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codeName="ThisWorkbook" defaultThemeVersion="124226"/>
  <xr:revisionPtr revIDLastSave="7500" documentId="8_{2BDC69D6-D1F6-4A5A-B20D-B9FA9DC3FEA0}" xr6:coauthVersionLast="47" xr6:coauthVersionMax="47" xr10:uidLastSave="{87B49A8D-CD17-4550-A3FF-839044DADF3B}"/>
  <bookViews>
    <workbookView xWindow="-120" yWindow="-120" windowWidth="29040" windowHeight="15720" tabRatio="881" xr2:uid="{00000000-000D-0000-FFFF-FFFF00000000}"/>
  </bookViews>
  <sheets>
    <sheet name="COVER" sheetId="119" r:id="rId1"/>
    <sheet name="CONTACT INFORMATION" sheetId="15" r:id="rId2"/>
    <sheet name="CONTENTS" sheetId="198" r:id="rId3"/>
    <sheet name="ATTESTATION" sheetId="236" r:id="rId4"/>
    <sheet name="CC1" sheetId="145" r:id="rId5"/>
    <sheet name="CC2" sheetId="154" r:id="rId6"/>
    <sheet name="A01" sheetId="168" r:id="rId7"/>
    <sheet name="A03" sheetId="170" r:id="rId8"/>
    <sheet name="OV1" sheetId="9" r:id="rId9"/>
    <sheet name="KM1" sheetId="10" r:id="rId10"/>
    <sheet name="INS1" sheetId="210" r:id="rId11"/>
    <sheet name="INS2" sheetId="211" r:id="rId12"/>
    <sheet name="A02" sheetId="169" r:id="rId13"/>
    <sheet name="A04" sheetId="171" r:id="rId14"/>
    <sheet name="LI1" sheetId="212" r:id="rId15"/>
    <sheet name="LI2" sheetId="213" r:id="rId16"/>
    <sheet name="LI3" sheetId="214" r:id="rId17"/>
    <sheet name="PV1" sheetId="215" r:id="rId18"/>
    <sheet name="CQ1" sheetId="157" r:id="rId19"/>
    <sheet name="CQ3" sheetId="216" r:id="rId20"/>
    <sheet name="CQ4" sheetId="163" r:id="rId21"/>
    <sheet name="CQ5" sheetId="164" r:id="rId22"/>
    <sheet name="CQ7" sheetId="161" r:id="rId23"/>
    <sheet name="CR1" sheetId="159" r:id="rId24"/>
    <sheet name="CR1-A" sheetId="93" r:id="rId25"/>
    <sheet name="CR3" sheetId="110" r:id="rId26"/>
    <sheet name="CR4" sheetId="33" r:id="rId27"/>
    <sheet name="CR5" sheetId="34" r:id="rId28"/>
    <sheet name="CR6" sheetId="35" r:id="rId29"/>
    <sheet name="CR6-A" sheetId="222" r:id="rId30"/>
    <sheet name="CR7-A" sheetId="178" r:id="rId31"/>
    <sheet name="CR8" sheetId="13" r:id="rId32"/>
    <sheet name="CR9" sheetId="217" r:id="rId33"/>
    <sheet name="CR10" sheetId="209" r:id="rId34"/>
    <sheet name="CCR1" sheetId="37" r:id="rId35"/>
    <sheet name="CCR2" sheetId="38" r:id="rId36"/>
    <sheet name="CCR3" sheetId="40" r:id="rId37"/>
    <sheet name="CCR4" sheetId="41" r:id="rId38"/>
    <sheet name="CCR5" sheetId="183" r:id="rId39"/>
    <sheet name="CCR7" sheetId="185" r:id="rId40"/>
    <sheet name="CCR8" sheetId="39" r:id="rId41"/>
    <sheet name="MR1" sheetId="107" r:id="rId42"/>
    <sheet name="CCyB1 " sheetId="205" r:id="rId43"/>
    <sheet name="CCyB2" sheetId="204" r:id="rId44"/>
    <sheet name="OR1" sheetId="221" r:id="rId45"/>
    <sheet name="LR1" sheetId="203" r:id="rId46"/>
    <sheet name="LR2" sheetId="202" r:id="rId47"/>
    <sheet name="LR3" sheetId="155" r:id="rId48"/>
    <sheet name="LIQ1" sheetId="201" r:id="rId49"/>
    <sheet name="LIQ2" sheetId="207" r:id="rId50"/>
    <sheet name="KM2" sheetId="148" r:id="rId51"/>
    <sheet name="TLAC1" sheetId="149" r:id="rId52"/>
    <sheet name="TLAC3b" sheetId="206" r:id="rId53"/>
    <sheet name="AE1" sheetId="218" r:id="rId54"/>
    <sheet name="AE2" sheetId="220" r:id="rId55"/>
    <sheet name="AE3" sheetId="219" r:id="rId56"/>
    <sheet name="REMA" sheetId="232" r:id="rId57"/>
    <sheet name="REM1" sheetId="226" r:id="rId58"/>
    <sheet name="REM2" sheetId="228" r:id="rId59"/>
    <sheet name="REM3" sheetId="227" r:id="rId60"/>
    <sheet name="REM4" sheetId="230" r:id="rId61"/>
    <sheet name="REM5" sheetId="231" r:id="rId62"/>
    <sheet name="IRRBB1" sheetId="200" r:id="rId63"/>
    <sheet name="CCA" sheetId="234" r:id="rId64"/>
    <sheet name="CCA Footnotes" sheetId="235" r:id="rId65"/>
    <sheet name="Boligkreditt Key metrics " sheetId="223" r:id="rId66"/>
    <sheet name="Boligkreditt Credit Risk" sheetId="224" r:id="rId67"/>
    <sheet name="BACK" sheetId="17" r:id="rId68"/>
  </sheets>
  <externalReferences>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a" localSheetId="53">#REF!</definedName>
    <definedName name="\a" localSheetId="54">#REF!</definedName>
    <definedName name="\a" localSheetId="55">#REF!</definedName>
    <definedName name="\a" localSheetId="66">#REF!</definedName>
    <definedName name="\a" localSheetId="19">#REF!</definedName>
    <definedName name="\a" localSheetId="32">#REF!</definedName>
    <definedName name="\a" localSheetId="10">#REF!</definedName>
    <definedName name="\a" localSheetId="11">#REF!</definedName>
    <definedName name="\a" localSheetId="14">#REF!</definedName>
    <definedName name="\a" localSheetId="15">#REF!</definedName>
    <definedName name="\a" localSheetId="16">#REF!</definedName>
    <definedName name="\a" localSheetId="44">#REF!</definedName>
    <definedName name="\a" localSheetId="17">#REF!</definedName>
    <definedName name="\a" localSheetId="57">#REF!</definedName>
    <definedName name="\a" localSheetId="58">#REF!</definedName>
    <definedName name="\a" localSheetId="59">#REF!</definedName>
    <definedName name="\a" localSheetId="52">#REF!</definedName>
    <definedName name="\a">#REF!</definedName>
    <definedName name="\b" localSheetId="53">#REF!</definedName>
    <definedName name="\b" localSheetId="54">#REF!</definedName>
    <definedName name="\b" localSheetId="55">#REF!</definedName>
    <definedName name="\b" localSheetId="66">#REF!</definedName>
    <definedName name="\b" localSheetId="19">#REF!</definedName>
    <definedName name="\b" localSheetId="32">#REF!</definedName>
    <definedName name="\b" localSheetId="10">#REF!</definedName>
    <definedName name="\b" localSheetId="11">#REF!</definedName>
    <definedName name="\b" localSheetId="14">#REF!</definedName>
    <definedName name="\b" localSheetId="15">#REF!</definedName>
    <definedName name="\b" localSheetId="16">#REF!</definedName>
    <definedName name="\b" localSheetId="44">#REF!</definedName>
    <definedName name="\b" localSheetId="17">#REF!</definedName>
    <definedName name="\b" localSheetId="57">#REF!</definedName>
    <definedName name="\b" localSheetId="58">#REF!</definedName>
    <definedName name="\b" localSheetId="59">#REF!</definedName>
    <definedName name="\b" localSheetId="52">#REF!</definedName>
    <definedName name="\b">#REF!</definedName>
    <definedName name="\c" localSheetId="53">#REF!</definedName>
    <definedName name="\c" localSheetId="54">#REF!</definedName>
    <definedName name="\c" localSheetId="55">#REF!</definedName>
    <definedName name="\c" localSheetId="66">#REF!</definedName>
    <definedName name="\c" localSheetId="19">#REF!</definedName>
    <definedName name="\c" localSheetId="32">#REF!</definedName>
    <definedName name="\c" localSheetId="10">#REF!</definedName>
    <definedName name="\c" localSheetId="11">#REF!</definedName>
    <definedName name="\c" localSheetId="14">#REF!</definedName>
    <definedName name="\c" localSheetId="15">#REF!</definedName>
    <definedName name="\c" localSheetId="16">#REF!</definedName>
    <definedName name="\c" localSheetId="44">#REF!</definedName>
    <definedName name="\c" localSheetId="17">#REF!</definedName>
    <definedName name="\c" localSheetId="57">#REF!</definedName>
    <definedName name="\c" localSheetId="58">#REF!</definedName>
    <definedName name="\c" localSheetId="59">#REF!</definedName>
    <definedName name="\c" localSheetId="52">#REF!</definedName>
    <definedName name="\c">#REF!</definedName>
    <definedName name="\d">#REF!</definedName>
    <definedName name="\e">#REF!</definedName>
    <definedName name="_xlnm._FilterDatabase" localSheetId="17" hidden="1">'PV1'!$B$13:$H$23</definedName>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a" localSheetId="57">#REF!</definedName>
    <definedName name="a" localSheetId="58">#REF!</definedName>
    <definedName name="a" localSheetId="59">#REF!</definedName>
    <definedName name="a">#REF!</definedName>
    <definedName name="Accounting">[3]Parameters!$C$109:$C$112</definedName>
    <definedName name="AP">'[4]Lists-Aux'!$D:$D</definedName>
    <definedName name="App">[5]Lists!$A$27:$A$29</definedName>
    <definedName name="AT">'[6]Lists-Aux'!$B:$B</definedName>
    <definedName name="BankType">[3]Parameters!$C$113:$C$115</definedName>
    <definedName name="BAS">'[4]Lists-Aux'!$A:$A</definedName>
    <definedName name="Basel">[7]Parameters!$C$32:$C$33</definedName>
    <definedName name="Basel12" localSheetId="57">#REF!</definedName>
    <definedName name="Basel12" localSheetId="58">#REF!</definedName>
    <definedName name="Basel12" localSheetId="59">#REF!</definedName>
    <definedName name="Basel12">#REF!</definedName>
    <definedName name="BEHOV" localSheetId="57">#REF!</definedName>
    <definedName name="BEHOV" localSheetId="58">#REF!</definedName>
    <definedName name="BEHOV" localSheetId="59">#REF!</definedName>
    <definedName name="BEHOV">#REF!</definedName>
    <definedName name="BT">'[4]Lists-Aux'!$E:$E</definedName>
    <definedName name="Carlos" localSheetId="57">#REF!</definedName>
    <definedName name="Carlos" localSheetId="58">#REF!</definedName>
    <definedName name="Carlos" localSheetId="59">#REF!</definedName>
    <definedName name="Carlos">#REF!</definedName>
    <definedName name="CCROTC" localSheetId="57">#REF!</definedName>
    <definedName name="CCROTC" localSheetId="58">#REF!</definedName>
    <definedName name="CCROTC" localSheetId="59">#REF!</definedName>
    <definedName name="CCROTC">#REF!</definedName>
    <definedName name="CCRSFT" localSheetId="57">#REF!</definedName>
    <definedName name="CCRSFT" localSheetId="58">#REF!</definedName>
    <definedName name="CCRSFT" localSheetId="59">#REF!</definedName>
    <definedName name="CCRSFT">#REF!</definedName>
    <definedName name="CHF" localSheetId="57">#REF!</definedName>
    <definedName name="CHF" localSheetId="58">#REF!</definedName>
    <definedName name="CHF" localSheetId="59">#REF!</definedName>
    <definedName name="CHF">#REF!</definedName>
    <definedName name="COF">'[6]Lists-Aux'!$G:$G</definedName>
    <definedName name="COI">'[4]Lists-Aux'!$H:$H</definedName>
    <definedName name="Control_Globals">'[8]Control sheet'!$A$2:$A$9</definedName>
    <definedName name="CP">'[4]Lists-Aux'!$I:$I</definedName>
    <definedName name="CQS">'[4]Lists-Aux'!$J:$J</definedName>
    <definedName name="CT">'[4]Lists-Aux'!$K:$K</definedName>
    <definedName name="dfd">[3]Parameters!#REF!</definedName>
    <definedName name="DimensionsNames">[6]Dimensions!$B$2:$B$79</definedName>
    <definedName name="dsa" localSheetId="57">#REF!</definedName>
    <definedName name="dsa" localSheetId="58">#REF!</definedName>
    <definedName name="dsa" localSheetId="59">#REF!</definedName>
    <definedName name="dsa">#REF!</definedName>
    <definedName name="ECU" localSheetId="57">#REF!</definedName>
    <definedName name="ECU" localSheetId="58">#REF!</definedName>
    <definedName name="ECU" localSheetId="59">#REF!</definedName>
    <definedName name="ECU">#REF!</definedName>
    <definedName name="edc">[9]Members!$D$3:E$2477</definedName>
    <definedName name="ER">'[4]Lists-Aux'!$N:$N</definedName>
    <definedName name="fdsg" localSheetId="57">'[1]Table 39_'!#REF!</definedName>
    <definedName name="fdsg" localSheetId="58">'[1]Table 39_'!#REF!</definedName>
    <definedName name="fdsg" localSheetId="59">'[1]Table 39_'!#REF!</definedName>
    <definedName name="fdsg">'[1]Table 39_'!#REF!</definedName>
    <definedName name="Frequency">[5]Lists!$A$21:$A$25</definedName>
    <definedName name="GA">'[4]Lists-Aux'!$P:$P</definedName>
    <definedName name="gg">#N/A</definedName>
    <definedName name="Group">[3]Parameters!$C$93:$C$94</definedName>
    <definedName name="Group2">[10]Parameters!$C$42:$C$43</definedName>
    <definedName name="hjå">#N/A</definedName>
    <definedName name="ho" localSheetId="57">#REF!</definedName>
    <definedName name="ho" localSheetId="58">#REF!</definedName>
    <definedName name="ho" localSheetId="59">#REF!</definedName>
    <definedName name="ho">#REF!</definedName>
    <definedName name="IM">'[4]Lists-Aux'!$Q:$Q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57">#REF!</definedName>
    <definedName name="JedenRadekPodSestavou" localSheetId="58">#REF!</definedName>
    <definedName name="JedenRadekPodSestavou" localSheetId="59">#REF!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PY">#REF!</definedName>
    <definedName name="kk">'[11]List details'!$C$5:$C$8</definedName>
    <definedName name="ll">'[11]List details'!$C$5:$C$8</definedName>
    <definedName name="LUF" localSheetId="57">#REF!</definedName>
    <definedName name="LUF" localSheetId="58">#REF!</definedName>
    <definedName name="LUF" localSheetId="59">#REF!</definedName>
    <definedName name="LUF">#REF!</definedName>
    <definedName name="MaxOblastTabulky" localSheetId="57">#REF!</definedName>
    <definedName name="MaxOblastTabulky" localSheetId="58">#REF!</definedName>
    <definedName name="MaxOblastTabulky" localSheetId="59">#REF!</definedName>
    <definedName name="MaxOblastTabulky">#REF!</definedName>
    <definedName name="MaxOblastTabulky_11" localSheetId="57">#REF!</definedName>
    <definedName name="MaxOblastTabulky_11" localSheetId="58">#REF!</definedName>
    <definedName name="MaxOblastTabulky_11" localSheetId="59">#REF!</definedName>
    <definedName name="MaxOblastTabulky_11">#REF!</definedName>
    <definedName name="MaxOblastTabulky_2">#REF!</definedName>
    <definedName name="MaxOblastTabulky_28">#REF!</definedName>
    <definedName name="MC">'[6]Lists-Aux'!$C:$C</definedName>
    <definedName name="Members">[6]Members!$D$3:E$2992</definedName>
    <definedName name="MemberStatereporting">[12]Lists!$B$2:$B$29</definedName>
    <definedName name="OblastDat2" localSheetId="57">#REF!</definedName>
    <definedName name="OblastDat2" localSheetId="58">#REF!</definedName>
    <definedName name="OblastDat2" localSheetId="59">#REF!</definedName>
    <definedName name="OblastDat2">#REF!</definedName>
    <definedName name="OblastDat2_11" localSheetId="57">#REF!</definedName>
    <definedName name="OblastDat2_11" localSheetId="58">#REF!</definedName>
    <definedName name="OblastDat2_11" localSheetId="59">#REF!</definedName>
    <definedName name="OblastDat2_11">#REF!</definedName>
    <definedName name="OblastDat2_2" localSheetId="57">#REF!</definedName>
    <definedName name="OblastDat2_2" localSheetId="58">#REF!</definedName>
    <definedName name="OblastDat2_2" localSheetId="59">#REF!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'[4]Lists-Aux'!$U:$U</definedName>
    <definedName name="PI">'[4]Lists-Aux'!$V:$V</definedName>
    <definedName name="PL">'[4]Lists-Aux'!$W:$W</definedName>
    <definedName name="PR">'[4]Lists-Aux'!$X:$X</definedName>
    <definedName name="Print_Area_MI" localSheetId="53">#REF!</definedName>
    <definedName name="Print_Area_MI" localSheetId="54">#REF!</definedName>
    <definedName name="Print_Area_MI" localSheetId="55">#REF!</definedName>
    <definedName name="Print_Area_MI" localSheetId="66">#REF!</definedName>
    <definedName name="Print_Area_MI" localSheetId="19">#REF!</definedName>
    <definedName name="Print_Area_MI" localSheetId="32">#REF!</definedName>
    <definedName name="Print_Area_MI" localSheetId="10">#REF!</definedName>
    <definedName name="Print_Area_MI" localSheetId="11">#REF!</definedName>
    <definedName name="Print_Area_MI" localSheetId="14">#REF!</definedName>
    <definedName name="Print_Area_MI" localSheetId="15">#REF!</definedName>
    <definedName name="Print_Area_MI" localSheetId="16">#REF!</definedName>
    <definedName name="Print_Area_MI" localSheetId="44">#REF!</definedName>
    <definedName name="Print_Area_MI" localSheetId="17">#REF!</definedName>
    <definedName name="Print_Area_MI" localSheetId="57">#REF!</definedName>
    <definedName name="Print_Area_MI" localSheetId="58">#REF!</definedName>
    <definedName name="Print_Area_MI" localSheetId="59">#REF!</definedName>
    <definedName name="Print_Area_MI" localSheetId="52">#REF!</definedName>
    <definedName name="Print_Area_MI">#REF!</definedName>
    <definedName name="Print_Area_MI_11" localSheetId="53">#REF!</definedName>
    <definedName name="Print_Area_MI_11" localSheetId="54">#REF!</definedName>
    <definedName name="Print_Area_MI_11" localSheetId="55">#REF!</definedName>
    <definedName name="Print_Area_MI_11" localSheetId="66">#REF!</definedName>
    <definedName name="Print_Area_MI_11" localSheetId="19">#REF!</definedName>
    <definedName name="Print_Area_MI_11" localSheetId="32">#REF!</definedName>
    <definedName name="Print_Area_MI_11" localSheetId="10">#REF!</definedName>
    <definedName name="Print_Area_MI_11" localSheetId="11">#REF!</definedName>
    <definedName name="Print_Area_MI_11" localSheetId="14">#REF!</definedName>
    <definedName name="Print_Area_MI_11" localSheetId="15">#REF!</definedName>
    <definedName name="Print_Area_MI_11" localSheetId="16">#REF!</definedName>
    <definedName name="Print_Area_MI_11" localSheetId="44">#REF!</definedName>
    <definedName name="Print_Area_MI_11" localSheetId="17">#REF!</definedName>
    <definedName name="Print_Area_MI_11" localSheetId="57">#REF!</definedName>
    <definedName name="Print_Area_MI_11" localSheetId="58">#REF!</definedName>
    <definedName name="Print_Area_MI_11" localSheetId="59">#REF!</definedName>
    <definedName name="Print_Area_MI_11" localSheetId="52">#REF!</definedName>
    <definedName name="Print_Area_MI_11">#REF!</definedName>
    <definedName name="Print_Area_MI_2" localSheetId="53">#REF!</definedName>
    <definedName name="Print_Area_MI_2" localSheetId="54">#REF!</definedName>
    <definedName name="Print_Area_MI_2" localSheetId="55">#REF!</definedName>
    <definedName name="Print_Area_MI_2" localSheetId="66">#REF!</definedName>
    <definedName name="Print_Area_MI_2" localSheetId="19">#REF!</definedName>
    <definedName name="Print_Area_MI_2" localSheetId="32">#REF!</definedName>
    <definedName name="Print_Area_MI_2" localSheetId="10">#REF!</definedName>
    <definedName name="Print_Area_MI_2" localSheetId="11">#REF!</definedName>
    <definedName name="Print_Area_MI_2" localSheetId="14">#REF!</definedName>
    <definedName name="Print_Area_MI_2" localSheetId="15">#REF!</definedName>
    <definedName name="Print_Area_MI_2" localSheetId="16">#REF!</definedName>
    <definedName name="Print_Area_MI_2" localSheetId="44">#REF!</definedName>
    <definedName name="Print_Area_MI_2" localSheetId="17">#REF!</definedName>
    <definedName name="Print_Area_MI_2" localSheetId="57">#REF!</definedName>
    <definedName name="Print_Area_MI_2" localSheetId="58">#REF!</definedName>
    <definedName name="Print_Area_MI_2" localSheetId="59">#REF!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 localSheetId="53">'[1]Table 39_'!#REF!</definedName>
    <definedName name="rfgf" localSheetId="54">'[1]Table 39_'!#REF!</definedName>
    <definedName name="rfgf" localSheetId="55">'[1]Table 39_'!#REF!</definedName>
    <definedName name="rfgf" localSheetId="66">'[1]Table 39_'!#REF!</definedName>
    <definedName name="rfgf" localSheetId="19">'[1]Table 39_'!#REF!</definedName>
    <definedName name="rfgf" localSheetId="32">'[1]Table 39_'!#REF!</definedName>
    <definedName name="rfgf" localSheetId="10">'[1]Table 39_'!#REF!</definedName>
    <definedName name="rfgf" localSheetId="11">'[1]Table 39_'!#REF!</definedName>
    <definedName name="rfgf" localSheetId="14">'[1]Table 39_'!#REF!</definedName>
    <definedName name="rfgf" localSheetId="15">'[1]Table 39_'!#REF!</definedName>
    <definedName name="rfgf" localSheetId="16">'[1]Table 39_'!#REF!</definedName>
    <definedName name="rfgf" localSheetId="44">'[1]Table 39_'!#REF!</definedName>
    <definedName name="rfgf" localSheetId="17">'[1]Table 39_'!#REF!</definedName>
    <definedName name="rfgf" localSheetId="57">'[1]Table 39_'!#REF!</definedName>
    <definedName name="rfgf" localSheetId="58">'[1]Table 39_'!#REF!</definedName>
    <definedName name="rfgf" localSheetId="59">'[1]Table 39_'!#REF!</definedName>
    <definedName name="rfgf" localSheetId="52">'[1]Table 39_'!#REF!</definedName>
    <definedName name="rfgf">'[1]Table 39_'!#REF!</definedName>
    <definedName name="RP">'[4]Lists-Aux'!$Z:$Z</definedName>
    <definedName name="rrr">[9]Members!$D$3:E$2477</definedName>
    <definedName name="RSP">'[4]Lists-Aux'!$AA:$AA</definedName>
    <definedName name="RT">'[4]Lists-Aux'!$AB:$AB</definedName>
    <definedName name="RTT">'[4]Lists-Aux'!$AC:$AC</definedName>
    <definedName name="ST">'[4]Lists-Aux'!$AD:$AD</definedName>
    <definedName name="TA">'[6]Lists-Aux'!$AE:$AE</definedName>
    <definedName name="TD">'[4]Lists-Aux'!$AI:$AI</definedName>
    <definedName name="TI">'[4]Lists-Aux'!$AF:$AF</definedName>
    <definedName name="UES">'[4]Lists-Aux'!$AG:$AG</definedName>
    <definedName name="USD" localSheetId="57">#REF!</definedName>
    <definedName name="USD" localSheetId="58">#REF!</definedName>
    <definedName name="USD" localSheetId="59">#REF!</definedName>
    <definedName name="USD">#REF!</definedName>
    <definedName name="_xlnm.Print_Area" localSheetId="6">'A01'!$A$1:$I$64</definedName>
    <definedName name="_xlnm.Print_Area" localSheetId="12">'A02'!$A$4:$I$94</definedName>
    <definedName name="_xlnm.Print_Area" localSheetId="7">'A03'!$A$1:$J$54</definedName>
    <definedName name="_xlnm.Print_Area" localSheetId="13">'A04'!$A$4:$T$50</definedName>
    <definedName name="_xlnm.Print_Area" localSheetId="53">'AE1'!$A$4:$O$25</definedName>
    <definedName name="_xlnm.Print_Area" localSheetId="54">'AE2'!$A$4:$O$29</definedName>
    <definedName name="_xlnm.Print_Area" localSheetId="55">'AE3'!$A$4:$O$16</definedName>
    <definedName name="_xlnm.Print_Area" localSheetId="3">ATTESTATION!$A$2:$H$36</definedName>
    <definedName name="_xlnm.Print_Area" localSheetId="67">BACK!$A$1:$Q$49</definedName>
    <definedName name="_xlnm.Print_Area" localSheetId="66">'Boligkreditt Credit Risk'!$A$1:$V$149</definedName>
    <definedName name="_xlnm.Print_Area" localSheetId="65">'Boligkreditt Key metrics '!$A$5:$J$218</definedName>
    <definedName name="_xlnm.Print_Area" localSheetId="4">'CC1'!$A$1:$F$117</definedName>
    <definedName name="_xlnm.Print_Area" localSheetId="5">'CC2'!$A$1:$H$54</definedName>
    <definedName name="_xlnm.Print_Area" localSheetId="63">CCA!$A$5:$AJ$55</definedName>
    <definedName name="_xlnm.Print_Area" localSheetId="64">'CCA Footnotes'!$A$1:$G$19</definedName>
    <definedName name="_xlnm.Print_Area" localSheetId="34">'CCR1'!$A$4:$K$43</definedName>
    <definedName name="_xlnm.Print_Area" localSheetId="35">'CCR2'!$A$4:$H$18</definedName>
    <definedName name="_xlnm.Print_Area" localSheetId="36">'CCR3'!$A$4:$O$42</definedName>
    <definedName name="_xlnm.Print_Area" localSheetId="37">'CCR4'!$A$4:$J$84</definedName>
    <definedName name="_xlnm.Print_Area" localSheetId="38">'CCR5'!$A$4:$N$42</definedName>
    <definedName name="_xlnm.Print_Area" localSheetId="39">'CCR7'!$A$1:$H$19</definedName>
    <definedName name="_xlnm.Print_Area" localSheetId="40">'CCR8'!$A$4:$H$32</definedName>
    <definedName name="_xlnm.Print_Area" localSheetId="42">'CCyB1 '!$B$4:$Q$107</definedName>
    <definedName name="_xlnm.Print_Area" localSheetId="43">CCyB2!$A$4:$F$13</definedName>
    <definedName name="_xlnm.Print_Area" localSheetId="2">CONTENTS!$A$1:$G$110</definedName>
    <definedName name="_xlnm.Print_Area" localSheetId="0">COVER!$A$1:$K$18</definedName>
    <definedName name="_xlnm.Print_Area" localSheetId="18">'CQ1'!$A$1:$L$54</definedName>
    <definedName name="_xlnm.Print_Area" localSheetId="20">'CQ4'!$A$1:$J$51</definedName>
    <definedName name="_xlnm.Print_Area" localSheetId="21">'CQ5'!$A$1:$I$61</definedName>
    <definedName name="_xlnm.Print_Area" localSheetId="22">'CQ7'!$A$1:$F$33</definedName>
    <definedName name="_xlnm.Print_Area" localSheetId="23">'CR1'!$A$1:$U$75</definedName>
    <definedName name="_xlnm.Print_Area" localSheetId="33">'CR10'!$A$4:$J$45</definedName>
    <definedName name="_xlnm.Print_Area" localSheetId="24">'CR1-A'!$A$4:$J$25</definedName>
    <definedName name="_xlnm.Print_Area" localSheetId="25">'CR3'!$A$4:$H$30</definedName>
    <definedName name="_xlnm.Print_Area" localSheetId="26">'CR4'!$A$4:$J$56</definedName>
    <definedName name="_xlnm.Print_Area" localSheetId="27">'CR5'!$A$4:$U$53</definedName>
    <definedName name="_xlnm.Print_Area" localSheetId="28">'CR6'!$A$4:$P$220</definedName>
    <definedName name="_xlnm.Print_Area" localSheetId="30">'CR7-A'!$A$1:$Q$67</definedName>
    <definedName name="_xlnm.Print_Area" localSheetId="31">'CR8'!$A$4:$H$23</definedName>
    <definedName name="_xlnm.Print_Area" localSheetId="62">IRRBB1!$A$1:$G$19</definedName>
    <definedName name="_xlnm.Print_Area" localSheetId="9">'KM1'!$A$4:$H$59</definedName>
    <definedName name="_xlnm.Print_Area" localSheetId="50">'KM2'!$A$1:$H$33</definedName>
    <definedName name="_xlnm.Print_Area" localSheetId="14">'LI1'!$A$4:$L$19</definedName>
    <definedName name="_xlnm.Print_Area" localSheetId="15">'LI2'!$B$4:$I$26</definedName>
    <definedName name="_xlnm.Print_Area" localSheetId="16">'LI3'!$A$4:$M$57</definedName>
    <definedName name="_xlnm.Print_Area" localSheetId="48">'LIQ1'!$A$4:$L$46</definedName>
    <definedName name="_xlnm.Print_Area" localSheetId="49">'LIQ2'!$A$1:$H$100</definedName>
    <definedName name="_xlnm.Print_Area" localSheetId="45">'LR1'!$A$4:$H$27</definedName>
    <definedName name="_xlnm.Print_Area" localSheetId="46">'LR2'!$A$4:$H$74</definedName>
    <definedName name="_xlnm.Print_Area" localSheetId="47">'LR3'!$A$4:$F$23</definedName>
    <definedName name="_xlnm.Print_Area" localSheetId="41">'MR1'!$A$4:$H$25</definedName>
    <definedName name="_xlnm.Print_Area" localSheetId="44">'OR1'!$A$4:$I$55</definedName>
    <definedName name="_xlnm.Print_Area" localSheetId="8">'OV1'!$A$4:$I$43</definedName>
    <definedName name="_xlnm.Print_Area" localSheetId="51">TLAC1!$A$1:$E$39</definedName>
    <definedName name="_xlnm.Print_Area" localSheetId="52">TLAC3b!$B$4:$I$37</definedName>
    <definedName name="_xlnm.Print_Area">#N/A</definedName>
    <definedName name="Valid1" localSheetId="53">#REF!</definedName>
    <definedName name="Valid1" localSheetId="54">#REF!</definedName>
    <definedName name="Valid1" localSheetId="55">#REF!</definedName>
    <definedName name="Valid1" localSheetId="66">#REF!</definedName>
    <definedName name="Valid1" localSheetId="19">#REF!</definedName>
    <definedName name="Valid1" localSheetId="32">#REF!</definedName>
    <definedName name="Valid1" localSheetId="10">#REF!</definedName>
    <definedName name="Valid1" localSheetId="11">#REF!</definedName>
    <definedName name="Valid1" localSheetId="14">#REF!</definedName>
    <definedName name="Valid1" localSheetId="15">#REF!</definedName>
    <definedName name="Valid1" localSheetId="16">#REF!</definedName>
    <definedName name="Valid1" localSheetId="44">#REF!</definedName>
    <definedName name="Valid1" localSheetId="17">#REF!</definedName>
    <definedName name="Valid1" localSheetId="57">#REF!</definedName>
    <definedName name="Valid1" localSheetId="58">#REF!</definedName>
    <definedName name="Valid1" localSheetId="59">#REF!</definedName>
    <definedName name="Valid1" localSheetId="52">#REF!</definedName>
    <definedName name="Valid1">#REF!</definedName>
    <definedName name="Valid2" localSheetId="53">#REF!</definedName>
    <definedName name="Valid2" localSheetId="54">#REF!</definedName>
    <definedName name="Valid2" localSheetId="55">#REF!</definedName>
    <definedName name="Valid2" localSheetId="66">#REF!</definedName>
    <definedName name="Valid2" localSheetId="19">#REF!</definedName>
    <definedName name="Valid2" localSheetId="32">#REF!</definedName>
    <definedName name="Valid2" localSheetId="10">#REF!</definedName>
    <definedName name="Valid2" localSheetId="11">#REF!</definedName>
    <definedName name="Valid2" localSheetId="14">#REF!</definedName>
    <definedName name="Valid2" localSheetId="15">#REF!</definedName>
    <definedName name="Valid2" localSheetId="16">#REF!</definedName>
    <definedName name="Valid2" localSheetId="44">#REF!</definedName>
    <definedName name="Valid2" localSheetId="17">#REF!</definedName>
    <definedName name="Valid2" localSheetId="57">#REF!</definedName>
    <definedName name="Valid2" localSheetId="58">#REF!</definedName>
    <definedName name="Valid2" localSheetId="59">#REF!</definedName>
    <definedName name="Valid2" localSheetId="52">#REF!</definedName>
    <definedName name="Valid2">#REF!</definedName>
    <definedName name="Valid3" localSheetId="53">#REF!</definedName>
    <definedName name="Valid3" localSheetId="54">#REF!</definedName>
    <definedName name="Valid3" localSheetId="55">#REF!</definedName>
    <definedName name="Valid3" localSheetId="66">#REF!</definedName>
    <definedName name="Valid3" localSheetId="19">#REF!</definedName>
    <definedName name="Valid3" localSheetId="32">#REF!</definedName>
    <definedName name="Valid3" localSheetId="10">#REF!</definedName>
    <definedName name="Valid3" localSheetId="11">#REF!</definedName>
    <definedName name="Valid3" localSheetId="14">#REF!</definedName>
    <definedName name="Valid3" localSheetId="15">#REF!</definedName>
    <definedName name="Valid3" localSheetId="16">#REF!</definedName>
    <definedName name="Valid3" localSheetId="44">#REF!</definedName>
    <definedName name="Valid3" localSheetId="17">#REF!</definedName>
    <definedName name="Valid3" localSheetId="57">#REF!</definedName>
    <definedName name="Valid3" localSheetId="58">#REF!</definedName>
    <definedName name="Valid3" localSheetId="59">#REF!</definedName>
    <definedName name="Valid3" localSheetId="52">#REF!</definedName>
    <definedName name="Valid3">#REF!</definedName>
    <definedName name="Valid4">#REF!</definedName>
    <definedName name="Valid5">#REF!</definedName>
    <definedName name="XBRL">[5]Lists!$A$17:$A$19</definedName>
    <definedName name="XX">[4]Dimensions!$B$2:$B$78</definedName>
    <definedName name="YesNo">[3]Parameters!$C$90:$C$91</definedName>
    <definedName name="YesNoBasel2">[3]Parameters!#REF!</definedName>
    <definedName name="YesNoNA" localSheetId="57">#REF!</definedName>
    <definedName name="YesNoNA" localSheetId="58">#REF!</definedName>
    <definedName name="YesNoNA" localSheetId="59">#REF!</definedName>
    <definedName name="YesNoNA">#REF!</definedName>
    <definedName name="zxasdafsds" localSheetId="57">#REF!</definedName>
    <definedName name="zxasdafsds" localSheetId="58">#REF!</definedName>
    <definedName name="zxasdafsds" localSheetId="59">#REF!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93" l="1"/>
  <c r="F21" i="223"/>
  <c r="G100" i="223" l="1"/>
  <c r="H14" i="206"/>
  <c r="F29" i="170" l="1"/>
  <c r="F38" i="223"/>
  <c r="I21" i="206"/>
  <c r="I13" i="206"/>
  <c r="I20" i="206"/>
  <c r="I14" i="206"/>
  <c r="I15" i="206"/>
  <c r="I16" i="206"/>
  <c r="I17" i="206"/>
  <c r="I18" i="206"/>
  <c r="I19" i="206"/>
  <c r="D20" i="206"/>
  <c r="E73" i="202"/>
  <c r="D73" i="202"/>
  <c r="H73" i="202"/>
  <c r="G73" i="202"/>
  <c r="F73" i="202"/>
  <c r="G29" i="163"/>
  <c r="F29" i="163"/>
  <c r="E29" i="163"/>
  <c r="D29" i="163"/>
  <c r="F22" i="163"/>
  <c r="E22" i="163"/>
  <c r="D22" i="163"/>
  <c r="G14" i="163"/>
  <c r="F14" i="163"/>
  <c r="E14" i="163"/>
  <c r="D14" i="163"/>
  <c r="D20" i="13" l="1"/>
  <c r="D22" i="13"/>
  <c r="D85" i="145" l="1"/>
  <c r="H30" i="170"/>
  <c r="H29" i="170"/>
  <c r="H28" i="170"/>
  <c r="F30" i="170"/>
  <c r="F28" i="170"/>
  <c r="H27" i="170"/>
  <c r="F27" i="170"/>
  <c r="H25" i="170"/>
  <c r="F25" i="170"/>
  <c r="H23" i="170"/>
  <c r="F23" i="170"/>
  <c r="H12" i="170"/>
  <c r="H13" i="170" s="1"/>
  <c r="H21" i="170" s="1"/>
  <c r="F21" i="170"/>
  <c r="G13" i="170"/>
  <c r="F13" i="170"/>
  <c r="M123" i="224" l="1"/>
  <c r="G17" i="110" l="1"/>
  <c r="F17" i="110"/>
  <c r="E17" i="110"/>
  <c r="D17" i="110"/>
  <c r="G28" i="110"/>
  <c r="F28" i="110"/>
  <c r="E28" i="110"/>
  <c r="D28" i="110"/>
  <c r="U40" i="159"/>
  <c r="T40" i="159"/>
  <c r="R40" i="159"/>
  <c r="P40" i="159"/>
  <c r="N40" i="159"/>
  <c r="M40" i="159"/>
  <c r="L40" i="159"/>
  <c r="J40" i="159"/>
  <c r="H40" i="159"/>
  <c r="F40" i="159"/>
  <c r="E40" i="159"/>
  <c r="D40" i="159"/>
  <c r="V91" i="224"/>
  <c r="U91" i="224"/>
  <c r="S91" i="224"/>
  <c r="Q91" i="224"/>
  <c r="O91" i="224"/>
  <c r="N91" i="224"/>
  <c r="M91" i="224"/>
  <c r="K91" i="224"/>
  <c r="H91" i="224"/>
  <c r="F91" i="224"/>
  <c r="E91" i="224"/>
  <c r="D91" i="224"/>
  <c r="D37" i="10"/>
  <c r="E30" i="149" l="1"/>
  <c r="L30" i="157" l="1"/>
  <c r="K30" i="157"/>
  <c r="I30" i="157"/>
  <c r="G30" i="157"/>
  <c r="F30" i="157"/>
  <c r="E30" i="157"/>
  <c r="D30" i="157"/>
  <c r="N25" i="224" l="1"/>
  <c r="M25" i="224"/>
  <c r="N23" i="224"/>
  <c r="M23" i="224"/>
  <c r="K25" i="224"/>
  <c r="K23" i="224"/>
  <c r="J25" i="224"/>
  <c r="J23" i="224"/>
  <c r="E25" i="224"/>
  <c r="E23" i="224"/>
  <c r="D25" i="224"/>
  <c r="D23" i="224"/>
  <c r="N65" i="205" l="1"/>
  <c r="L65" i="205"/>
  <c r="J49" i="171" l="1"/>
  <c r="J48" i="171"/>
  <c r="J38" i="171"/>
  <c r="I44" i="171"/>
  <c r="J44" i="171" s="1"/>
  <c r="H44" i="171"/>
  <c r="H50" i="171" s="1"/>
  <c r="J27" i="171"/>
  <c r="I27" i="171"/>
  <c r="I50" i="171" l="1"/>
  <c r="J50" i="171" s="1"/>
  <c r="F27" i="171"/>
  <c r="E27" i="171"/>
  <c r="E25" i="41" l="1"/>
  <c r="J24" i="93" l="1"/>
  <c r="G216" i="223"/>
  <c r="G218" i="223" s="1"/>
  <c r="G154" i="223"/>
  <c r="G99" i="223" s="1"/>
  <c r="H122" i="223"/>
  <c r="H123" i="223"/>
  <c r="H124" i="223"/>
  <c r="H126" i="223"/>
  <c r="H127" i="223"/>
  <c r="H134" i="223"/>
  <c r="H135" i="223"/>
  <c r="H138" i="223"/>
  <c r="H140" i="223"/>
  <c r="H121" i="223"/>
  <c r="I182" i="223" l="1"/>
  <c r="J182" i="223"/>
  <c r="I167" i="223"/>
  <c r="J167" i="223"/>
  <c r="H95" i="223"/>
  <c r="H96" i="223" s="1"/>
  <c r="I96" i="223"/>
  <c r="J96" i="223"/>
  <c r="E26" i="149"/>
  <c r="E25" i="149"/>
  <c r="E16" i="149"/>
  <c r="P105" i="205"/>
  <c r="O105" i="205"/>
  <c r="N105" i="205"/>
  <c r="L105" i="205"/>
  <c r="K105" i="205"/>
  <c r="J105" i="205"/>
  <c r="G105" i="205"/>
  <c r="E105" i="205"/>
  <c r="D105" i="205"/>
  <c r="G24" i="107"/>
  <c r="N23" i="215" l="1"/>
  <c r="K21" i="215"/>
  <c r="O22" i="215"/>
  <c r="O23" i="215" s="1"/>
  <c r="M22" i="215"/>
  <c r="M23" i="215" s="1"/>
  <c r="K20" i="215"/>
  <c r="K19" i="215"/>
  <c r="L19" i="215" s="1"/>
  <c r="L23" i="215" s="1"/>
  <c r="K17" i="215"/>
  <c r="K16" i="215"/>
  <c r="K15" i="215"/>
  <c r="K23" i="215" s="1"/>
  <c r="K32" i="215"/>
  <c r="K33" i="215"/>
  <c r="K35" i="215"/>
  <c r="K36" i="215"/>
  <c r="K31" i="215"/>
  <c r="K39" i="215" s="1"/>
  <c r="L35" i="215"/>
  <c r="L39" i="215" s="1"/>
  <c r="O39" i="215"/>
  <c r="N39" i="215"/>
  <c r="M39" i="215"/>
  <c r="G15" i="221" l="1"/>
  <c r="D33" i="213" l="1"/>
  <c r="D40" i="213" s="1"/>
  <c r="J89" i="212" l="1"/>
  <c r="G51" i="221" l="1"/>
  <c r="H51" i="221" s="1"/>
  <c r="H39" i="221"/>
  <c r="D23" i="221"/>
  <c r="E23" i="221"/>
  <c r="C23" i="221"/>
  <c r="J177" i="223" l="1"/>
  <c r="I177" i="223"/>
  <c r="J172" i="223"/>
  <c r="I172" i="223"/>
  <c r="G103" i="221" l="1"/>
  <c r="H103" i="221" s="1"/>
  <c r="E87" i="221"/>
  <c r="D87" i="221"/>
  <c r="C87" i="221"/>
  <c r="G86" i="221"/>
  <c r="H86" i="221" s="1"/>
  <c r="G85" i="221"/>
  <c r="H85" i="221" s="1"/>
  <c r="G84" i="221"/>
  <c r="H84" i="221" s="1"/>
  <c r="G83" i="221"/>
  <c r="H83" i="221" s="1"/>
  <c r="G82" i="221"/>
  <c r="H82" i="221" s="1"/>
  <c r="G81" i="221"/>
  <c r="H81" i="221" s="1"/>
  <c r="G80" i="221"/>
  <c r="H80" i="221" s="1"/>
  <c r="G79" i="221"/>
  <c r="H79" i="221" s="1"/>
  <c r="G70" i="221"/>
  <c r="H70" i="221" s="1"/>
  <c r="G69" i="221"/>
  <c r="H69" i="221" s="1"/>
  <c r="G68" i="221"/>
  <c r="H68" i="221" s="1"/>
  <c r="G67" i="221"/>
  <c r="H67" i="221" s="1"/>
  <c r="G66" i="221"/>
  <c r="H66" i="221" s="1"/>
  <c r="G65" i="221"/>
  <c r="H65" i="221" s="1"/>
  <c r="G64" i="221"/>
  <c r="H64" i="221" s="1"/>
  <c r="G63" i="221"/>
  <c r="H63" i="221" s="1"/>
  <c r="G22" i="221"/>
  <c r="H22" i="221" s="1"/>
  <c r="G21" i="221"/>
  <c r="H21" i="221" s="1"/>
  <c r="G20" i="221"/>
  <c r="H20" i="221" s="1"/>
  <c r="G19" i="221"/>
  <c r="H19" i="221" s="1"/>
  <c r="G18" i="221"/>
  <c r="H18" i="221" s="1"/>
  <c r="G17" i="221"/>
  <c r="H17" i="221" s="1"/>
  <c r="G16" i="221"/>
  <c r="H16" i="221" s="1"/>
  <c r="E37" i="213"/>
  <c r="H33" i="213"/>
  <c r="G23" i="221" l="1"/>
  <c r="H23" i="221" s="1"/>
  <c r="G39" i="221"/>
  <c r="G55" i="221"/>
  <c r="H55" i="221" s="1"/>
  <c r="G87" i="221"/>
  <c r="H87" i="221" s="1"/>
  <c r="G71" i="221"/>
  <c r="H71" i="221" s="1"/>
  <c r="H15" i="221"/>
</calcChain>
</file>

<file path=xl/sharedStrings.xml><?xml version="1.0" encoding="utf-8"?>
<sst xmlns="http://schemas.openxmlformats.org/spreadsheetml/2006/main" count="7124" uniqueCount="2309">
  <si>
    <t>DNB Group</t>
  </si>
  <si>
    <t>Risk and capital management</t>
  </si>
  <si>
    <t>Disclosure according to Pillar 3</t>
  </si>
  <si>
    <t>Contact information</t>
  </si>
  <si>
    <t>Group Chief Executive Officer</t>
  </si>
  <si>
    <t>Kjerstin R. Braathen</t>
  </si>
  <si>
    <t>For further information, please contact</t>
  </si>
  <si>
    <t>Sverre Krog, Group Chief Risk Officer</t>
  </si>
  <si>
    <t>sverre.krog@dnb.no</t>
  </si>
  <si>
    <t>+47 93 42 03 02</t>
  </si>
  <si>
    <t>Rune Helland, head of Investor Relations</t>
  </si>
  <si>
    <t>rune.helland@dnb.no</t>
  </si>
  <si>
    <t>+47 23 26 84 00</t>
  </si>
  <si>
    <t>Mathias Bruvik, Head of Group Financial Reporting</t>
  </si>
  <si>
    <t>mathias.bruvik@dnb.no</t>
  </si>
  <si>
    <t>+47 91 75 87 74</t>
  </si>
  <si>
    <t>Address</t>
  </si>
  <si>
    <t>P.O.Box 1600 Sentrum, N-0021 Oslo</t>
  </si>
  <si>
    <t>Visiting address: Dronning Eufemias gate 30, Oslo</t>
  </si>
  <si>
    <t>Telephone numbers</t>
  </si>
  <si>
    <t>From outside Norway: +47 91 50 48 00</t>
  </si>
  <si>
    <t>In Norway: 91 50 48 00</t>
  </si>
  <si>
    <t>Investor Relations</t>
  </si>
  <si>
    <t>E-mail: investor.relations@dnb.no</t>
  </si>
  <si>
    <t>Information on the Internet</t>
  </si>
  <si>
    <t>DNB's Investor Relations page: dnb.no/ir</t>
  </si>
  <si>
    <t>DNB Risk and capital management / Pillar 3 additional disclosures</t>
  </si>
  <si>
    <t>Appendixes</t>
  </si>
  <si>
    <t>31 December 2022</t>
  </si>
  <si>
    <t>Unless otherwise stated, figures in the templates are figures for DNB Group - regulatory consolidation</t>
  </si>
  <si>
    <t>Annex</t>
  </si>
  <si>
    <t>Article in CRR II</t>
  </si>
  <si>
    <t>Updated</t>
  </si>
  <si>
    <t>Own funds</t>
  </si>
  <si>
    <t xml:space="preserve"> </t>
  </si>
  <si>
    <t>CC1</t>
  </si>
  <si>
    <t>Composition of regulatory own funds</t>
  </si>
  <si>
    <t>Annex VII</t>
  </si>
  <si>
    <t>Points (a), (d), (e) and (f) of Article 437</t>
  </si>
  <si>
    <t>CC2</t>
  </si>
  <si>
    <t>Reconciliation of regulatory own funds to balance sheet in the audited financial statements</t>
  </si>
  <si>
    <t>Point (a) of Article 437</t>
  </si>
  <si>
    <t>Semi-Annually</t>
  </si>
  <si>
    <t>A01</t>
  </si>
  <si>
    <t>Own funds and capital ratios,  DNB Bank ASA and DNB Group</t>
  </si>
  <si>
    <t>Article 437</t>
  </si>
  <si>
    <t>Quarterly</t>
  </si>
  <si>
    <t>A03</t>
  </si>
  <si>
    <t>Key metrics and overview of risk exposure amounts</t>
  </si>
  <si>
    <t>OV1</t>
  </si>
  <si>
    <t>Annex I</t>
  </si>
  <si>
    <t xml:space="preserve">Point (d) of Article 438 </t>
  </si>
  <si>
    <t>KM1</t>
  </si>
  <si>
    <t xml:space="preserve">Key metrics (at consolidated group level) </t>
  </si>
  <si>
    <t xml:space="preserve">Points (a) to (g) of Article 447 and point (b) of Article 438 </t>
  </si>
  <si>
    <t>INS1</t>
  </si>
  <si>
    <t>Insurance participations</t>
  </si>
  <si>
    <t>Point (f) of Article 438</t>
  </si>
  <si>
    <t>Annually</t>
  </si>
  <si>
    <t>INS2</t>
  </si>
  <si>
    <t>Financial conglomerates information on own funds and capital adequacy ratio</t>
  </si>
  <si>
    <t>Points (g) of Article 438</t>
  </si>
  <si>
    <t>A02</t>
  </si>
  <si>
    <t>Specification of risk exposure amounts and capital requirements, DNB Group and DNB Bank ASA</t>
  </si>
  <si>
    <t>Article 438</t>
  </si>
  <si>
    <t>A04</t>
  </si>
  <si>
    <t>Specification of risk exposure amounts and capital requirements, associated companies</t>
  </si>
  <si>
    <t>Scope of application</t>
  </si>
  <si>
    <t xml:space="preserve">LI1
</t>
  </si>
  <si>
    <t>Differences between accounting and regulatory scopes of consolidation and the mapping of financial 
  statement categories with regulatory risk categories</t>
  </si>
  <si>
    <t>Annex V</t>
  </si>
  <si>
    <t>Point (c) of Article 436</t>
  </si>
  <si>
    <t>LI2</t>
  </si>
  <si>
    <t>Main sources of differences between regulatory exposure amounts and carrying values in financial statements</t>
  </si>
  <si>
    <t>Point (d) of Article 436</t>
  </si>
  <si>
    <t>LI3</t>
  </si>
  <si>
    <t>Outline of the differences in the scopes of consolidation (entity by entity)</t>
  </si>
  <si>
    <t>Point (b) of Article 436</t>
  </si>
  <si>
    <t>PV1</t>
  </si>
  <si>
    <t>Prudent valuation adjustments (PVA)</t>
  </si>
  <si>
    <t>Point (e) of Article 436</t>
  </si>
  <si>
    <t>Credit risk quality</t>
  </si>
  <si>
    <t>CQ1</t>
  </si>
  <si>
    <t>Annex XV</t>
  </si>
  <si>
    <t xml:space="preserve">Point (c) of Article 442 </t>
  </si>
  <si>
    <t>CQ3</t>
  </si>
  <si>
    <t xml:space="preserve">Credit quality of performing and non-performing exposures by past due days </t>
  </si>
  <si>
    <t>Points (c) and (d) of Article 442</t>
  </si>
  <si>
    <t>CQ4</t>
  </si>
  <si>
    <t>Points (c) and (e) of Article 442</t>
  </si>
  <si>
    <t>CQ5</t>
  </si>
  <si>
    <t xml:space="preserve">Points (c) and (e) of Article 442 </t>
  </si>
  <si>
    <t>CQ7</t>
  </si>
  <si>
    <t xml:space="preserve">CR1 </t>
  </si>
  <si>
    <t xml:space="preserve">Points (c) and (f) of Article 442 </t>
  </si>
  <si>
    <t>CR1-A</t>
  </si>
  <si>
    <t>Maturity of exposures</t>
  </si>
  <si>
    <t xml:space="preserve">Point (g) of Article 442 </t>
  </si>
  <si>
    <t>Credit risk mitigation techniques</t>
  </si>
  <si>
    <t>CR3</t>
  </si>
  <si>
    <t>Disclosure of the use of credit risk mitigation techniques</t>
  </si>
  <si>
    <t>Annex XVII</t>
  </si>
  <si>
    <t>Point (f) of Article 453</t>
  </si>
  <si>
    <t>Standardised approach</t>
  </si>
  <si>
    <t>CR4</t>
  </si>
  <si>
    <t>Standardised approach – Credit risk exposure and CRM effects</t>
  </si>
  <si>
    <t>Annex XIX</t>
  </si>
  <si>
    <t>Points (g), (h) and (i)  of Article 453 CRR and point (e) of Article 444</t>
  </si>
  <si>
    <t>CR5</t>
  </si>
  <si>
    <t>Point (e) of Article 444</t>
  </si>
  <si>
    <t>IRB approach to credit risk</t>
  </si>
  <si>
    <t>CR6</t>
  </si>
  <si>
    <t>IRB approach – Credit risk exposures by exposure class and PD range</t>
  </si>
  <si>
    <t>Annex XXI</t>
  </si>
  <si>
    <t>Point (g) of Article 452</t>
  </si>
  <si>
    <t>CR6-A</t>
  </si>
  <si>
    <t>Scope of the use of IRB and SA approaches</t>
  </si>
  <si>
    <t>Point (b) of Article 452</t>
  </si>
  <si>
    <t>CR7-A</t>
  </si>
  <si>
    <t>IRB approach – Disclosure of the extent of the use of CRM techniques</t>
  </si>
  <si>
    <t xml:space="preserve">Point (g) of Article 453 </t>
  </si>
  <si>
    <t>CR8</t>
  </si>
  <si>
    <t xml:space="preserve">REA flow statements of credit risk exposures under the IRB approach </t>
  </si>
  <si>
    <t>Point (h) of Article 438</t>
  </si>
  <si>
    <t>CR9</t>
  </si>
  <si>
    <t>IRB approach – Back-testing of PD per exposure class (fixed PD scale)</t>
  </si>
  <si>
    <t>Point (h) of Article 452</t>
  </si>
  <si>
    <t>Disclosure on specialised lending</t>
  </si>
  <si>
    <t>CR10</t>
  </si>
  <si>
    <t>Specialised lending and equity exposures under the simple riskweighted approach</t>
  </si>
  <si>
    <t>Annex XXIII</t>
  </si>
  <si>
    <t xml:space="preserve">Point (e) of Article 438 </t>
  </si>
  <si>
    <t>Exposures to counterparty credit risk</t>
  </si>
  <si>
    <t>CCR1</t>
  </si>
  <si>
    <t>Analysis of CCR exposure by approach</t>
  </si>
  <si>
    <t>Annex XXV</t>
  </si>
  <si>
    <t>Points (f), (g), (k) and (m) of Article 439</t>
  </si>
  <si>
    <t>CCR2</t>
  </si>
  <si>
    <t xml:space="preserve">Point (h) of Article 439  </t>
  </si>
  <si>
    <t>CCR3</t>
  </si>
  <si>
    <t>Standardised approach – CCR exposures by regulatory exposure class and risk weights</t>
  </si>
  <si>
    <t xml:space="preserve">Point (l) of Article 439 referring to point (e) of Article 444   </t>
  </si>
  <si>
    <t>CCR4</t>
  </si>
  <si>
    <t>IRB approach – CCR exposures by exposure class and PD scale</t>
  </si>
  <si>
    <t xml:space="preserve">Point (l) of Article 439  referring to point (g) of Article 452  </t>
  </si>
  <si>
    <t>CCR5</t>
  </si>
  <si>
    <t>Composition of collateral for CCR exposures</t>
  </si>
  <si>
    <t xml:space="preserve">Point (e) of Article 439  </t>
  </si>
  <si>
    <t>CCR7</t>
  </si>
  <si>
    <t>REA flow statements of CCR exposures under the IMM</t>
  </si>
  <si>
    <t xml:space="preserve">Annex XXV </t>
  </si>
  <si>
    <t>CCR8</t>
  </si>
  <si>
    <t>Exposures to CCPs</t>
  </si>
  <si>
    <t xml:space="preserve">Point (i) of Article 439 </t>
  </si>
  <si>
    <t>Standardised approach and internal model for market risk</t>
  </si>
  <si>
    <t>MR1</t>
  </si>
  <si>
    <t>Market risk under the standardised approach</t>
  </si>
  <si>
    <t>Annex XXIX</t>
  </si>
  <si>
    <t>Article 445</t>
  </si>
  <si>
    <t xml:space="preserve">Key Metrics </t>
  </si>
  <si>
    <t>CCyB1</t>
  </si>
  <si>
    <t>Geographical distribution of credit exposures relevant for the calculation of the countercyclical buffer</t>
  </si>
  <si>
    <t>Annex IX</t>
  </si>
  <si>
    <t>Point (a) of Article 440</t>
  </si>
  <si>
    <t>CCyB2</t>
  </si>
  <si>
    <t>Amount of institution-specific countercyclical capital buffer</t>
  </si>
  <si>
    <t>Point (b) of Article 440</t>
  </si>
  <si>
    <t>Leverage ratio</t>
  </si>
  <si>
    <t>LR1</t>
  </si>
  <si>
    <t>Summary reconciliation of accounting assets and leverage ratio exposures</t>
  </si>
  <si>
    <t>Annex XI</t>
  </si>
  <si>
    <t>Point (b) of Article 451(1)</t>
  </si>
  <si>
    <t>LR2</t>
  </si>
  <si>
    <t xml:space="preserve">Leverage ratio common disclosure </t>
  </si>
  <si>
    <t>LR3</t>
  </si>
  <si>
    <t>Split up of on balance sheet exposures (excluding deratives, SFTs and exempted exposures)</t>
  </si>
  <si>
    <t>Liquidity requirements</t>
  </si>
  <si>
    <t>LIQ1</t>
  </si>
  <si>
    <t>Quantitative information of LCR</t>
  </si>
  <si>
    <t>Annex XIII</t>
  </si>
  <si>
    <t>LIQ2</t>
  </si>
  <si>
    <t>Net Stable Funding Ratio</t>
  </si>
  <si>
    <t>Article 451a(2)</t>
  </si>
  <si>
    <t>MREL -minimum requirement eligible liabilities</t>
  </si>
  <si>
    <t>Article 451a(3)</t>
  </si>
  <si>
    <t>KM2</t>
  </si>
  <si>
    <t>Key metrics  - MREL</t>
  </si>
  <si>
    <t>TLAC1</t>
  </si>
  <si>
    <t xml:space="preserve">Composition - MREL </t>
  </si>
  <si>
    <t>Creditor ranking - resolution entity</t>
  </si>
  <si>
    <t>Encumbered and unencumbered assets</t>
  </si>
  <si>
    <t>AE1</t>
  </si>
  <si>
    <t>Annex XXXV</t>
  </si>
  <si>
    <t>Article 443</t>
  </si>
  <si>
    <t>AE2</t>
  </si>
  <si>
    <t>Collateral received and own debt securities issued</t>
  </si>
  <si>
    <t>AE3</t>
  </si>
  <si>
    <t>Sources of encumbrance</t>
  </si>
  <si>
    <t>Operational risk</t>
  </si>
  <si>
    <t>OR1</t>
  </si>
  <si>
    <t>Operational risk own funds requirements and risk-weighted exposure amounts</t>
  </si>
  <si>
    <t>Annex XXXI</t>
  </si>
  <si>
    <t xml:space="preserve">Articles 446 and 454 </t>
  </si>
  <si>
    <t>Remuneration policy</t>
  </si>
  <si>
    <t>REM1</t>
  </si>
  <si>
    <t xml:space="preserve">Remuneration awarded for the financial year </t>
  </si>
  <si>
    <t>Annex XXXIII</t>
  </si>
  <si>
    <t xml:space="preserve">Point (h)(i)-(ii) of Article 450(1)  </t>
  </si>
  <si>
    <t>REM2</t>
  </si>
  <si>
    <t xml:space="preserve">Point (h)(v) to (vii) of Article 450(1)  </t>
  </si>
  <si>
    <t>REM3</t>
  </si>
  <si>
    <t>Deferred remuneration</t>
  </si>
  <si>
    <t>Point (h)(iii) and (iv) of Article 450(1)</t>
  </si>
  <si>
    <t>REM4</t>
  </si>
  <si>
    <t>Remuneration of 1 million EUR or more per year</t>
  </si>
  <si>
    <t xml:space="preserve">Point (i) of Article 450(1) </t>
  </si>
  <si>
    <t>REM5</t>
  </si>
  <si>
    <t>Point (g) of Article 450(1)</t>
  </si>
  <si>
    <t>Interest rate risk in the banking book</t>
  </si>
  <si>
    <t>IRRBB1</t>
  </si>
  <si>
    <t>Interest rate risks of non-trading book activities</t>
  </si>
  <si>
    <t>Annex XXXVII</t>
  </si>
  <si>
    <t>Article 448 (1)</t>
  </si>
  <si>
    <t>Additional information</t>
  </si>
  <si>
    <t>CCA</t>
  </si>
  <si>
    <t>Points (b) and (c) of Article 437</t>
  </si>
  <si>
    <t>CCA footnotes</t>
  </si>
  <si>
    <t>Disclosure of main features of regulatory capital instruments  -  footnotes</t>
  </si>
  <si>
    <t>Reason</t>
  </si>
  <si>
    <t xml:space="preserve">CR2 </t>
  </si>
  <si>
    <t xml:space="preserve">Changes in the stock of non-performing loans and advances </t>
  </si>
  <si>
    <t>The level of DNB's NPL-ratio is below 5%</t>
  </si>
  <si>
    <t>CR2a</t>
  </si>
  <si>
    <t>Changes in the stock of non-performing loans and advances and related net accumulated recoveries</t>
  </si>
  <si>
    <t>CR7</t>
  </si>
  <si>
    <t>IRB approach – Effect on the RWEAs of credit derivatives used as CRM techniques</t>
  </si>
  <si>
    <t>CR9.1</t>
  </si>
  <si>
    <t>IRB approach – Back-testing of PD per exposure class (only for PD estimates according to point (f) of 
  Article 180(1) CRR)</t>
  </si>
  <si>
    <t>CQ2</t>
  </si>
  <si>
    <t>Quality of forbearance</t>
  </si>
  <si>
    <t>CQ6</t>
  </si>
  <si>
    <t xml:space="preserve">Collateral valuation - loans and advances </t>
  </si>
  <si>
    <t>CQ8</t>
  </si>
  <si>
    <t>Collateral obtained by taking possession and execution processes – vintage breakdown</t>
  </si>
  <si>
    <t xml:space="preserve">MR2-A </t>
  </si>
  <si>
    <t>Market risk under the internal Model Approach (IMA)</t>
  </si>
  <si>
    <t>DNB uses the standardised approach to market risk</t>
  </si>
  <si>
    <t xml:space="preserve">MR2-B </t>
  </si>
  <si>
    <t>REA flow statements of market risk exposures under the IMA</t>
  </si>
  <si>
    <t>MR3</t>
  </si>
  <si>
    <t>IMA values for trading portfolios</t>
  </si>
  <si>
    <t>MR4</t>
  </si>
  <si>
    <t>Comparison of VaR estimates with gains/losses</t>
  </si>
  <si>
    <t>CCR6</t>
  </si>
  <si>
    <t>Credit derivatives exposures</t>
  </si>
  <si>
    <t>SEC1</t>
  </si>
  <si>
    <t>Securitisation exposures in the non-trading book</t>
  </si>
  <si>
    <t>Annex XXVII</t>
  </si>
  <si>
    <t>DNB has no securitisation portfolios as at December 31  2022</t>
  </si>
  <si>
    <t>SEC2</t>
  </si>
  <si>
    <t>Securitisation exposures in the trading book</t>
  </si>
  <si>
    <t>SEC3</t>
  </si>
  <si>
    <t>Securitisation exposures in the non-trading book and associated regulatory capital requirements</t>
  </si>
  <si>
    <t>SEC4</t>
  </si>
  <si>
    <t xml:space="preserve"> Securitisation exposures in the non-trading book and associated regulatory capital requirements </t>
  </si>
  <si>
    <t>SEC5</t>
  </si>
  <si>
    <t>Exposures securitised by the institution - Exposures in default and specific credit risk adjustments</t>
  </si>
  <si>
    <t>TLAC2</t>
  </si>
  <si>
    <t>Creditor ranking - Entity that is not a resolution entity</t>
  </si>
  <si>
    <t>Back to contents page</t>
  </si>
  <si>
    <t>A01 - Own funds and capital ratios, DNB Bank ASA and DNB Group</t>
  </si>
  <si>
    <t>The table below gives an overview of the capital situation for DNB Bank ASA and DNB Group.</t>
  </si>
  <si>
    <t xml:space="preserve">DNB Bank ASA </t>
  </si>
  <si>
    <t xml:space="preserve">DNB Group </t>
  </si>
  <si>
    <t>Amounts in NOK million</t>
  </si>
  <si>
    <t xml:space="preserve">Total equity </t>
  </si>
  <si>
    <t>Effect from regulatory consolidation</t>
  </si>
  <si>
    <t>Adjustment to retained earnings for foreseeable dividends</t>
  </si>
  <si>
    <t>Additional Tier 1 capital instruments included in total equity</t>
  </si>
  <si>
    <t>Net accrued interest on additional Tier 1 capital instruments</t>
  </si>
  <si>
    <t>Common equity Tier 1 capital instruments</t>
  </si>
  <si>
    <t>Regulatory adjustments</t>
  </si>
  <si>
    <t>Pension funds above pension commitments</t>
  </si>
  <si>
    <t>Goodwill</t>
  </si>
  <si>
    <t>Deferred tax assets that rely on future profitability, excluding 
  temporary differences</t>
  </si>
  <si>
    <t xml:space="preserve">Other intangible assets </t>
  </si>
  <si>
    <t>Dividends payable and group contributions</t>
  </si>
  <si>
    <t>Share buy-back program</t>
  </si>
  <si>
    <t>IRB provisions shortfall (-)</t>
  </si>
  <si>
    <t>Additional value adjustments (AVA)</t>
  </si>
  <si>
    <t>Insufficient coverage for non-performing exposures</t>
  </si>
  <si>
    <t>(Gains) or losses on liabilities at fair value resulting from own credit risk</t>
  </si>
  <si>
    <t>(Gains) or losses on derivative liabilities resulting from own credit risk (DVA)</t>
  </si>
  <si>
    <t>Common equity Tier 1 capital</t>
  </si>
  <si>
    <t>Additional Tier 1 capital instruments</t>
  </si>
  <si>
    <t>Tier 1 capital</t>
  </si>
  <si>
    <t xml:space="preserve">Perpetual subordinated loan capital </t>
  </si>
  <si>
    <t>Term subordinated loan capital</t>
  </si>
  <si>
    <t>Additional Tier 2 capital instruments</t>
  </si>
  <si>
    <t>Total risk exposure amount</t>
  </si>
  <si>
    <t>Minimum capital requirement</t>
  </si>
  <si>
    <t>Capital ratios</t>
  </si>
  <si>
    <t>Common equity Tier 1 capital ratio</t>
  </si>
  <si>
    <t>Tier 1 capital ratio</t>
  </si>
  <si>
    <t>Total capital ratio</t>
  </si>
  <si>
    <t>Own funds and capital ratios excluding interim profit</t>
  </si>
  <si>
    <t xml:space="preserve">1) Deductions are made for significant investments in financial sector entities when the total value of the investments exceeds 10 per cent of common equity Tier 1 capital. The amounts that are not deducted are given a risk weight of 250 per cent. </t>
  </si>
  <si>
    <t xml:space="preserve">2) Investments in Tier 1 and Tier 2 instruments issued by the Group’s insurance companies are deducted from the Group’s Tier 1 and Tier 2 capital. </t>
  </si>
  <si>
    <t>3) Tier 1 and Tier 2 capital in subsidiaries not included in consolidated own funds in accordance with Articles 85-88 of the CRR.</t>
  </si>
  <si>
    <t>A02 – Specification of risk exposure amounts and capital requirements, DNB Group</t>
  </si>
  <si>
    <t>Specification of risk exposure amounts and capital requirements</t>
  </si>
  <si>
    <t xml:space="preserve">Original </t>
  </si>
  <si>
    <t xml:space="preserve">Exposure at </t>
  </si>
  <si>
    <t xml:space="preserve">Average risk </t>
  </si>
  <si>
    <t xml:space="preserve">Risk exposure </t>
  </si>
  <si>
    <t xml:space="preserve">exposure </t>
  </si>
  <si>
    <t xml:space="preserve">default EAD </t>
  </si>
  <si>
    <t xml:space="preserve">weights in per cent </t>
  </si>
  <si>
    <t xml:space="preserve">amount REA </t>
  </si>
  <si>
    <t xml:space="preserve">requirements </t>
  </si>
  <si>
    <t>IRB approach</t>
  </si>
  <si>
    <t>Corporate exposures</t>
  </si>
  <si>
    <t>Of which specialised lending (SL)</t>
  </si>
  <si>
    <t>Of which small and medium sized enterprises (SME)</t>
  </si>
  <si>
    <t>Of which other corporates</t>
  </si>
  <si>
    <t>Retail exposures</t>
  </si>
  <si>
    <t>Of which secured by mortgages on immovable property</t>
  </si>
  <si>
    <t>Of which other retail</t>
  </si>
  <si>
    <t>Total credit risk, IRB approach</t>
  </si>
  <si>
    <t>Central governments and central banks</t>
  </si>
  <si>
    <t>Regional governments or local authorities</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</si>
  <si>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</si>
  <si>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</si>
  <si>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</si>
  <si>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</si>
  <si>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</si>
  <si>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</si>
  <si>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</si>
  <si>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</si>
  <si>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 high risk</t>
  </si>
  <si>
    <t>Covered bonds</t>
  </si>
  <si>
    <t>Collective investment undertakings</t>
  </si>
  <si>
    <t>Equity positions</t>
  </si>
  <si>
    <t>Other assets</t>
  </si>
  <si>
    <t>Total credit risk, standardised approach</t>
  </si>
  <si>
    <t>Total credit risk</t>
  </si>
  <si>
    <t>Market risk</t>
  </si>
  <si>
    <t>Position and general risk, debt instruments</t>
  </si>
  <si>
    <t>Position and general risk, equity instruments</t>
  </si>
  <si>
    <t>Currency risk</t>
  </si>
  <si>
    <t>Commodity risk</t>
  </si>
  <si>
    <t>Settlement risk</t>
  </si>
  <si>
    <t>Total market risk</t>
  </si>
  <si>
    <t xml:space="preserve">   Credit value adjustment risk (CVA)</t>
  </si>
  <si>
    <t xml:space="preserve">   Operational risk</t>
  </si>
  <si>
    <t xml:space="preserve">Total risk exposure amounts and capital requirements </t>
  </si>
  <si>
    <t xml:space="preserve">A02 – Specification of risk exposure amounts and capital requirements, DNB Bank ASA </t>
  </si>
  <si>
    <t>Sbanken</t>
  </si>
  <si>
    <t>Share capital</t>
  </si>
  <si>
    <t xml:space="preserve">Other equity </t>
  </si>
  <si>
    <t>Total equity</t>
  </si>
  <si>
    <t>Intangible assets including goodwill</t>
  </si>
  <si>
    <t xml:space="preserve">   Additional value adjustments (AVA)</t>
  </si>
  <si>
    <t>Group contributions</t>
  </si>
  <si>
    <t xml:space="preserve">Common equity Tier 1 capital </t>
  </si>
  <si>
    <t>Additional Tier 1 capital</t>
  </si>
  <si>
    <t>Tier 2 capital</t>
  </si>
  <si>
    <t>Common equity Tier 1 capital ratio, (in per cent)</t>
  </si>
  <si>
    <t>Tier 1 capital ratio (in per cent)</t>
  </si>
  <si>
    <t>Capital ratio (in per cent)</t>
  </si>
  <si>
    <t>Exposure at</t>
  </si>
  <si>
    <t xml:space="preserve">Capital </t>
  </si>
  <si>
    <t>default EAD</t>
  </si>
  <si>
    <t>Corporate</t>
  </si>
  <si>
    <t>Retail - secured by immovable property</t>
  </si>
  <si>
    <t xml:space="preserve">   Central and regional government</t>
  </si>
  <si>
    <t xml:space="preserve">Retail </t>
  </si>
  <si>
    <t>Equity</t>
  </si>
  <si>
    <t>Credit value adjustment (CVA)</t>
  </si>
  <si>
    <t>A04 – Specification of risk exposure amounts and capital requirements, associated companies</t>
  </si>
  <si>
    <t>Specification of risk exposure amounts and capital requirements, 31 December 2022</t>
  </si>
  <si>
    <t>DNB Poland</t>
  </si>
  <si>
    <t>DNB Luxembourg</t>
  </si>
  <si>
    <t>Central and regional government</t>
  </si>
  <si>
    <t>Credit value adjustment risk (CVA)</t>
  </si>
  <si>
    <t>DNB Boligkreditt</t>
  </si>
  <si>
    <t>The Pillar 3 disclosures for Boligkreditt have been prepared in accordance with the Capital Requirements Regulation and Capital Requirements Directive CRR and CRD and the European Banking Authority (EBA) “Guidelines on materiality, proprietary and confidentiality under article 432(1) and 432(2)</t>
  </si>
  <si>
    <t xml:space="preserve">Average </t>
  </si>
  <si>
    <t>Risk weight</t>
  </si>
  <si>
    <t xml:space="preserve">   Exposures in default</t>
  </si>
  <si>
    <t>KM1 – Key metrics Boligkreditt</t>
  </si>
  <si>
    <t xml:space="preserve">a </t>
  </si>
  <si>
    <t>b</t>
  </si>
  <si>
    <t>c</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</si>
  <si>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</si>
  <si>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</si>
  <si>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</si>
  <si>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</si>
  <si>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</si>
  <si>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</si>
  <si>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(per cent)</t>
  </si>
  <si>
    <t>Tier 1 ratio (per cent)</t>
  </si>
  <si>
    <t>Total capital ratio (per cent)</t>
  </si>
  <si>
    <t xml:space="preserve">Additional own funds requirements based on SREP (as a percentage of risk-weighted exposure amount)				</t>
  </si>
  <si>
    <t>7a</t>
  </si>
  <si>
    <t xml:space="preserve">Additional own funds requirements to address risks other than the risk of excessive leverage (%) </t>
  </si>
  <si>
    <t>7b</t>
  </si>
  <si>
    <t>7c</t>
  </si>
  <si>
    <t>7d</t>
  </si>
  <si>
    <t>Total SREP own funds requirements (per cent)</t>
  </si>
  <si>
    <t xml:space="preserve">Combined buffer and overall capital requirement (as a percentage of risk-weighted exposure amount)					</t>
  </si>
  <si>
    <t>Capital conservation buffer (per cent)</t>
  </si>
  <si>
    <t>8a</t>
  </si>
  <si>
    <t>Institution specific countercyclical capital buffer (per cent)</t>
  </si>
  <si>
    <t>9a</t>
  </si>
  <si>
    <t>Systemic risk buffer (per cent)</t>
  </si>
  <si>
    <t>Global Systemically Important Institution buffer (per cent)</t>
  </si>
  <si>
    <t>10a</t>
  </si>
  <si>
    <t>Other Systemically Important Institution buffer (per cent)</t>
  </si>
  <si>
    <t>Combined buffer requirement (per cent)</t>
  </si>
  <si>
    <t>11a</t>
  </si>
  <si>
    <t>Overall capital requirements (per cent)</t>
  </si>
  <si>
    <t>CET1 available after meeting the total SREP own funds requirements (per cent)</t>
  </si>
  <si>
    <t>Total exposure measure</t>
  </si>
  <si>
    <t>Leverage ratio (per cent)</t>
  </si>
  <si>
    <t>14d</t>
  </si>
  <si>
    <t>Leverage ratio buffer requirement (per cent)</t>
  </si>
  <si>
    <t>14e</t>
  </si>
  <si>
    <t>Overall leverage ratio requirements (per cent)</t>
  </si>
  <si>
    <t>Liquidity Coverage Ratio</t>
  </si>
  <si>
    <t>Total high-quality liquid assets (HQLA) (Weighted value - average)</t>
  </si>
  <si>
    <t>16a</t>
  </si>
  <si>
    <t xml:space="preserve">Cash outflows - Total weighted value </t>
  </si>
  <si>
    <t>16b</t>
  </si>
  <si>
    <t xml:space="preserve">Cash inflows - Total weighted value </t>
  </si>
  <si>
    <t>Total net cash outflows (adjusted value)</t>
  </si>
  <si>
    <t>Liquidity coverage ratio (per cent)</t>
  </si>
  <si>
    <t>Total available stable funding</t>
  </si>
  <si>
    <t>Total required stable funding</t>
  </si>
  <si>
    <t>NSFR ratio (per cent)</t>
  </si>
  <si>
    <t>OV1 – Overview of risk exposure amounts, Boligkreditt</t>
  </si>
  <si>
    <t>REA</t>
  </si>
  <si>
    <t xml:space="preserve">Credit risk (excluding CCR) </t>
  </si>
  <si>
    <t>Of which the standardised approach</t>
  </si>
  <si>
    <t>Of which the advanced IRB (AIRB) approach</t>
  </si>
  <si>
    <t xml:space="preserve">Counterparty credit risk - CCR </t>
  </si>
  <si>
    <t xml:space="preserve">Of which the standardised approach </t>
  </si>
  <si>
    <t>Of which internal model method (IMM)</t>
  </si>
  <si>
    <t>Of which other CCR</t>
  </si>
  <si>
    <t>Securitisation exposures in the non-trading book (after the cap)</t>
  </si>
  <si>
    <t xml:space="preserve">Of which SEC-IRBA approach </t>
  </si>
  <si>
    <t>Of which SEC-ERBA (including IAA)</t>
  </si>
  <si>
    <t xml:space="preserve">Of which SEC-SA approach </t>
  </si>
  <si>
    <t>19a</t>
  </si>
  <si>
    <t>Of which 1250 per cent</t>
  </si>
  <si>
    <t>Position, foreign exchange and commodities risks (Market risk)</t>
  </si>
  <si>
    <t>Of which IMA</t>
  </si>
  <si>
    <t>22a</t>
  </si>
  <si>
    <t>Large exposures</t>
  </si>
  <si>
    <t>23a</t>
  </si>
  <si>
    <t xml:space="preserve">Of which basic indicator approach </t>
  </si>
  <si>
    <t>23b</t>
  </si>
  <si>
    <t xml:space="preserve">Of which standardised approach </t>
  </si>
  <si>
    <t>Total</t>
  </si>
  <si>
    <t>LR1 – LRSum: Summary reconciliation of accounting assets and leverage ratio exposures</t>
  </si>
  <si>
    <t>Total consolidated assets as per published financial statements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</si>
  <si>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</si>
  <si>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</si>
  <si>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</si>
  <si>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(Adjustment for prudent valuation adjustments and general provisions (off-balance) which have reduced Tier 1 capital)</t>
  </si>
  <si>
    <t>Other adjustments</t>
  </si>
  <si>
    <t>LR2 – LRCom: Leverage ratio common disclosure</t>
  </si>
  <si>
    <t>This table shows quarterly leverage ratio calculations and includes additional breakdowns for the leverage exposure measure.</t>
  </si>
  <si>
    <t>On-balance sheet exposures (excluding derivatives and SFTs)</t>
  </si>
  <si>
    <t>On-balance sheet items (excluding derivatives, SFTs, but including collateral)</t>
  </si>
  <si>
    <t>(General credit risk adjustments to on-balance sheet items)</t>
  </si>
  <si>
    <t>(Asset amounts deducted in determining Basel III Tier 1 capital)</t>
  </si>
  <si>
    <t>Total on-balance sheet exposures (excluding derivatives and SFTs) (sum of rows 1 and 2)</t>
  </si>
  <si>
    <t>Derivative exposures</t>
  </si>
  <si>
    <t>Replacement cost associated with SA-CCR derivatives transactions (ie net of eligible cash variation margin)</t>
  </si>
  <si>
    <t xml:space="preserve">Add-on amounts for potential future exposure associated with  SA-CCR derivatives transactions </t>
  </si>
  <si>
    <t>Derogation for derivatives: Potential future exposure contribution under the simplified standardised approach</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</si>
  <si>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</si>
  <si>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</si>
  <si>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</si>
  <si>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</si>
  <si>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</si>
  <si>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Total securities financing transaction exposures</t>
  </si>
  <si>
    <t>Other off-balance sheet exposures</t>
  </si>
  <si>
    <t>Off-balance sheet exposure at gross notional amount</t>
  </si>
  <si>
    <t>(Adjustments for conversion to credit equivalent amounts)</t>
  </si>
  <si>
    <t>(General provisions deducted in determining Tier 1 capital and specific provisions associated with off-balance sheet exposures) associated with off-balance sheet 
  exposures deducted in determining Tier 1 capital)</t>
  </si>
  <si>
    <t>Off-balance sheet exposures</t>
  </si>
  <si>
    <t>Capital and total exposure measure</t>
  </si>
  <si>
    <t>Leverage ratio total Total exposure measure</t>
  </si>
  <si>
    <t>Regulatory minimum leverage ratio requirement (per cent)</t>
  </si>
  <si>
    <t>26a</t>
  </si>
  <si>
    <t xml:space="preserve">Additional own funds requirements to address the risk of excessive leverage (per cent) </t>
  </si>
  <si>
    <t>26b</t>
  </si>
  <si>
    <t>Of which: to be made up of CET1 capital (percentage points)</t>
  </si>
  <si>
    <t>Required leverage buffer (per cent) Leverage ratio buffer requirement (per cent)</t>
  </si>
  <si>
    <t>27a</t>
  </si>
  <si>
    <t>Overall leverage ratio requirement (per cent)</t>
  </si>
  <si>
    <t>LR3 – LRSpl: Split-up of on balance sheet exposures (excluding derivatives, SFTs and exempted exposures)</t>
  </si>
  <si>
    <t>The table shows a breakdown of the on-balance sheet exposures excluding derivatives, SFTs and exempted exposures, by regulatory asset class.</t>
  </si>
  <si>
    <t>CRR leverage ratio exposures</t>
  </si>
  <si>
    <t>EU-1</t>
  </si>
  <si>
    <t>Total on-balance sheet exposures (excluding derivatives, SFTs, and exempted exposures), of which:</t>
  </si>
  <si>
    <t>EU-3</t>
  </si>
  <si>
    <t>Banking book exposures, of which:</t>
  </si>
  <si>
    <t>EU-7</t>
  </si>
  <si>
    <t>EU-8</t>
  </si>
  <si>
    <t>Secured by mortgages of immovable properties</t>
  </si>
  <si>
    <t>EU-9</t>
  </si>
  <si>
    <t>EU-10</t>
  </si>
  <si>
    <t>EU-11</t>
  </si>
  <si>
    <t>EU-12</t>
  </si>
  <si>
    <t>Other exposures (eg equity, securitisations, and other non-credit obligation assets)</t>
  </si>
  <si>
    <t>CCyB2 – Amount of institution-specific countercyclical capital buffer</t>
  </si>
  <si>
    <t>Institution specific countercyclical capital buffer rate, per cent</t>
  </si>
  <si>
    <t>Institution specific countercyclical capital buffer requirement</t>
  </si>
  <si>
    <t>CQ1: Credit quality of forborne exposures</t>
  </si>
  <si>
    <t>a</t>
  </si>
  <si>
    <t>d</t>
  </si>
  <si>
    <t>e</t>
  </si>
  <si>
    <t>f</t>
  </si>
  <si>
    <t>g</t>
  </si>
  <si>
    <t>h</t>
  </si>
  <si>
    <t>Collateral received and financial guarantees</t>
  </si>
  <si>
    <t>received on forborne exposures</t>
  </si>
  <si>
    <t xml:space="preserve">Of which collateral </t>
  </si>
  <si>
    <t>Accumulated impairment, accumulated</t>
  </si>
  <si>
    <t xml:space="preserve">and financial </t>
  </si>
  <si>
    <t xml:space="preserve">negative changes in fair value due to credit </t>
  </si>
  <si>
    <t xml:space="preserve">guarantees received </t>
  </si>
  <si>
    <t>Gross carrying amount/nominal amount of exposures with forbearance measures</t>
  </si>
  <si>
    <t>risk and provisions</t>
  </si>
  <si>
    <t xml:space="preserve">on non-performing </t>
  </si>
  <si>
    <t>Non-performing forborne</t>
  </si>
  <si>
    <t>On performing</t>
  </si>
  <si>
    <t>On non-performing</t>
  </si>
  <si>
    <t xml:space="preserve">exposures with </t>
  </si>
  <si>
    <t>Of which</t>
  </si>
  <si>
    <t>forborne</t>
  </si>
  <si>
    <t xml:space="preserve">forbearance </t>
  </si>
  <si>
    <t xml:space="preserve">Performing forborne </t>
  </si>
  <si>
    <t>defaulted</t>
  </si>
  <si>
    <t>impaired</t>
  </si>
  <si>
    <t>exposures</t>
  </si>
  <si>
    <t xml:space="preserve">measures </t>
  </si>
  <si>
    <t>010</t>
  </si>
  <si>
    <t>Loans and advances</t>
  </si>
  <si>
    <t>040</t>
  </si>
  <si>
    <t>Credit institutions</t>
  </si>
  <si>
    <t>060</t>
  </si>
  <si>
    <t>Non-financial corporations</t>
  </si>
  <si>
    <t>070</t>
  </si>
  <si>
    <t>Households</t>
  </si>
  <si>
    <t>090</t>
  </si>
  <si>
    <t>Loan commitments given</t>
  </si>
  <si>
    <t>i</t>
  </si>
  <si>
    <t>j</t>
  </si>
  <si>
    <t>k</t>
  </si>
  <si>
    <t>l</t>
  </si>
  <si>
    <t>Gross carrying amount/nominal amount</t>
  </si>
  <si>
    <t>Performing exposures</t>
  </si>
  <si>
    <t>Non-performing exposures</t>
  </si>
  <si>
    <t>Not past due</t>
  </si>
  <si>
    <t>Past due</t>
  </si>
  <si>
    <t>Unlikely to pay that</t>
  </si>
  <si>
    <t>or past due</t>
  </si>
  <si>
    <t>&gt; 30 days</t>
  </si>
  <si>
    <t>are not past due or</t>
  </si>
  <si>
    <t>&gt; 90 days</t>
  </si>
  <si>
    <t>&gt; 180 days</t>
  </si>
  <si>
    <t>&gt; 1 year</t>
  </si>
  <si>
    <t>&gt; 2 years</t>
  </si>
  <si>
    <t>&gt; 5 years</t>
  </si>
  <si>
    <t>≤ 30 days</t>
  </si>
  <si>
    <t>≤ 90 days</t>
  </si>
  <si>
    <t>are past due ≤ 90 days</t>
  </si>
  <si>
    <t>≤ 180 days</t>
  </si>
  <si>
    <t>≤ 1 year</t>
  </si>
  <si>
    <t>≤ 2 years</t>
  </si>
  <si>
    <t>≤ 5 years</t>
  </si>
  <si>
    <t>≤ 7 years</t>
  </si>
  <si>
    <t>&gt; 7 years</t>
  </si>
  <si>
    <t>Of which SMEs</t>
  </si>
  <si>
    <t>080</t>
  </si>
  <si>
    <t>150</t>
  </si>
  <si>
    <t>Off-balance-sheet exposures</t>
  </si>
  <si>
    <t>180</t>
  </si>
  <si>
    <t>200</t>
  </si>
  <si>
    <t>210</t>
  </si>
  <si>
    <t>CR1: Performing and non-performing exposures and related provisions</t>
  </si>
  <si>
    <t>m</t>
  </si>
  <si>
    <t>n</t>
  </si>
  <si>
    <t>o</t>
  </si>
  <si>
    <t xml:space="preserve">Accumulated impairment, accumulated negative changes in fair value </t>
  </si>
  <si>
    <t xml:space="preserve"> due to credit risk and provisions</t>
  </si>
  <si>
    <t xml:space="preserve">Non-performing exposures – accumulated impairment, accumulated negative changes in fair value due to credit risk and provisions </t>
  </si>
  <si>
    <t>Performing exposures – accumulated</t>
  </si>
  <si>
    <t xml:space="preserve"> impairment, accumulated negative changes </t>
  </si>
  <si>
    <t>Collateral and financial</t>
  </si>
  <si>
    <t>impairment and provisions</t>
  </si>
  <si>
    <t xml:space="preserve">value due to credit risk and provisions </t>
  </si>
  <si>
    <t>guarantees received</t>
  </si>
  <si>
    <t xml:space="preserve">Of which </t>
  </si>
  <si>
    <t xml:space="preserve">Accumulated </t>
  </si>
  <si>
    <t xml:space="preserve">On performing </t>
  </si>
  <si>
    <t xml:space="preserve">On non-performing </t>
  </si>
  <si>
    <t xml:space="preserve">stage 1 </t>
  </si>
  <si>
    <t xml:space="preserve">stage 2 </t>
  </si>
  <si>
    <t xml:space="preserve">stage 3 </t>
  </si>
  <si>
    <t xml:space="preserve">partial write-off </t>
  </si>
  <si>
    <t xml:space="preserve">exposures </t>
  </si>
  <si>
    <t>050</t>
  </si>
  <si>
    <t>Other financial corporations</t>
  </si>
  <si>
    <t>CR1-A – Maturity of exposures</t>
  </si>
  <si>
    <t>Table EUCR1-A shows net values (corresponding to the accounting values reported in the financial statements but according to the scope of regulatory consolidation as per Part One, Title II, Chapter 2 of the CRR). The figures are on balance sheet amounts before netting and CRM.</t>
  </si>
  <si>
    <t>No stated</t>
  </si>
  <si>
    <t>On demand</t>
  </si>
  <si>
    <t>&lt;= 1 year</t>
  </si>
  <si>
    <t xml:space="preserve"> &lt;= 5 years</t>
  </si>
  <si>
    <t>maturity</t>
  </si>
  <si>
    <t>CR3 – Disclosure of the use of credit risk mitigation techniques</t>
  </si>
  <si>
    <t>secured by</t>
  </si>
  <si>
    <t>Unsecured</t>
  </si>
  <si>
    <t>Secured</t>
  </si>
  <si>
    <t xml:space="preserve">financial </t>
  </si>
  <si>
    <t>credit</t>
  </si>
  <si>
    <t>carrying amount</t>
  </si>
  <si>
    <t>collateral</t>
  </si>
  <si>
    <t>guarantees</t>
  </si>
  <si>
    <t>derivatives</t>
  </si>
  <si>
    <t>CC1 - Composition of regulatory own funds</t>
  </si>
  <si>
    <t>The table below shows the components of regulatory capital with reference to the balance sheet in template EU CC2 and to the articles in Regulation (EU) No 575/2013.</t>
  </si>
  <si>
    <t>Ref. template CC2</t>
  </si>
  <si>
    <t xml:space="preserve">Common Equity Tier 1 (CET1) capital:  instruments and reserves                                                                                       </t>
  </si>
  <si>
    <t xml:space="preserve">Capital instruments and the related share premium accounts </t>
  </si>
  <si>
    <t>a,b</t>
  </si>
  <si>
    <t>Of which: share capital</t>
  </si>
  <si>
    <t xml:space="preserve">Of which: share premium accounts </t>
  </si>
  <si>
    <t xml:space="preserve">Retained earnings </t>
  </si>
  <si>
    <t>Accumulated other comprehensive income (and other reserves)</t>
  </si>
  <si>
    <t>3a</t>
  </si>
  <si>
    <t>Funds for general banking risk</t>
  </si>
  <si>
    <t>Minority interests (amount allowed in consolidated CET1)</t>
  </si>
  <si>
    <t>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</si>
  <si>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</si>
  <si>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</si>
  <si>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</si>
  <si>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</si>
  <si>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</si>
  <si>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</si>
  <si>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</si>
  <si>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</si>
  <si>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</si>
  <si>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</si>
  <si>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</si>
  <si>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20a</t>
  </si>
  <si>
    <t>20b</t>
  </si>
  <si>
    <t>Of which: qualifying holdings outside the financial sector (negative amount)</t>
  </si>
  <si>
    <t>20c</t>
  </si>
  <si>
    <t>Of which: securitisation positions (negative amount)</t>
  </si>
  <si>
    <t>20d</t>
  </si>
  <si>
    <t>Of which: free deliveries (negative amount)</t>
  </si>
  <si>
    <t>Of which: deferred tax assets arising from temporary differences</t>
  </si>
  <si>
    <t>25a</t>
  </si>
  <si>
    <t>Losses for the current financial year (negative amount)</t>
  </si>
  <si>
    <t>25b</t>
  </si>
  <si>
    <t>Qualifying AT1 deductions that exceed the AT1 items of the institution (negative amount)</t>
  </si>
  <si>
    <t>Other regulatory adjustments</t>
  </si>
  <si>
    <t>Total regulatory adjustments to Common Equity Tier 1 (CET1)</t>
  </si>
  <si>
    <t xml:space="preserve">Common Equity Tier 1 (CET1) capital </t>
  </si>
  <si>
    <t>Additional Tier 1 (AT1) capital: instruments</t>
  </si>
  <si>
    <t>Of which: classified as equity under applicable accounting standards</t>
  </si>
  <si>
    <t>Of which: classified as liabilities under applicable accounting standards</t>
  </si>
  <si>
    <t>33a</t>
  </si>
  <si>
    <t>Amount of qualifying items referred to in Article 494a(1) subject to phase out from AT1</t>
  </si>
  <si>
    <t>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</si>
  <si>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</si>
  <si>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</si>
  <si>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</si>
  <si>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</si>
  <si>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</si>
  <si>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</si>
  <si>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Qualifying T2 deductions that exceed the T2 items of the institution (negative amount)</t>
  </si>
  <si>
    <t>42a</t>
  </si>
  <si>
    <t>Other regulatory adjusments to AT1 capital</t>
  </si>
  <si>
    <t>Total regulatory adjustments to Additional Tier 1 (AT1) capital</t>
  </si>
  <si>
    <t xml:space="preserve">Additional Tier 1 (AT1) capital </t>
  </si>
  <si>
    <t>Tier 1 capital (T1 = CET1 + AT1)</t>
  </si>
  <si>
    <t>Tier 2 (T2) capital: instruments and provisions</t>
  </si>
  <si>
    <t>Capital instruments and the related share premium accounts</t>
  </si>
  <si>
    <t>47a</t>
  </si>
  <si>
    <t>Amount of qualifying  items referred to in Article 494a (2) subject to phase out from T2</t>
  </si>
  <si>
    <t>47b</t>
  </si>
  <si>
    <t>Amount of qualifying  items referred to in Article 494b (2) subject to phase out from T2</t>
  </si>
  <si>
    <t>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</si>
  <si>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</si>
  <si>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</si>
  <si>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</si>
  <si>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</si>
  <si>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56a</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</si>
  <si>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</si>
  <si>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</si>
  <si>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</si>
  <si>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</si>
  <si>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</si>
  <si>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</si>
  <si>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</si>
  <si>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</si>
  <si>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</si>
  <si>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</si>
  <si>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Of which: capital conservation buffer requirement (per cent)</t>
  </si>
  <si>
    <t>Of which: countercyclical buffer requirement (per cent)</t>
  </si>
  <si>
    <t>Of which: systemic risk buffer requirement (per cent)</t>
  </si>
  <si>
    <t>67a</t>
  </si>
  <si>
    <t>Of which: Global Systemically Important Institution (G-SII) or Other Systemically Important Institution (O-SII) buffer (per cent)</t>
  </si>
  <si>
    <t>67b</t>
  </si>
  <si>
    <t>Of which: additional own funds requirements to address the risks other than the risk of excessive leverage</t>
  </si>
  <si>
    <t xml:space="preserve">Common Equity Tier 1 (as a percentage of risk-weighted assets) available after meeting the bank’s minimum capital requirements </t>
  </si>
  <si>
    <t>Amounts below the thresholds for deduction (before risk weighting)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</si>
  <si>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</si>
  <si>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</si>
  <si>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</si>
  <si>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</si>
  <si>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</si>
  <si>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1) DNB has no capital instruments subject to phase-out arrangements.</t>
  </si>
  <si>
    <t>Current cap on CET1 instruments subject to phase out arrangements</t>
  </si>
  <si>
    <t>I/A</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</si>
  <si>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</si>
  <si>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</si>
  <si>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</si>
  <si>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</si>
  <si>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</si>
  <si>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CC2 -  Reconciliation of regulatory own funds to balance sheet in the audited financial statements</t>
  </si>
  <si>
    <t>The table shows the reconciliation between balance sheet prepared for statutory and regulatory scope of consolidation. The amount shown under the regulatory scope of consolidation is based on an accounting measure and cannot be directly reconciled to other tables in this report.</t>
  </si>
  <si>
    <t>30 June 2022</t>
  </si>
  <si>
    <t>Balance sheet</t>
  </si>
  <si>
    <t>as in published</t>
  </si>
  <si>
    <t>under regulatory</t>
  </si>
  <si>
    <t>financial statements</t>
  </si>
  <si>
    <t>scope of consolidation</t>
  </si>
  <si>
    <t>Reference CC1</t>
  </si>
  <si>
    <t>Assets</t>
  </si>
  <si>
    <t>Cash and deposits with central banks</t>
  </si>
  <si>
    <t>Due from credit institutions</t>
  </si>
  <si>
    <t>Loans to customers</t>
  </si>
  <si>
    <t xml:space="preserve">Commercial paper and bonds </t>
  </si>
  <si>
    <t>Shareholdings</t>
  </si>
  <si>
    <t>Financial assets, customers bearing the risk</t>
  </si>
  <si>
    <t>Financial derivatives</t>
  </si>
  <si>
    <t>Investment properties</t>
  </si>
  <si>
    <t>Investments accounted for by the equity method</t>
  </si>
  <si>
    <t>Investments in subsidiaries</t>
  </si>
  <si>
    <t>Intangible assets</t>
  </si>
  <si>
    <t>Deferred tax assets</t>
  </si>
  <si>
    <t>Fixed assets</t>
  </si>
  <si>
    <t>Assets held for sale</t>
  </si>
  <si>
    <t>Total assets</t>
  </si>
  <si>
    <t>Liabilites</t>
  </si>
  <si>
    <t>Due to credit institutions</t>
  </si>
  <si>
    <t>Deposits from customers</t>
  </si>
  <si>
    <t>Debt securities issued</t>
  </si>
  <si>
    <t>Insurance liabilities, customer bearing the risk</t>
  </si>
  <si>
    <t>Liabilities to life insurance policyholders</t>
  </si>
  <si>
    <t>Payable taxes</t>
  </si>
  <si>
    <t xml:space="preserve">Deferred taxes </t>
  </si>
  <si>
    <t>Other liabilities</t>
  </si>
  <si>
    <t>Liabilities held for sale</t>
  </si>
  <si>
    <t>Other provisions</t>
  </si>
  <si>
    <t>Pension commitments</t>
  </si>
  <si>
    <t>Senior non-preferred bonds</t>
  </si>
  <si>
    <t>Subordinated loan capital</t>
  </si>
  <si>
    <t>Total liabilities</t>
  </si>
  <si>
    <t>Non-controlling interest</t>
  </si>
  <si>
    <t>Share premium</t>
  </si>
  <si>
    <t>Other equity</t>
  </si>
  <si>
    <t>c,d,h</t>
  </si>
  <si>
    <t>Total liabilities and equity</t>
  </si>
  <si>
    <t>OV1 – Overview of risk exposure amounts</t>
  </si>
  <si>
    <r>
      <t>Credit risk (excluding CCR)</t>
    </r>
    <r>
      <rPr>
        <b/>
        <vertAlign val="superscript"/>
        <sz val="8"/>
        <color theme="1"/>
        <rFont val="Arial"/>
        <family val="2"/>
      </rPr>
      <t xml:space="preserve"> </t>
    </r>
  </si>
  <si>
    <t>Of which the foundation IRB (FIRB) approach</t>
  </si>
  <si>
    <t>Of which slotting approach</t>
  </si>
  <si>
    <t>4a</t>
  </si>
  <si>
    <t>Of which equities under the simple riskweighted approach</t>
  </si>
  <si>
    <t>Of which exposures to a CCP</t>
  </si>
  <si>
    <t>8b</t>
  </si>
  <si>
    <t>Of which credit valuation adjustment - CVA</t>
  </si>
  <si>
    <t>23c</t>
  </si>
  <si>
    <t xml:space="preserve">Of which advanced measurement approach </t>
  </si>
  <si>
    <t>Amounts below the thresholds for deduction (subject to 250 per cent risk weight)</t>
  </si>
  <si>
    <t>KM1 – Key metrics (at consolidated group level)</t>
  </si>
  <si>
    <t>14a</t>
  </si>
  <si>
    <t>14b</t>
  </si>
  <si>
    <t>14c</t>
  </si>
  <si>
    <t>Total SREP leverage ratio requirements (per cent)</t>
  </si>
  <si>
    <t>The table shows the exposure value and the risk-weighted exposure amount of own funds instruments held in the insurance undertakings DNB Livsforsikring and Fremtind that the Group do not deduct from own funds in accordance with Article 49 when calculating capital requirements.</t>
  </si>
  <si>
    <t>Risk exposure amount</t>
  </si>
  <si>
    <t>Exposure value</t>
  </si>
  <si>
    <t>31 December 2021</t>
  </si>
  <si>
    <t>Capital requirements for the CRD IV group</t>
  </si>
  <si>
    <t>Solvency capital requirements for the insurance companies</t>
  </si>
  <si>
    <t xml:space="preserve">Supplementary own fund requirements of the financial conglomerate (amount) </t>
  </si>
  <si>
    <t>Net primary capital for entities included in the CRD IV report</t>
  </si>
  <si>
    <t>Intercompany</t>
  </si>
  <si>
    <t>Net primary capital for the insurance companies</t>
  </si>
  <si>
    <t>Total net primary capital for the financial conglomerate</t>
  </si>
  <si>
    <t>Overfunding</t>
  </si>
  <si>
    <t>The table below shows an outline of the difference between the balance sheet for statutory and for regulatory purposes. The amounts reported under the scope of regulatory consolidation are allocated to the different risk categories. Derivatives are subject to both counterparty credit risk and market risk.</t>
  </si>
  <si>
    <t xml:space="preserve">Carrying values </t>
  </si>
  <si>
    <t>Carrying values of items subject to:</t>
  </si>
  <si>
    <t>Not subject to own</t>
  </si>
  <si>
    <t>funds  require-</t>
  </si>
  <si>
    <t>As reported</t>
  </si>
  <si>
    <t>Under scope</t>
  </si>
  <si>
    <t>ments or subject to</t>
  </si>
  <si>
    <t xml:space="preserve">in published </t>
  </si>
  <si>
    <t>of prudential</t>
  </si>
  <si>
    <t>Securisation</t>
  </si>
  <si>
    <t xml:space="preserve">deduction from </t>
  </si>
  <si>
    <t>consolidation</t>
  </si>
  <si>
    <t>Credit risk framework</t>
  </si>
  <si>
    <t>CCR framework</t>
  </si>
  <si>
    <t>framework</t>
  </si>
  <si>
    <t>own funds</t>
  </si>
  <si>
    <t>Cash and balances at central banks</t>
  </si>
  <si>
    <t>Commercial paper and bonds at fair value</t>
  </si>
  <si>
    <t>Shares at fair value</t>
  </si>
  <si>
    <t>Fincial assets, customers bearing the risk</t>
  </si>
  <si>
    <t>Investment property</t>
  </si>
  <si>
    <t>Investments in associated companies</t>
  </si>
  <si>
    <t>Assets, discontinuing operations</t>
  </si>
  <si>
    <t xml:space="preserve">Liabilities </t>
  </si>
  <si>
    <t>Insurance liabilities, customers bearing the risk</t>
  </si>
  <si>
    <t>Deferred taxes</t>
  </si>
  <si>
    <t>Provisions</t>
  </si>
  <si>
    <t xml:space="preserve">This table provides the main sources of differences between the financial statement amounts and the exposure amount used for regulatory purposes as shown in table LI1. Instruments reported according to the counterparty credit risk framework differ from the amounts in the statutory accounts due to different netting rules as well as different treatment of collateral. 
</t>
  </si>
  <si>
    <t>Items subject to</t>
  </si>
  <si>
    <t xml:space="preserve">Credit risk </t>
  </si>
  <si>
    <t>Securitisation</t>
  </si>
  <si>
    <t>CCR</t>
  </si>
  <si>
    <t xml:space="preserve">Market risk </t>
  </si>
  <si>
    <t xml:space="preserve">framework </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</si>
  <si>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</si>
  <si>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</si>
  <si>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</si>
  <si>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</si>
  <si>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</si>
  <si>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</si>
  <si>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</si>
  <si>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</si>
  <si>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Other differences</t>
  </si>
  <si>
    <t>Exposure amounts considered for regulatory purposes</t>
  </si>
  <si>
    <t>1) Column (a) does not equal the sum of columns (b)-(e) due to assets being risk-weighted more than once (see Template LI1).</t>
  </si>
  <si>
    <t>Method of regulatory consolidation</t>
  </si>
  <si>
    <t>Method of</t>
  </si>
  <si>
    <t>Neither</t>
  </si>
  <si>
    <t>accounting</t>
  </si>
  <si>
    <t>Full</t>
  </si>
  <si>
    <t>Proportional</t>
  </si>
  <si>
    <t>consolidated nor</t>
  </si>
  <si>
    <t>Name of the entity</t>
  </si>
  <si>
    <t>Equity method</t>
  </si>
  <si>
    <t>Deducted</t>
  </si>
  <si>
    <t>Description of the entity</t>
  </si>
  <si>
    <t>DNB Asset Management Holding AS</t>
  </si>
  <si>
    <t>Full consolidation</t>
  </si>
  <si>
    <t>X</t>
  </si>
  <si>
    <t>Asset management company</t>
  </si>
  <si>
    <t>Financial institution</t>
  </si>
  <si>
    <t>DNB Bank ASA</t>
  </si>
  <si>
    <t>Credit institution</t>
  </si>
  <si>
    <t>DNB Bank Polska S.A.</t>
  </si>
  <si>
    <t>DNB Boligkreditt AS</t>
  </si>
  <si>
    <t>Credit institution, SPV</t>
  </si>
  <si>
    <t>Real estate broking</t>
  </si>
  <si>
    <t>Financial services</t>
  </si>
  <si>
    <t>Investment company</t>
  </si>
  <si>
    <t>DNB Livsforsikring AS</t>
  </si>
  <si>
    <t>DNB Luxembourg S.A.</t>
  </si>
  <si>
    <t>Investment services</t>
  </si>
  <si>
    <t>Ancillary company</t>
  </si>
  <si>
    <t>Fremtind AS</t>
  </si>
  <si>
    <t>Eksportfinans ASA</t>
  </si>
  <si>
    <t>Credit Institution, SPV</t>
  </si>
  <si>
    <t>DNB Baltic Invest AB</t>
  </si>
  <si>
    <t>Luminor Group AB</t>
  </si>
  <si>
    <t>Financial Holding Company</t>
  </si>
  <si>
    <t xml:space="preserve">Vipps AS </t>
  </si>
  <si>
    <t>Vipps Holding AS</t>
  </si>
  <si>
    <t>DNB Eiendomsutvikling</t>
  </si>
  <si>
    <t>Eiendomsverdi AS</t>
  </si>
  <si>
    <t>Godfjellet AS</t>
  </si>
  <si>
    <t>Godgata AS</t>
  </si>
  <si>
    <t>Mosetertoppen AS</t>
  </si>
  <si>
    <t>Norsk gjeldsinformasjon AS</t>
  </si>
  <si>
    <t>Ocean Holding AS</t>
  </si>
  <si>
    <t xml:space="preserve">Rental Group Mobility AS </t>
  </si>
  <si>
    <t>Autolease</t>
  </si>
  <si>
    <t>RQ Invest AS</t>
  </si>
  <si>
    <t>Skandinaviske Handelsparker AS</t>
  </si>
  <si>
    <t>Tøcksfors Handelspark AB</t>
  </si>
  <si>
    <t xml:space="preserve"> 31 December 2022</t>
  </si>
  <si>
    <t>Category level AVA - Valuation uncertainty</t>
  </si>
  <si>
    <t>Core approach</t>
  </si>
  <si>
    <t>Unearned</t>
  </si>
  <si>
    <t xml:space="preserve">Investment and </t>
  </si>
  <si>
    <t>Total category</t>
  </si>
  <si>
    <t>Risk category</t>
  </si>
  <si>
    <t>credit spreads</t>
  </si>
  <si>
    <t>funding costs AVA</t>
  </si>
  <si>
    <t>level post</t>
  </si>
  <si>
    <t>Category level AVA</t>
  </si>
  <si>
    <t>Interest rates</t>
  </si>
  <si>
    <t>Foreign exchange</t>
  </si>
  <si>
    <t>Credit</t>
  </si>
  <si>
    <t>Commodities</t>
  </si>
  <si>
    <t>AVA</t>
  </si>
  <si>
    <t>diversification</t>
  </si>
  <si>
    <t>book</t>
  </si>
  <si>
    <t>Market price uncertainty</t>
  </si>
  <si>
    <t>Close-out cost</t>
  </si>
  <si>
    <t>Concentrated positions</t>
  </si>
  <si>
    <t>Early termination</t>
  </si>
  <si>
    <t>Model risk</t>
  </si>
  <si>
    <t>Future administrative costs</t>
  </si>
  <si>
    <t xml:space="preserve"> 31 December 2021</t>
  </si>
  <si>
    <t>005</t>
  </si>
  <si>
    <t>Cash balances at central banks and 
  other demand deposits</t>
  </si>
  <si>
    <t>020</t>
  </si>
  <si>
    <t>Central banks</t>
  </si>
  <si>
    <t>030</t>
  </si>
  <si>
    <t>General governments</t>
  </si>
  <si>
    <t>Debt Securities</t>
  </si>
  <si>
    <t>Cash balances at central banks
   and other demand deposits</t>
  </si>
  <si>
    <t>Debt securities</t>
  </si>
  <si>
    <t>100</t>
  </si>
  <si>
    <t>110</t>
  </si>
  <si>
    <t>120</t>
  </si>
  <si>
    <t>130</t>
  </si>
  <si>
    <t>140</t>
  </si>
  <si>
    <t>160</t>
  </si>
  <si>
    <t>170</t>
  </si>
  <si>
    <t>190</t>
  </si>
  <si>
    <t>CQ4: Quality of non-performing exposures by geography</t>
  </si>
  <si>
    <t>Gross carrying/Nominal amount</t>
  </si>
  <si>
    <t>sheet</t>
  </si>
  <si>
    <t>Of which: Non-performing</t>
  </si>
  <si>
    <t>Of which:</t>
  </si>
  <si>
    <t>impairment</t>
  </si>
  <si>
    <t>On balance sheet exposures</t>
  </si>
  <si>
    <t>Norway</t>
  </si>
  <si>
    <t>Germany</t>
  </si>
  <si>
    <t>Sweden</t>
  </si>
  <si>
    <t>Great Britain</t>
  </si>
  <si>
    <t>USA</t>
  </si>
  <si>
    <t>Other countries</t>
  </si>
  <si>
    <t>Off balance sheet exposures</t>
  </si>
  <si>
    <t>Denmark</t>
  </si>
  <si>
    <t>CQ5: Credit quality of loans and advances by industry</t>
  </si>
  <si>
    <t>Gross carrying amount</t>
  </si>
  <si>
    <t xml:space="preserve">Accumulated negative changes </t>
  </si>
  <si>
    <t>of which: non-performing</t>
  </si>
  <si>
    <t xml:space="preserve">of which: loans and advances </t>
  </si>
  <si>
    <t xml:space="preserve">in fair value due to credit risk </t>
  </si>
  <si>
    <t xml:space="preserve">of which: defaulted </t>
  </si>
  <si>
    <t xml:space="preserve">subject to impairment </t>
  </si>
  <si>
    <t xml:space="preserve">on non-performing exposures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</si>
  <si>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</si>
  <si>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</si>
  <si>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</si>
  <si>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</si>
  <si>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</si>
  <si>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</si>
  <si>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</si>
  <si>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</si>
  <si>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</si>
  <si>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</si>
  <si>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</si>
  <si>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</si>
  <si>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</si>
  <si>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</si>
  <si>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</si>
  <si>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</si>
  <si>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</si>
  <si>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</si>
  <si>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</si>
  <si>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CQ7: Collateral obtained by taking possession and execution processes</t>
  </si>
  <si>
    <t xml:space="preserve">Collateral obtained by taking possession </t>
  </si>
  <si>
    <t xml:space="preserve">Value at initial recognition </t>
  </si>
  <si>
    <t>Property, plant and equipment (PP&amp;E)</t>
  </si>
  <si>
    <t>Other than PP&amp;E</t>
  </si>
  <si>
    <t>Residential immovable property</t>
  </si>
  <si>
    <t>Commercial Immovable property</t>
  </si>
  <si>
    <t>Movable property (auto, shipping, etc.)</t>
  </si>
  <si>
    <t>Equity and debt instruments</t>
  </si>
  <si>
    <t>Other</t>
  </si>
  <si>
    <t>Cash balances at central banks</t>
  </si>
  <si>
    <t>and other demand deposits</t>
  </si>
  <si>
    <t xml:space="preserve">Total </t>
  </si>
  <si>
    <t>Of which non-performing exposures</t>
  </si>
  <si>
    <t>CR4 – Standardised approach – Credit risk exposure and CRM effects</t>
  </si>
  <si>
    <t>Exposures before CCF and CRM</t>
  </si>
  <si>
    <t>Exposures post CCF and CRM</t>
  </si>
  <si>
    <t>REAs and REAs density</t>
  </si>
  <si>
    <t xml:space="preserve">On-balance- </t>
  </si>
  <si>
    <t xml:space="preserve">Off-balance- </t>
  </si>
  <si>
    <t>REA density,</t>
  </si>
  <si>
    <t xml:space="preserve">sheet amount </t>
  </si>
  <si>
    <t xml:space="preserve">REAs </t>
  </si>
  <si>
    <t>in per cent</t>
  </si>
  <si>
    <t>Exposure classes</t>
  </si>
  <si>
    <t>Central governments or central banks</t>
  </si>
  <si>
    <t>Claims on institutions and corporates with a short-term credit assessment</t>
  </si>
  <si>
    <t>Equity exposures</t>
  </si>
  <si>
    <t>Other exposures</t>
  </si>
  <si>
    <t>Total standardised approach</t>
  </si>
  <si>
    <t>CR5 – Standardised approach</t>
  </si>
  <si>
    <t>Under the standardised approach, ratings assigned by External Credit Assessment Institutions (ECAIs) may be used in the calculation of REAs. DNB use credit ratings from Moody's, Standard &amp; Poors and Fitch when assessing exposures in the exposure classes governments, institutions, covered bonds, international organisations and multilateral development banks.</t>
  </si>
  <si>
    <t xml:space="preserve">o </t>
  </si>
  <si>
    <t>p</t>
  </si>
  <si>
    <t>q</t>
  </si>
  <si>
    <t>0</t>
  </si>
  <si>
    <t>2</t>
  </si>
  <si>
    <t>4</t>
  </si>
  <si>
    <t>10</t>
  </si>
  <si>
    <t>20</t>
  </si>
  <si>
    <t>35</t>
  </si>
  <si>
    <t>50</t>
  </si>
  <si>
    <t>70</t>
  </si>
  <si>
    <t>75</t>
  </si>
  <si>
    <t>250</t>
  </si>
  <si>
    <t>370</t>
  </si>
  <si>
    <t>1 250</t>
  </si>
  <si>
    <t>Others</t>
  </si>
  <si>
    <t>unrated</t>
  </si>
  <si>
    <t>Regional government or local authorities</t>
  </si>
  <si>
    <t>Corporations</t>
  </si>
  <si>
    <t>Regional governmentsor local authorities</t>
  </si>
  <si>
    <t>CR6 – IRB approach – Credit risk exposures by exposure class and PD range</t>
  </si>
  <si>
    <t>A-IRB</t>
  </si>
  <si>
    <t>Exposure</t>
  </si>
  <si>
    <t>Risk weighted</t>
  </si>
  <si>
    <t>Density of risk</t>
  </si>
  <si>
    <t>Off-balance-</t>
  </si>
  <si>
    <t>weighted</t>
  </si>
  <si>
    <t>exposure</t>
  </si>
  <si>
    <t>On-balance</t>
  </si>
  <si>
    <t>average</t>
  </si>
  <si>
    <t>amount after</t>
  </si>
  <si>
    <t>exposure amount</t>
  </si>
  <si>
    <t>Value adjust-</t>
  </si>
  <si>
    <t>post CCF and</t>
  </si>
  <si>
    <t>average PD</t>
  </si>
  <si>
    <t>Number of</t>
  </si>
  <si>
    <t>average LGD</t>
  </si>
  <si>
    <t xml:space="preserve">supporting </t>
  </si>
  <si>
    <t>amount</t>
  </si>
  <si>
    <t>Expected loss</t>
  </si>
  <si>
    <t>ments and</t>
  </si>
  <si>
    <t>PD range</t>
  </si>
  <si>
    <t>pre-CCF</t>
  </si>
  <si>
    <t>average CCF</t>
  </si>
  <si>
    <t>post CRM</t>
  </si>
  <si>
    <t>(per cent)</t>
  </si>
  <si>
    <t xml:space="preserve"> obligors</t>
  </si>
  <si>
    <t>(years)</t>
  </si>
  <si>
    <t>factors</t>
  </si>
  <si>
    <t>provisions</t>
  </si>
  <si>
    <t>Corporates, SME</t>
  </si>
  <si>
    <t>0,00 to &lt;0,15</t>
  </si>
  <si>
    <t>0,00 to &lt;0,10</t>
  </si>
  <si>
    <t>0,10  to &lt;0,15</t>
  </si>
  <si>
    <t>0,15 to &lt;0,25</t>
  </si>
  <si>
    <t>0,25 to &lt;0,50</t>
  </si>
  <si>
    <t>0,50 to &lt;0,75</t>
  </si>
  <si>
    <t>0,75 to &lt;2,50</t>
  </si>
  <si>
    <t>0,75 to &lt;1,75</t>
  </si>
  <si>
    <t>1,75 to &lt;2,50</t>
  </si>
  <si>
    <t>2,50 to &lt;10,00</t>
  </si>
  <si>
    <t>2,50 to &lt;5,00</t>
  </si>
  <si>
    <t>5,00 to &lt;10,00</t>
  </si>
  <si>
    <t>10,00 to &lt;100,00</t>
  </si>
  <si>
    <t>10,00 to &lt;20,00</t>
  </si>
  <si>
    <t>20,00 to &lt;30,00</t>
  </si>
  <si>
    <t>30,00 to &lt;100,00</t>
  </si>
  <si>
    <t>100,00 (Default)</t>
  </si>
  <si>
    <t>Sub-total corporates SME</t>
  </si>
  <si>
    <t>Corporates, Other</t>
  </si>
  <si>
    <t>Sub-total corporates other</t>
  </si>
  <si>
    <t>Specialised Lending (SL)</t>
  </si>
  <si>
    <t>Sub-total specialised Lending (SL)</t>
  </si>
  <si>
    <t>Retail - mortgage loans</t>
  </si>
  <si>
    <t>Sub-total retail - mortgage loans</t>
  </si>
  <si>
    <t>Retail - other</t>
  </si>
  <si>
    <t>Sub-total retail other</t>
  </si>
  <si>
    <t>Total (all exposure classes)</t>
  </si>
  <si>
    <t>CR6-A – Scope of the use of IRB and SA approaches</t>
  </si>
  <si>
    <t xml:space="preserve">d </t>
  </si>
  <si>
    <t xml:space="preserve"> e</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</si>
  <si>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</si>
  <si>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</si>
  <si>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</si>
  <si>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</si>
  <si>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</si>
  <si>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Other non-credit obligation assets</t>
  </si>
  <si>
    <t>CR7-A – IRB approach – Disclosure of the extent of the use of CRM techniques</t>
  </si>
  <si>
    <t xml:space="preserve">Retail immovable property is calculated from market value with a conversion factor, and limited to DNB's part of collateral value and other encumbrances that may occur. Due to the Norwegian Mortgage Regulation the mortgage exposure is in each individual case is kept below 
85 per cent of the object value which normally gives a collateral percentage above 100 per cent. In Corporate SMEs collateral in immovable property is common, and the calculation is done by market value with a conversion factor, and limited to DNB's part of collateral value and other encumbrances that may occur. Due to the utilization of market value, it is common to have collateral in immovable property that outvalue the exposure. </t>
  </si>
  <si>
    <t>Credit risk Mitigation techniques</t>
  </si>
  <si>
    <t>Funded credit Protection (FCP)</t>
  </si>
  <si>
    <t>Part of exposures covered by other eligible collaterals (per cent)</t>
  </si>
  <si>
    <t xml:space="preserve"> Unfunded credit protection (UFCP)</t>
  </si>
  <si>
    <t>Credit risk Mitigation methods</t>
  </si>
  <si>
    <t>Part of</t>
  </si>
  <si>
    <t>(UFCP)</t>
  </si>
  <si>
    <t>in the calculation of REAs</t>
  </si>
  <si>
    <t>REA with</t>
  </si>
  <si>
    <t>covered by</t>
  </si>
  <si>
    <t>covered</t>
  </si>
  <si>
    <t>REA without</t>
  </si>
  <si>
    <t>substitution</t>
  </si>
  <si>
    <t xml:space="preserve"> covered by</t>
  </si>
  <si>
    <t>by Immovable</t>
  </si>
  <si>
    <t>by other</t>
  </si>
  <si>
    <t>Instruments</t>
  </si>
  <si>
    <t>effects (both</t>
  </si>
  <si>
    <t>financial</t>
  </si>
  <si>
    <t>other eligible</t>
  </si>
  <si>
    <t>property</t>
  </si>
  <si>
    <t>other physical</t>
  </si>
  <si>
    <t>funded credit</t>
  </si>
  <si>
    <t>cash on</t>
  </si>
  <si>
    <t>life insurance</t>
  </si>
  <si>
    <t>held by a</t>
  </si>
  <si>
    <t>by credit</t>
  </si>
  <si>
    <t>effects</t>
  </si>
  <si>
    <t>reduction and</t>
  </si>
  <si>
    <t>collaterals</t>
  </si>
  <si>
    <t>receivables</t>
  </si>
  <si>
    <t>protection</t>
  </si>
  <si>
    <t>deposit</t>
  </si>
  <si>
    <t>policies</t>
  </si>
  <si>
    <t>third party</t>
  </si>
  <si>
    <t>(reduction</t>
  </si>
  <si>
    <t>sustitution</t>
  </si>
  <si>
    <t>Amounts in  NOK million</t>
  </si>
  <si>
    <t>(per  cent)</t>
  </si>
  <si>
    <t>effects only)</t>
  </si>
  <si>
    <t>effects)</t>
  </si>
  <si>
    <t>3.1</t>
  </si>
  <si>
    <t>Of which Corporates – SMEs</t>
  </si>
  <si>
    <t>3.2</t>
  </si>
  <si>
    <t>Of which Corporates – Specialised lending</t>
  </si>
  <si>
    <t>3.3</t>
  </si>
  <si>
    <t>Of which Corporates – Other</t>
  </si>
  <si>
    <t>4.1</t>
  </si>
  <si>
    <t>Of which Retail –  Immovable property SMEs</t>
  </si>
  <si>
    <t>4.2</t>
  </si>
  <si>
    <t>Of which Retail – Immovable property non-SMEs</t>
  </si>
  <si>
    <t>4.3</t>
  </si>
  <si>
    <t>Of which Retail – Qualifying revolving</t>
  </si>
  <si>
    <t>4.4</t>
  </si>
  <si>
    <t>Of which Retail – Other SMEs</t>
  </si>
  <si>
    <t>4.5</t>
  </si>
  <si>
    <t>Of which Retail – Other non-SMEs</t>
  </si>
  <si>
    <t xml:space="preserve"> Unfunded credit protection</t>
  </si>
  <si>
    <t xml:space="preserve">CR8 – REA flow statements of credit risk exposures under the IRB approach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</si>
  <si>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</si>
  <si>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</si>
  <si>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</si>
  <si>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</si>
  <si>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</si>
  <si>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</si>
  <si>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</si>
  <si>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</si>
  <si>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</si>
  <si>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Exposure class</t>
  </si>
  <si>
    <t>Corporates - SME with own estimates of LGD or conversion factors</t>
  </si>
  <si>
    <t>10 to &lt;100</t>
  </si>
  <si>
    <t>100 (Default)</t>
  </si>
  <si>
    <t>Corporates - Specialised Lending with own estimates of LGD or conversion factors</t>
  </si>
  <si>
    <t>Corporates - Other with own estimates of LGD or conversion factors</t>
  </si>
  <si>
    <t>Retail - Secured by immovable property non-SME - with own estimates of LGD or conversion factors</t>
  </si>
  <si>
    <t>Retail - Other non-SME - with own estimates of LGD or conversion factors</t>
  </si>
  <si>
    <t>Total with own estimates of LGD and/or conversion factors</t>
  </si>
  <si>
    <t>CR10 – Specialised lending and equity exposures under the simple riskweighted approach</t>
  </si>
  <si>
    <t>Regulatory</t>
  </si>
  <si>
    <t>On balance sheet</t>
  </si>
  <si>
    <t>Off balance sheet</t>
  </si>
  <si>
    <t>categories</t>
  </si>
  <si>
    <t>Remaining maturity</t>
  </si>
  <si>
    <t>value</t>
  </si>
  <si>
    <t>Less than 2,5 years</t>
  </si>
  <si>
    <t>Equal to or more than 2,5 years</t>
  </si>
  <si>
    <t>CCR1 – Analysis of CCR exposure by approach</t>
  </si>
  <si>
    <t>Alpha used for</t>
  </si>
  <si>
    <t>Replacement</t>
  </si>
  <si>
    <t>Potential future</t>
  </si>
  <si>
    <t>computing regulatory</t>
  </si>
  <si>
    <t>cost (RC)</t>
  </si>
  <si>
    <t>exposure (PFE)</t>
  </si>
  <si>
    <t>EEPE</t>
  </si>
  <si>
    <t>exposure value</t>
  </si>
  <si>
    <t>pre-CRM</t>
  </si>
  <si>
    <t>post-CRM</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</si>
  <si>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</si>
  <si>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</si>
  <si>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</si>
  <si>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</si>
  <si>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</si>
  <si>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</si>
  <si>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</si>
  <si>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</si>
  <si>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</si>
  <si>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</si>
  <si>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</si>
  <si>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</si>
  <si>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</si>
  <si>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</si>
  <si>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CCR2 – Transactions subject to own funds requirements for CVA risk</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</si>
  <si>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</si>
  <si>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</si>
  <si>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</si>
  <si>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</si>
  <si>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</si>
  <si>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</si>
  <si>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</si>
  <si>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CCR3 – Standardised approach – CCR exposures by regulatory exposure class and risk weights</t>
  </si>
  <si>
    <t>This table shows exposure at default, broken down by exposure class and risk weight. This table includes exposures subject to the standardised approach only.</t>
  </si>
  <si>
    <t>Total exposure</t>
  </si>
  <si>
    <t>Institutions and corporates with a short-term credit assessment</t>
  </si>
  <si>
    <t>Other items</t>
  </si>
  <si>
    <t>Total exposure value</t>
  </si>
  <si>
    <t>CCR4 – IRB approach – CCR exposures by exposure class and PD scale</t>
  </si>
  <si>
    <t>The increase in exposure value for CCR is mainly due to the introduction of CRR2 which replaces CEM with SA-CCR methodology for calculating EAD for derivatives. Simultanously an IMM has been introduced for FX- and IR- derivatives.</t>
  </si>
  <si>
    <t>The following tables show counterparty credit risk exposure at default post-CRM for the advanced IRB approach.</t>
  </si>
  <si>
    <t>Exposure weighted</t>
  </si>
  <si>
    <t>average maturity</t>
  </si>
  <si>
    <t>exposure amounts</t>
  </si>
  <si>
    <t>weighted exposure</t>
  </si>
  <si>
    <t>PD scale</t>
  </si>
  <si>
    <t>Number of obligors</t>
  </si>
  <si>
    <t>amounts (per cent)</t>
  </si>
  <si>
    <t>Corporates (SME)</t>
  </si>
  <si>
    <t/>
  </si>
  <si>
    <t>Sub-total corporates (SME)</t>
  </si>
  <si>
    <t>Specialised lending (SL)</t>
  </si>
  <si>
    <t>Sub-total specialised lending</t>
  </si>
  <si>
    <t>Other corporates</t>
  </si>
  <si>
    <t>Sub-total other corporates</t>
  </si>
  <si>
    <t>Total (all CCR relevant exposure classes)</t>
  </si>
  <si>
    <t>CCR5 – Composition of collateral for CCR exposures</t>
  </si>
  <si>
    <t>This table shows the impact on exposures from netting and collateral held for derivatives and SFTs.</t>
  </si>
  <si>
    <t>Collateral used in derivative transactions</t>
  </si>
  <si>
    <t>Collateral used in SFT's</t>
  </si>
  <si>
    <t>Fair value of collateral received</t>
  </si>
  <si>
    <t>Fair value of posted collateral</t>
  </si>
  <si>
    <t>Segregated</t>
  </si>
  <si>
    <t>Unsegregated</t>
  </si>
  <si>
    <t>Collateral type</t>
  </si>
  <si>
    <t>Cash – domestic currency</t>
  </si>
  <si>
    <t>Cash – other currencies</t>
  </si>
  <si>
    <t>Domestic sovereign debt</t>
  </si>
  <si>
    <t>Other sovereign debt</t>
  </si>
  <si>
    <t>Government agency debt</t>
  </si>
  <si>
    <t>Corporate bonds</t>
  </si>
  <si>
    <t>Equity securities</t>
  </si>
  <si>
    <t>Other collateral</t>
  </si>
  <si>
    <t>CCR7– REA flow statements of CCR exposures under the IMM</t>
  </si>
  <si>
    <t xml:space="preserve">REA </t>
  </si>
  <si>
    <t>REA as at the end of the previous reporting period</t>
  </si>
  <si>
    <t>Asset size</t>
  </si>
  <si>
    <t>Credit quality of counterparties</t>
  </si>
  <si>
    <t>Model updates (IMM only)</t>
  </si>
  <si>
    <t>Methodology and policy (IMM only)</t>
  </si>
  <si>
    <t>Acquisitions and disposals</t>
  </si>
  <si>
    <t>Foreign exchange movements</t>
  </si>
  <si>
    <t>REA as at the end of the current reporting period</t>
  </si>
  <si>
    <t>CCR8 – Exposures to CCPs</t>
  </si>
  <si>
    <t xml:space="preserve">Exposure value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</si>
  <si>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</si>
  <si>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</si>
  <si>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</si>
  <si>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</si>
  <si>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</si>
  <si>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</si>
  <si>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</si>
  <si>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</si>
  <si>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</si>
  <si>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</si>
  <si>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</si>
  <si>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</si>
  <si>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 Market risk under the standardised approach</t>
  </si>
  <si>
    <t>REAs</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</si>
  <si>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</si>
  <si>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</si>
  <si>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</si>
  <si>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</si>
  <si>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</si>
  <si>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</si>
  <si>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</si>
  <si>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</si>
  <si>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</si>
  <si>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CCyB1 – Geographical distribution of credit exposures relevant for the calculation of the countercyclical buffer</t>
  </si>
  <si>
    <t xml:space="preserve">Own fund requirements			
			</t>
  </si>
  <si>
    <t>Relevant credit exposures</t>
  </si>
  <si>
    <t>Relevant credit</t>
  </si>
  <si>
    <t>General credit exposures</t>
  </si>
  <si>
    <t>- market risk</t>
  </si>
  <si>
    <t>Sum of long and</t>
  </si>
  <si>
    <t>Value of trading</t>
  </si>
  <si>
    <t>- securitisation</t>
  </si>
  <si>
    <t>Own fund</t>
  </si>
  <si>
    <t>under the</t>
  </si>
  <si>
    <t>short positions</t>
  </si>
  <si>
    <t>book exposures</t>
  </si>
  <si>
    <t>positions in the</t>
  </si>
  <si>
    <t>Risk</t>
  </si>
  <si>
    <t>requirements</t>
  </si>
  <si>
    <t>Countercyclical</t>
  </si>
  <si>
    <t>standardised</t>
  </si>
  <si>
    <t>under the IRB</t>
  </si>
  <si>
    <t>of trading book</t>
  </si>
  <si>
    <t>for internal</t>
  </si>
  <si>
    <t>for non-trading</t>
  </si>
  <si>
    <t>risk exposures</t>
  </si>
  <si>
    <t>non-trading</t>
  </si>
  <si>
    <t>weights</t>
  </si>
  <si>
    <t>buffer rate</t>
  </si>
  <si>
    <t>approach</t>
  </si>
  <si>
    <t>exposures for SA</t>
  </si>
  <si>
    <t>models</t>
  </si>
  <si>
    <t>- credit risk</t>
  </si>
  <si>
    <t>amounts</t>
  </si>
  <si>
    <t>United Kingdom</t>
  </si>
  <si>
    <t>Poland</t>
  </si>
  <si>
    <t>Luxembourg</t>
  </si>
  <si>
    <t>Finland</t>
  </si>
  <si>
    <t>Lithuania</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</si>
  <si>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
  </si>
  <si>
    <t>(Adjustment for securitised exposures that meet the operational requirements for the recognition of risk transference)</t>
  </si>
  <si>
    <t>(Adjustment for temporary exemption of exposures to central banks (if applicable))</t>
  </si>
  <si>
    <t>Adjustment for regular-way purchases and sales of financial assets subject to trade date accounting</t>
  </si>
  <si>
    <t>Adjustment for eligible cash pooling transactions</t>
  </si>
  <si>
    <t>11b</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</si>
  <si>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</si>
  <si>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</si>
  <si>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</si>
  <si>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Derogation for derivatives: replacement costs contribution under the simplified standardised approach</t>
  </si>
  <si>
    <t>9b</t>
  </si>
  <si>
    <t>Exposure determined under Original Exposure Method</t>
  </si>
  <si>
    <t>(Exempted CCP leg of client-cleared trade exposures) (SA-CCR)</t>
  </si>
  <si>
    <t>(Exempted CCP leg of client-cleared trade exposures) (simplified standardised approach)</t>
  </si>
  <si>
    <t>10b</t>
  </si>
  <si>
    <t>(Exempted CCP leg of client-cleared trade exposures) (original eExposure mMethod)</t>
  </si>
  <si>
    <t>Adjusted effective notional amount of written credit derivatives</t>
  </si>
  <si>
    <t>(Adjusted effective notional offsets and add-on deductions for written credit derivatives)</t>
  </si>
  <si>
    <t xml:space="preserve">Derogation for SFTs: Counterparty credit risk exposure in accordance with Articles 429e(5) and 222 CRR </t>
  </si>
  <si>
    <t>Agent transaction exposures</t>
  </si>
  <si>
    <t>17a</t>
  </si>
  <si>
    <t>(Exempted CCP leg of client-cleared SFT exposure)</t>
  </si>
  <si>
    <t>Excluded exposures</t>
  </si>
  <si>
    <t>(Exposures excluded from the total exposure measure in accordance with point (c ) of Article 429a(1) CRR)</t>
  </si>
  <si>
    <t>22b</t>
  </si>
  <si>
    <t>(Exposures exempted in accordance with point (j) of Article 429a (1) CRR (on and off balance sheet))</t>
  </si>
  <si>
    <t>22c</t>
  </si>
  <si>
    <t>(Excluded exposures of public development banks (or units) - Public sector investments)</t>
  </si>
  <si>
    <t>22d</t>
  </si>
  <si>
    <t xml:space="preserve"> (Excluded exposures of public development banks (or units) - Promotional loans)</t>
  </si>
  <si>
    <t>22e</t>
  </si>
  <si>
    <t xml:space="preserve">(Excluded promotional loans exposures of public development banks (or units) </t>
  </si>
  <si>
    <t>22f</t>
  </si>
  <si>
    <t>(Excluded guaranteed parts of exposures arising from export credits )</t>
  </si>
  <si>
    <t>22g</t>
  </si>
  <si>
    <t>(Excluded excess collateral deposited at triparty agents )</t>
  </si>
  <si>
    <t>22h</t>
  </si>
  <si>
    <t>(Excluded CSD related services of CSD/institutions in accordance with point (o) of Article 429a(1) CRR)</t>
  </si>
  <si>
    <t>22i</t>
  </si>
  <si>
    <t>(Excluded CSD related services of designated institutions in accordance with point (p) of Article 429a(1) CRR)</t>
  </si>
  <si>
    <t>22j</t>
  </si>
  <si>
    <t>(Reduction of the exposure value of pre-financing or intermediate loans )</t>
  </si>
  <si>
    <t>22k</t>
  </si>
  <si>
    <t>(Total exempted exposures)</t>
  </si>
  <si>
    <t>Trading book exposures</t>
  </si>
  <si>
    <t>EU-4</t>
  </si>
  <si>
    <t>EU-5</t>
  </si>
  <si>
    <t>Exposures treated as sovereigns</t>
  </si>
  <si>
    <t>EU-6</t>
  </si>
  <si>
    <t>LIQ1 - Quantitative information of LCR</t>
  </si>
  <si>
    <t xml:space="preserve">b </t>
  </si>
  <si>
    <t xml:space="preserve">c </t>
  </si>
  <si>
    <t xml:space="preserve">e </t>
  </si>
  <si>
    <t xml:space="preserve">f </t>
  </si>
  <si>
    <t xml:space="preserve">g </t>
  </si>
  <si>
    <t xml:space="preserve">h </t>
  </si>
  <si>
    <t>Total unweighted value (average)</t>
  </si>
  <si>
    <t>Total weighted value (average)</t>
  </si>
  <si>
    <t>Number of data points used in the calculation of averages</t>
  </si>
  <si>
    <t>High-quality liquid assets</t>
  </si>
  <si>
    <t>Cash outflows</t>
  </si>
  <si>
    <t>Retail deposits and deposits from small business customers, of which:</t>
  </si>
  <si>
    <t>Stable deposits</t>
  </si>
  <si>
    <t>Less stable deposits</t>
  </si>
  <si>
    <t>Unsecured wholesale funding</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</si>
  <si>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</si>
  <si>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</si>
  <si>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</si>
  <si>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</si>
  <si>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</si>
  <si>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</si>
  <si>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</si>
  <si>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</si>
  <si>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</si>
  <si>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</si>
  <si>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</si>
  <si>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</si>
  <si>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</si>
  <si>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</si>
  <si>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19b</t>
  </si>
  <si>
    <t>(Excess inflows from a related specialised credit institution)</t>
  </si>
  <si>
    <t>Fully exempt inflows</t>
  </si>
  <si>
    <t>Inflows subject to 90 per cent cap</t>
  </si>
  <si>
    <t>Inflows subject to 75 per cent cap</t>
  </si>
  <si>
    <t>Total adjusted value</t>
  </si>
  <si>
    <t>Liquidity buffer</t>
  </si>
  <si>
    <t>Total net cash outflows</t>
  </si>
  <si>
    <t>Liquidity Coverage Ratio (in per cent)</t>
  </si>
  <si>
    <t xml:space="preserve">LIQ2 -  Net Stable Funding Ratio </t>
  </si>
  <si>
    <t>Unweighted value by residual maturity</t>
  </si>
  <si>
    <t xml:space="preserve">No maturity </t>
  </si>
  <si>
    <t>&lt;6 months</t>
  </si>
  <si>
    <t>6 months to &lt;1 year</t>
  </si>
  <si>
    <t>≥ 1 year</t>
  </si>
  <si>
    <t>Weighted value</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</si>
  <si>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</si>
  <si>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</si>
  <si>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</si>
  <si>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</si>
  <si>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</si>
  <si>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</si>
  <si>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</si>
  <si>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</si>
  <si>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</si>
  <si>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</si>
  <si>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</si>
  <si>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</si>
  <si>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</si>
  <si>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</si>
  <si>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</si>
  <si>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</si>
  <si>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</si>
  <si>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per cent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</si>
  <si>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</si>
  <si>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</si>
  <si>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per cent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</si>
  <si>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</si>
  <si>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</si>
  <si>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</si>
  <si>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</si>
  <si>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</si>
  <si>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</si>
  <si>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</si>
  <si>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</si>
  <si>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</si>
  <si>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</si>
  <si>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Net Stable Funding Ratio (per cent)</t>
  </si>
  <si>
    <t xml:space="preserve">KM2: Key metrics - MREL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</si>
  <si>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</si>
  <si>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</si>
  <si>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</si>
  <si>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</si>
  <si>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</si>
  <si>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</si>
  <si>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Total risk exposure amount of the resolution group (TREA)</t>
  </si>
  <si>
    <t>3</t>
  </si>
  <si>
    <t>Own funds and eligible liabilities as a percentage of TREA (row1/row2)</t>
  </si>
  <si>
    <t>EU-3a</t>
  </si>
  <si>
    <t>Of which own funds and subordinated liabilities, per cent</t>
  </si>
  <si>
    <t>Total exposure measure of the resolution group</t>
  </si>
  <si>
    <t>5</t>
  </si>
  <si>
    <t>Own funds and eligible liabilities as percentage of the total exposure measure</t>
  </si>
  <si>
    <t>EU-5a</t>
  </si>
  <si>
    <t xml:space="preserve">Of which own funds or subordinated liabilities </t>
  </si>
  <si>
    <t>MREL requirement expressed as percentage of the total risk exposure amount</t>
  </si>
  <si>
    <t>Of which to be met with own funds, subordinated liabilities or other eligible liabilities</t>
  </si>
  <si>
    <t>MREL requirement expressed as percentage of the total exposure measure</t>
  </si>
  <si>
    <t>Of which to be met with own funds or subordinated liabilities</t>
  </si>
  <si>
    <t>The quarterly figures are excluding interim profits.</t>
  </si>
  <si>
    <t>TLAC1 - Composition - MREL</t>
  </si>
  <si>
    <t>This table shows the composition of the Group’s own funds and eligible liabilities and ratios.</t>
  </si>
  <si>
    <t>Own funds and eligible liabilities and adjustments</t>
  </si>
  <si>
    <t xml:space="preserve">Common Equity Tier 1 capital (CET1) </t>
  </si>
  <si>
    <t xml:space="preserve">Additional Tier 1 capital (AT1) </t>
  </si>
  <si>
    <t xml:space="preserve">Tier 2 capital (T2) </t>
  </si>
  <si>
    <t>Own funds for the purpose of Articles 92a CRR and 45 BRRD</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</si>
  <si>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</si>
  <si>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</si>
  <si>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</si>
  <si>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</si>
  <si>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</si>
  <si>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</si>
  <si>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</si>
  <si>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</si>
  <si>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</si>
  <si>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</si>
  <si>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</si>
  <si>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</si>
  <si>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</si>
  <si>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</si>
  <si>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</si>
  <si>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</si>
  <si>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</si>
  <si>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</si>
  <si>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</si>
  <si>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</si>
  <si>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</si>
  <si>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</si>
  <si>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</si>
  <si>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</si>
  <si>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Of which own funds and subordinated, per cent</t>
  </si>
  <si>
    <t>Own funds and eligible liabilities (as a percentage of total exposure measure)</t>
  </si>
  <si>
    <t>EU-26a</t>
  </si>
  <si>
    <t>CET1 (as a percentage of TREA) available after meeting the resolution group’s requirements</t>
  </si>
  <si>
    <t>(Most senior)</t>
  </si>
  <si>
    <t>(Most junior)</t>
  </si>
  <si>
    <t>Additional Tier 1</t>
  </si>
  <si>
    <t>Non-preferred</t>
  </si>
  <si>
    <t>Unsecured and</t>
  </si>
  <si>
    <t>CET1 capital</t>
  </si>
  <si>
    <t>capital instruments</t>
  </si>
  <si>
    <t>instruments</t>
  </si>
  <si>
    <t>senior debt</t>
  </si>
  <si>
    <t>unsubordinated debt</t>
  </si>
  <si>
    <t xml:space="preserve">Description of insolvency rank </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</si>
  <si>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</si>
  <si>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</si>
  <si>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</si>
  <si>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</si>
  <si>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</si>
  <si>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Asset encumbrance arises from collateral pledged against secured funding and other collateralised obligations. Encumbered assets have been defined consistently with the Group’s reporting requirements under Article 100 of the CRR. Assets are considered encumbered when they have been pledged or used to secure, collateralise or credit enhance a transaction which impacts their transferability and free use. This includes external repurchase or other similar agreements with market counterparties.</t>
  </si>
  <si>
    <t>Carrying amount of encumbered assets</t>
  </si>
  <si>
    <t>Fair value of encumbered assets</t>
  </si>
  <si>
    <t>Carrying amount of unencumbered assets</t>
  </si>
  <si>
    <t>Fair value of unencumbered assets</t>
  </si>
  <si>
    <t>eligible EHQLA</t>
  </si>
  <si>
    <t>and HQLA</t>
  </si>
  <si>
    <t xml:space="preserve"> and HQLA</t>
  </si>
  <si>
    <t>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</si>
  <si>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</si>
  <si>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</si>
  <si>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</si>
  <si>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</si>
  <si>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</si>
  <si>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</si>
  <si>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</si>
  <si>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Unencumbered</t>
  </si>
  <si>
    <t>Fair value of encumbered collateral</t>
  </si>
  <si>
    <t xml:space="preserve">Fair value of collateral received or own debt </t>
  </si>
  <si>
    <t>received or own debt securities issued</t>
  </si>
  <si>
    <t>securities issued available for encumbrance</t>
  </si>
  <si>
    <t>of which</t>
  </si>
  <si>
    <t>Collateral received by the disclosing institution</t>
  </si>
  <si>
    <t>Loans on demand</t>
  </si>
  <si>
    <t>of which: covered bonds</t>
  </si>
  <si>
    <t>of which: securitisations</t>
  </si>
  <si>
    <t>of which: issued by general governments</t>
  </si>
  <si>
    <t>of which: issued by financial corporations</t>
  </si>
  <si>
    <t>of which: issued by non-financial corporations</t>
  </si>
  <si>
    <t>Loans and advances other than loans on demand</t>
  </si>
  <si>
    <t>Other collateral received</t>
  </si>
  <si>
    <t>Own debt securities issued other than own covered bonds or securitisations</t>
  </si>
  <si>
    <t>Own covered bonds and securitisation issued and not yet pledged</t>
  </si>
  <si>
    <t>Carrying amount of selected financial liabilities</t>
  </si>
  <si>
    <t>DNB uses the standardised approach to calculate capital requirements for operational risk. The following tables detail operational risk capital requirements for DNB Group, DNB Bank ASA and DNB Boligkreditt AS.</t>
  </si>
  <si>
    <t>Relevant indicator</t>
  </si>
  <si>
    <t>Risk weights</t>
  </si>
  <si>
    <t>Year-3</t>
  </si>
  <si>
    <t>Year-2</t>
  </si>
  <si>
    <t>Last year</t>
  </si>
  <si>
    <t>Banking activities subject to standardised approach</t>
  </si>
  <si>
    <t>Corporate finance</t>
  </si>
  <si>
    <t>Trading and sales</t>
  </si>
  <si>
    <t>Retail brokerage</t>
  </si>
  <si>
    <t>Commercial banking</t>
  </si>
  <si>
    <t>Retail banking</t>
  </si>
  <si>
    <t>Payment and settlements</t>
  </si>
  <si>
    <t>Agency services</t>
  </si>
  <si>
    <t>Asset management</t>
  </si>
  <si>
    <t>Total operational risk</t>
  </si>
  <si>
    <t>IRRBB1 - Interest rate risks of non-trading book activities</t>
  </si>
  <si>
    <t>Supervisory shock scenarios</t>
  </si>
  <si>
    <t xml:space="preserve">
Changes of the economic value of equity</t>
  </si>
  <si>
    <t xml:space="preserve">Changes of the net interest income	</t>
  </si>
  <si>
    <t>Parallel up</t>
  </si>
  <si>
    <t xml:space="preserve">Parallel down </t>
  </si>
  <si>
    <t xml:space="preserve">Steepener </t>
  </si>
  <si>
    <t>Flattener</t>
  </si>
  <si>
    <t>Short rates up</t>
  </si>
  <si>
    <t>Short rates down</t>
  </si>
  <si>
    <t>Ordinary shares</t>
  </si>
  <si>
    <t>NOK Notes</t>
  </si>
  <si>
    <t>USD Notes</t>
  </si>
  <si>
    <t>NOK loan</t>
  </si>
  <si>
    <t>SEK loan</t>
  </si>
  <si>
    <t>EUR loan</t>
  </si>
  <si>
    <t>JPY Loan</t>
  </si>
  <si>
    <t>Sbanken ASA</t>
  </si>
  <si>
    <t>NO0010031479</t>
  </si>
  <si>
    <t>NO0010858749</t>
  </si>
  <si>
    <t>NO0012618984</t>
  </si>
  <si>
    <t>NO0012618992</t>
  </si>
  <si>
    <t>NO0012740119</t>
  </si>
  <si>
    <t>NO0012740101</t>
  </si>
  <si>
    <t>XS2075280995</t>
  </si>
  <si>
    <t>NO0010847213</t>
  </si>
  <si>
    <t>NO0010871494</t>
  </si>
  <si>
    <t>NO0010885205</t>
  </si>
  <si>
    <t>NO0010891914</t>
  </si>
  <si>
    <t>NO0011204125</t>
  </si>
  <si>
    <t>NO0010883341</t>
  </si>
  <si>
    <t>NO0011151672</t>
  </si>
  <si>
    <t>NO0011151680</t>
  </si>
  <si>
    <t>NO0011203374</t>
  </si>
  <si>
    <t>XS2180002409</t>
  </si>
  <si>
    <t>XS2408970759</t>
  </si>
  <si>
    <t>XS2408967375</t>
  </si>
  <si>
    <t>XS2560328648</t>
  </si>
  <si>
    <t>XS2521023965</t>
  </si>
  <si>
    <t>NO0010847205</t>
  </si>
  <si>
    <t>NO0010871502</t>
  </si>
  <si>
    <t>NO010885197</t>
  </si>
  <si>
    <t>NO0010891922</t>
  </si>
  <si>
    <t>NO0011203598</t>
  </si>
  <si>
    <t>Norwegian</t>
  </si>
  <si>
    <t>Regulatory treatment:</t>
  </si>
  <si>
    <t>Common Equity Tier 1</t>
  </si>
  <si>
    <t>Tier 2</t>
  </si>
  <si>
    <t>Ind. company and group</t>
  </si>
  <si>
    <t>Common shares</t>
  </si>
  <si>
    <t>Other additional Tier 1</t>
  </si>
  <si>
    <t>Tier 2 subordinated debt</t>
  </si>
  <si>
    <t>N/A</t>
  </si>
  <si>
    <t>NOK 2 700</t>
  </si>
  <si>
    <t>NOK 2 750</t>
  </si>
  <si>
    <t>NOK 500</t>
  </si>
  <si>
    <t>NOK 950</t>
  </si>
  <si>
    <t>NOK 600</t>
  </si>
  <si>
    <t>USD 850, NOK 7 774</t>
  </si>
  <si>
    <t>NOK 100</t>
  </si>
  <si>
    <t>NOK 300</t>
  </si>
  <si>
    <t>NOK 2 500</t>
  </si>
  <si>
    <t>NOK 2 350</t>
  </si>
  <si>
    <t>NOK 450</t>
  </si>
  <si>
    <t>SEK 1 500, NOK 1 544</t>
  </si>
  <si>
    <t>SEK 1 600, NOK 1 579</t>
  </si>
  <si>
    <t>SEK 500, NOK 494</t>
  </si>
  <si>
    <t>EUR 750, NOK 7 772</t>
  </si>
  <si>
    <t>JPY 9 000, NOK 638</t>
  </si>
  <si>
    <t>NOK 125</t>
  </si>
  <si>
    <t>NOK 350</t>
  </si>
  <si>
    <t>NOK 150</t>
  </si>
  <si>
    <t>Various</t>
  </si>
  <si>
    <t>Shareholder's equity</t>
  </si>
  <si>
    <t>Subordinated loan capital - amortised cost</t>
  </si>
  <si>
    <t>27 June 2019</t>
  </si>
  <si>
    <t>15 March 2019</t>
  </si>
  <si>
    <t>19 December 2019</t>
  </si>
  <si>
    <t>17 June 2020</t>
  </si>
  <si>
    <t>28 August 2020</t>
  </si>
  <si>
    <t>11 January 2022</t>
  </si>
  <si>
    <t>28 May 2020</t>
  </si>
  <si>
    <t>19 January 2022</t>
  </si>
  <si>
    <t>Perpetual</t>
  </si>
  <si>
    <t>Dated</t>
  </si>
  <si>
    <t>28 May 2030</t>
  </si>
  <si>
    <t>25 February 2033</t>
  </si>
  <si>
    <t>21 March 2029</t>
  </si>
  <si>
    <t>19 December 2029</t>
  </si>
  <si>
    <t>17 June 2030</t>
  </si>
  <si>
    <t>28 August 2030</t>
  </si>
  <si>
    <t>14 January 2032</t>
  </si>
  <si>
    <t>No</t>
  </si>
  <si>
    <t>Yes</t>
  </si>
  <si>
    <t>27 June 2024 at par</t>
  </si>
  <si>
    <t>On any date from and including 18 August 2027 and ending on (and including) 18 February 2028, at par</t>
  </si>
  <si>
    <t>On any date from and including 4 November 2027 and ending on (and including) 4 May 2028, at par</t>
  </si>
  <si>
    <t>12 November 2024 at par</t>
  </si>
  <si>
    <t>21 March 2024 at par</t>
  </si>
  <si>
    <t>19 December 2024 at par</t>
  </si>
  <si>
    <t xml:space="preserve">17 June 2025 at par </t>
  </si>
  <si>
    <t>28 August 2025 at par</t>
  </si>
  <si>
    <t xml:space="preserve">14 January 2027 at par </t>
  </si>
  <si>
    <t>The interest payment date falling in (or nearest to) May 2025, at par</t>
  </si>
  <si>
    <t>On any date from and including 17 November 2026 and ending on (and including) 17 February 2027, at par</t>
  </si>
  <si>
    <t>On any date from and including 19 January 2027 and ending on (and including) 19 April 2027, at par</t>
  </si>
  <si>
    <t>On any date from and including 28 November 2027  and ending on (and including) 28 Februar 2028</t>
  </si>
  <si>
    <t>On any date from and including 25 November 2027 and ending on (and including) 25 February 2028</t>
  </si>
  <si>
    <t xml:space="preserve">21 March 2024 </t>
  </si>
  <si>
    <t xml:space="preserve">19 December 2024 </t>
  </si>
  <si>
    <t>17 June 2025</t>
  </si>
  <si>
    <t>Any interest payment date after 27 June 2024</t>
  </si>
  <si>
    <t>Any interest payment date after 18 February 2028</t>
  </si>
  <si>
    <t>Any interest payment date after 4 May 2028</t>
  </si>
  <si>
    <t>Any interest payment date after 12 November 2024</t>
  </si>
  <si>
    <t>Any interest payment date after 21 March 2024</t>
  </si>
  <si>
    <t>Any interest payment date after 19 December 2024</t>
  </si>
  <si>
    <t>Any interest payment date after 17 June 2025</t>
  </si>
  <si>
    <t>Any interest payment date after 28 August 2025</t>
  </si>
  <si>
    <t>Any interest payment date after 14 January 2027</t>
  </si>
  <si>
    <t>Any interest payment date after the interest payment date in May 2025</t>
  </si>
  <si>
    <t>Any interest payment date after 17 February 2027</t>
  </si>
  <si>
    <t>Any interest payment date after 19 April 2027</t>
  </si>
  <si>
    <t xml:space="preserve">Any interest payment date after the interest date at (or nearest to) May 2025
</t>
  </si>
  <si>
    <t>None</t>
  </si>
  <si>
    <t>Coupons/dividends:</t>
  </si>
  <si>
    <t>Floating</t>
  </si>
  <si>
    <t>Fixed to floating</t>
  </si>
  <si>
    <t>Fixed</t>
  </si>
  <si>
    <t>3-month NIBOR + 350 bps</t>
  </si>
  <si>
    <t>3-month NIBOR + 375 bps</t>
  </si>
  <si>
    <t>6.72% until 18 Februray 2028. Thereafter 3-month NIBOR + 375 bps</t>
  </si>
  <si>
    <t>7.75% until 4 May 2028. Thereafter 3-month NIBOR + 400 bps</t>
  </si>
  <si>
    <t>3-month NIBOR + 400 bps</t>
  </si>
  <si>
    <t>4.875%. Fixed interest reset every 5 years at 5y USD T + 314 bps</t>
  </si>
  <si>
    <t>3-month NIBOR + 360 bps</t>
  </si>
  <si>
    <t>3-month NIBOR + 315 bps</t>
  </si>
  <si>
    <t>3-month NIBOR + 310 bps</t>
  </si>
  <si>
    <t>3-month NIBOR + 300 bps</t>
  </si>
  <si>
    <t>3-month NIBOR + 260 bps</t>
  </si>
  <si>
    <t>3-month NIBOR + 230 bps</t>
  </si>
  <si>
    <t>3-month NIBOR + 100 bps</t>
  </si>
  <si>
    <t>Fixed 2.72%. Reset after 17 February 2027: 3-month NIBOR + 100 bps</t>
  </si>
  <si>
    <t>3-month NIBOR + 105 bps</t>
  </si>
  <si>
    <t>3-month STIBOR + 235 bps</t>
  </si>
  <si>
    <t>3-month STIBOR + 95 bps</t>
  </si>
  <si>
    <t>Fixed 1.598%. 
Reset after 17 February 2027: 3-month STIBOR + 95 bps</t>
  </si>
  <si>
    <t>Fixed 4.625%
Reset after call date: 5-year EUR Mid-swap + 200 bps</t>
  </si>
  <si>
    <t>Fixed 1.350%. Reset after first call date: JGB 0.2 06/20/32 (JB367) + 135.4 bps</t>
  </si>
  <si>
    <t>3-month NIBOR + 160 bps</t>
  </si>
  <si>
    <t>3-month NIBOR + 130 bps</t>
  </si>
  <si>
    <t>3-month NIBOR + 125 bps</t>
  </si>
  <si>
    <t>3-month NIBOR + 108 bps</t>
  </si>
  <si>
    <t xml:space="preserve">Fully discretionary </t>
  </si>
  <si>
    <t>Fully discretionary</t>
  </si>
  <si>
    <t>Mandatory</t>
  </si>
  <si>
    <t>Non-cumulative</t>
  </si>
  <si>
    <t>Cumulative</t>
  </si>
  <si>
    <t>Convertible or non-convertible:</t>
  </si>
  <si>
    <t>See footnote 3</t>
  </si>
  <si>
    <t>CET1 below 5.125%</t>
  </si>
  <si>
    <t>Either full or partial</t>
  </si>
  <si>
    <t>NA</t>
  </si>
  <si>
    <t>Temporary</t>
  </si>
  <si>
    <t>See footnote 4</t>
  </si>
  <si>
    <t>Subordinated loans</t>
  </si>
  <si>
    <t>See footnotes on separate page.</t>
  </si>
  <si>
    <t>Article 447 (h)</t>
  </si>
  <si>
    <t>DNB has no credit derivatives as at December 31 2022</t>
  </si>
  <si>
    <t>DNB does not apply article 180(1)</t>
  </si>
  <si>
    <t>Article 433a (2)</t>
  </si>
  <si>
    <t>Central governments</t>
  </si>
  <si>
    <t>Regional governments</t>
  </si>
  <si>
    <t>Multilateral Development Banks</t>
  </si>
  <si>
    <t xml:space="preserve">Minimum capital </t>
  </si>
  <si>
    <t>Total remuneration (2 + 10)</t>
  </si>
  <si>
    <t>Of which: deferred</t>
  </si>
  <si>
    <t>Of which: other forms</t>
  </si>
  <si>
    <t>EU-14y</t>
  </si>
  <si>
    <t>Of which: other instruments</t>
  </si>
  <si>
    <t>EU-14x</t>
  </si>
  <si>
    <t>EU-14b</t>
  </si>
  <si>
    <t xml:space="preserve">Of which: share-linked instruments or equivalent non-cash instruments </t>
  </si>
  <si>
    <t>EU-13b</t>
  </si>
  <si>
    <t>EU-14a</t>
  </si>
  <si>
    <t>Of which: shares or equivalent ownership interests</t>
  </si>
  <si>
    <t>Of which: cash-based</t>
  </si>
  <si>
    <t>Total variable remuneration</t>
  </si>
  <si>
    <t>Number of identified staff</t>
  </si>
  <si>
    <t>Variable remuneration</t>
  </si>
  <si>
    <t>(Not applicable in the EU)</t>
  </si>
  <si>
    <t>EU-5x</t>
  </si>
  <si>
    <t>EU-4a</t>
  </si>
  <si>
    <t>Total fixed remuneration</t>
  </si>
  <si>
    <t>Fixed remuneration</t>
  </si>
  <si>
    <t>Other identified staff</t>
  </si>
  <si>
    <t>Other senior management</t>
  </si>
  <si>
    <t xml:space="preserve">MB Management function </t>
  </si>
  <si>
    <t>MB Supervisory function</t>
  </si>
  <si>
    <t>EU - g</t>
  </si>
  <si>
    <t>EU - h</t>
  </si>
  <si>
    <t>Cash-based</t>
  </si>
  <si>
    <t>Shares or equivalent ownership interests
Shares or equivalent ownership interests</t>
  </si>
  <si>
    <t xml:space="preserve">Share-linked instruments or equivalent non-cash instruments </t>
  </si>
  <si>
    <t>Other instruments</t>
  </si>
  <si>
    <t>Other forms</t>
  </si>
  <si>
    <t>MB Management function</t>
  </si>
  <si>
    <t>Shares or equivalent ownership interests</t>
  </si>
  <si>
    <t>Total amount</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</si>
  <si>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</si>
  <si>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</si>
  <si>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</si>
  <si>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</si>
  <si>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</si>
  <si>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</si>
  <si>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</si>
  <si>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</si>
  <si>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</si>
  <si>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</si>
  <si>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</si>
  <si>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</si>
  <si>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</si>
  <si>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</si>
  <si>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REM1 - Remuneration awarded for the financial year </t>
  </si>
  <si>
    <t>REM2 - Special payments  to staff whose professional activities have a material impact on institutions’ risk profile (identified staff)</t>
  </si>
  <si>
    <t xml:space="preserve">REM3 - Deferred remuneration </t>
  </si>
  <si>
    <t>EUR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</si>
  <si>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</si>
  <si>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</si>
  <si>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</si>
  <si>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</si>
  <si>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</si>
  <si>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</si>
  <si>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</si>
  <si>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</si>
  <si>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</si>
  <si>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</si>
  <si>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</si>
  <si>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REM4 - Remuneration of 1 million EUR or more per year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</si>
  <si>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</si>
  <si>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</si>
  <si>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</si>
  <si>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</si>
  <si>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</si>
  <si>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</si>
  <si>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</si>
  <si>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Management body remuneration</t>
  </si>
  <si>
    <t>Business areas</t>
  </si>
  <si>
    <t>Total MB</t>
  </si>
  <si>
    <t>Investment banking</t>
  </si>
  <si>
    <t>Corporate functions</t>
  </si>
  <si>
    <t>All other</t>
  </si>
  <si>
    <t>REMA</t>
  </si>
  <si>
    <t>Point a-f, j and k of Article 450(1) , 450(2)</t>
  </si>
  <si>
    <t>Own funds and liabilities potentially eligible for meeting MREL</t>
  </si>
  <si>
    <t>TLAC3b - Creditor ranking - resolution entity</t>
  </si>
  <si>
    <t>TLAC3b</t>
  </si>
  <si>
    <t>Countries with existing CCyB rate:</t>
  </si>
  <si>
    <t>Estonia</t>
  </si>
  <si>
    <t>Iceland</t>
  </si>
  <si>
    <t>Bulgaria, Czech R, Croatia, Slovakia</t>
  </si>
  <si>
    <t>Latvia</t>
  </si>
  <si>
    <t>Netherlands</t>
  </si>
  <si>
    <t>Countries with no excisting CCyB rate:</t>
  </si>
  <si>
    <t>Bermuda</t>
  </si>
  <si>
    <t>Chile</t>
  </si>
  <si>
    <t>Marshall Islands</t>
  </si>
  <si>
    <t>Subtotal</t>
  </si>
  <si>
    <t>DNB Asset Management AS</t>
  </si>
  <si>
    <t>DNB Asset Management  AB</t>
  </si>
  <si>
    <t>DNB Asset Management  S.A</t>
  </si>
  <si>
    <t>Godskipet 7 AS</t>
  </si>
  <si>
    <t>Credit institution, parent</t>
  </si>
  <si>
    <t>DNB Boligkreditt is the DNB Group’s vehicle for the issue of covered bonds based on residential mortgages. The primary objectives of the company’s capital management policy are to ensure that the company complies with externally imposed capital ratios and that the company maintains strong credit ratings and healthy capital ratios in order to support its business.</t>
  </si>
  <si>
    <t>DNB Boligkreditts profit for 2022 was NOK 4 237 million. Taxable profits and losses in the Norwegian companies within the DNB Group are netted by group contributions with tax effects. The Board of Directors proposes that NOK 4 110 million is allocated as a group contribution to DNB Bank ASA.</t>
  </si>
  <si>
    <t xml:space="preserve">The table shows REAs for credit, counterparty, market and operational risk at the end of the previous and current quarter. </t>
  </si>
  <si>
    <t xml:space="preserve">Capital adequacy is calculated and reported in accordance with the EU capital requirements regulations for banks and investment firms (CRR/CRD). The regulatory consolidation deviates from consolidation in the statutory accounts and comprises the parent company, subsidiaries and associated companies within the financial sector in addition to ancillary companies. The consolidation does not include insurance companies. DNB Livsforsikring and Fremtind are thus not included in the calculations while associated companies like Luminor Group AB, VIPPS  and Eksportfinans are consolidated pro rata. Subsidiaries engaged in non-financial activities that are fully consolidated in the statutory accounts are not consolidated for regulatory purposes. These subsidiaries mainly represent repossessed assets through restructuring of financial commitments. Repurchase transactions and securities lending are reported according to the counterparty credit risk framework.                                                        </t>
  </si>
  <si>
    <t>DNB calculates REA for specialised lending according to the IRB approach. The specialised lending exposures reported under the simple riskweighted approach represent exposures with unsufficient data to do the IRB calculation.</t>
  </si>
  <si>
    <t>The table shows regulatory exposures, REAs and parameters used for REA calculations for all exposures subject to the CCR framework (excluding CVA charges or exposures cleared through a CCP).</t>
  </si>
  <si>
    <t>It is a regulatory requirement that European banks must have a minimum amount of own funds and eligible liabilities (MREL) that can be written down or converted into equity (bail-in) when a bank is potentially facing a situation close to liquidation. Part of the MREL requirement must be met with senior non-preferred (SNP) bonds. Senior debt that has a minimum of one year left until maturity is considered qualifying debt until the end of 2023. From 1 January 2024, after a phase-in period of three years, the eligible liabilities to meet the subordination requirement must be subordinated to senior preferred debt.</t>
  </si>
  <si>
    <t>A new debt class between senior debt and Tier 2 capital, consisting of SNP bonds, will be used to meet the requirement for subordination. The subordination requirement is capped to a maximum of two times the capital requirements in Pillar 1 and Pillar 2 plus the combined buffer requirements.</t>
  </si>
  <si>
    <t xml:space="preserve">Collateral is used to mitigate credit risk. Collateral primarily consists of physical assets such as homes, commercial properties or vessels, or in the form of guarantees, cash deposits, netting agreements or credit insurance. As a rule, physical assets must be insured. In addition, the bank uses negative pledge clauses, which prohibit customers from pledging assets to other lenders. The value of collateral assets is assessed continuously during the term of the credit and haircuts are applied to most collateral categories. </t>
  </si>
  <si>
    <t xml:space="preserve">The table below shows carrying values net of allowances/impairments for on balance sheet exposures. All Collateral and financial guarantees are included. Guarantees by ECA's are used to mitigate credit risk in the corporate exposure classes.                          
</t>
  </si>
  <si>
    <t xml:space="preserve">To minimise counterparty credit risk against individual counterparties, DNB may enter into netting agreements. These agreements make it possible to net the positive and negative market values linked to contracts with the same counterparty. For repurchase agreements and securities financing transactions, the counterparty can only borrow against part of the market value of the collateral. The loan-to-value ratio is set conservatively to ensure that the bank’s exposure is very limited. The value of the collateral exceeds the bank’s exposure. </t>
  </si>
  <si>
    <t>Market risk is the risk of losses due to unhedged positions in the foreign exchange, interest rate, commodity and equity markets. The risk reflects potential fluctuations in profits due to volatility in market prices or exchange rates. Market risk occurs in several segments of DNB and includes both risk which arises through ordinary trading activities and risks that arise as parts of banking activities and other business operations.</t>
  </si>
  <si>
    <t>Credit Value Adjustment (CVA) is an adjustment of the market value of Over-the- counter (OTC) derivatives in order to account for impaired creditworthiness of the counterparty. Provisions are calculated for CVA and recognised in the income statement. The capital requirement for CVA should cover the risk associated with the volatility of CVA provisions. DNB calculates capital adequacy requirements under Pillar 1 for CVA risk according to the standardised approach in CRR/CRD. counterparty. DNB uses the standardised approach when calculating CVA risk. This approach takes account of the external credit rating of each counterparty, EAD from the calculation of the CCR and the effective maturity.</t>
  </si>
  <si>
    <t>Eksportfinans 40 per cent</t>
  </si>
  <si>
    <t>Conservation buffer due to macro-prudential or systemic risk identified at the level of a Member State (per cent)</t>
  </si>
  <si>
    <t>(General provisions deducted in determining Tier 1 capital and specific provisions associated with off-balance sheet exposures)   
  associated with off-balance sheet exposures deducted in determining Tier 1 capital)</t>
  </si>
  <si>
    <t xml:space="preserve">Non-performing exposures – accumulated impairment, </t>
  </si>
  <si>
    <t xml:space="preserve">accumulated negative changes </t>
  </si>
  <si>
    <t>Amount exceeding the 17,65 per cent threshold (negative amount)</t>
  </si>
  <si>
    <t>Amount of qualifying items referred to in Article 484 (3) CRR and the related share premium accounts subject to phase out from CET1</t>
  </si>
  <si>
    <t>1) Method according to articles 36 and 48 of the CRR. Significant investments in financial sector entities above the threshold of 10 per cent of own Common (CET1), are deducted from capital and the amount 
    below the threshold is risk weighted 250 per cent Equity Tier 1.</t>
  </si>
  <si>
    <t>Total Additional Valuation Adjustments (AVAs)</t>
  </si>
  <si>
    <t>trading book</t>
  </si>
  <si>
    <t>In the</t>
  </si>
  <si>
    <t>banking book</t>
  </si>
  <si>
    <t>Of which: Defaulted</t>
  </si>
  <si>
    <t>Subject to impairment</t>
  </si>
  <si>
    <t>Accumulated impairment</t>
  </si>
  <si>
    <t>and financial guarantee given</t>
  </si>
  <si>
    <t>Provisions on off-balance</t>
  </si>
  <si>
    <t>sheet commitments</t>
  </si>
  <si>
    <t>Accumulated negative changes</t>
  </si>
  <si>
    <t>in fair value due to credit risk</t>
  </si>
  <si>
    <t>on non-performing exposures</t>
  </si>
  <si>
    <t>Unsecured carrying amount</t>
  </si>
  <si>
    <t>Secured carrying amount</t>
  </si>
  <si>
    <t>by financial guarantees</t>
  </si>
  <si>
    <t>Of which secured</t>
  </si>
  <si>
    <t>by credit derivatives</t>
  </si>
  <si>
    <t>partial use of the SA (per cent)</t>
  </si>
  <si>
    <t>value subject to the permanent</t>
  </si>
  <si>
    <t xml:space="preserve">Percentage of total exposure </t>
  </si>
  <si>
    <t>exposures subject to IRB approach</t>
  </si>
  <si>
    <t>defined in Article166 CRR for</t>
  </si>
  <si>
    <t>Exposure value as</t>
  </si>
  <si>
    <t>Exposures subject to the</t>
  </si>
  <si>
    <t>and to the IRB approach</t>
  </si>
  <si>
    <t>to a roll-out plan (per cent)</t>
  </si>
  <si>
    <t>to IRB Approach (per cent)</t>
  </si>
  <si>
    <t>Percentage of total</t>
  </si>
  <si>
    <t>exposure value subject</t>
  </si>
  <si>
    <t>1.1</t>
  </si>
  <si>
    <t>1.2</t>
  </si>
  <si>
    <t>Number of obligors at the end of the previous year</t>
  </si>
  <si>
    <t>during the year</t>
  </si>
  <si>
    <t>default rate per cent</t>
  </si>
  <si>
    <t xml:space="preserve">Observed average </t>
  </si>
  <si>
    <t>average PD per cent</t>
  </si>
  <si>
    <t xml:space="preserve"> Exposure weighted</t>
  </si>
  <si>
    <t>Average PD per cent</t>
  </si>
  <si>
    <t>Average historical annual</t>
  </si>
  <si>
    <t>(Adjustment for exposures excluded from the leverage ratio total exposure measure in accordance with point (c ) of Article 429a(1) CRR)</t>
  </si>
  <si>
    <t>(Adjustment for exposures excluded from the leverage ratio total exposure measure in accordance with point (j) of Article 429a(1) CRR)</t>
  </si>
  <si>
    <t>Adjustment for investments in banking, financial, insurance or commercial entities that are consolidated for accounting purposes but 
  outside the scope of prudential consolidation</t>
  </si>
  <si>
    <t>(Adjustment for fiduciary assets recognised on the balance sheet pursuant to the applicable accounting framework but excluded from the 
  leverage ratio total exposure measure in accordance with point (i) of Article 429a(1) CRR)</t>
  </si>
  <si>
    <r>
      <t xml:space="preserve">Exposures to regional governments, MDB, international organisations and PSE </t>
    </r>
    <r>
      <rPr>
        <b/>
        <i/>
        <sz val="8"/>
        <rFont val="Arial"/>
        <family val="2"/>
      </rPr>
      <t xml:space="preserve">not </t>
    </r>
    <r>
      <rPr>
        <i/>
        <sz val="8"/>
        <rFont val="Arial"/>
        <family val="2"/>
      </rPr>
      <t>treated as sovereigns</t>
    </r>
  </si>
  <si>
    <t>Operational deposits (all counterparties) and deposits in networks of cooperative banks</t>
  </si>
  <si>
    <t>(Difference between total weighted inflows and total weighted outflows arising from transactions in third countries where there are 
  transfer restrictions or which are denominated in non-convertible currencies)</t>
  </si>
  <si>
    <t>Total high-quality liquid assets (HQLA), after application of haircuts in line with Article 9 of regulation (EU) 2015/61</t>
  </si>
  <si>
    <t xml:space="preserve">30 June 2022 </t>
  </si>
  <si>
    <t>eligible EHQLA and HQLA</t>
  </si>
  <si>
    <t>Of which notionally</t>
  </si>
  <si>
    <t>liabilities or securities lent</t>
  </si>
  <si>
    <t xml:space="preserve"> Matching liabilities, contingent</t>
  </si>
  <si>
    <t>and securitisations encumbered</t>
  </si>
  <si>
    <t>issued other than covered bonds</t>
  </si>
  <si>
    <t>and own debt securities</t>
  </si>
  <si>
    <t>Assets, collateral received</t>
  </si>
  <si>
    <t>Countercyclical capital buffer is calculated only for the relevant credit exposure classes as defined in Article 140(4) of the Capital Requirement Directive. Exposure classes not included in the calculation are exposures to a) central governments or central banks; b) regional governments or local authorities;   c) public sector entities; d) multilateral development banks; e) international organisations; f) institutions.</t>
  </si>
  <si>
    <t>REMA - Remuneration policy</t>
  </si>
  <si>
    <t>Information on DNB’s remuneration scheme</t>
  </si>
  <si>
    <t>Decision-making process</t>
  </si>
  <si>
    <t>Remuneration structure</t>
  </si>
  <si>
    <t>Special rules for senior executives, identified risk takers and employees responsible for independent control functions</t>
  </si>
  <si>
    <t>MB Supervisory</t>
  </si>
  <si>
    <t>function</t>
  </si>
  <si>
    <t>MB Management</t>
  </si>
  <si>
    <t xml:space="preserve">function </t>
  </si>
  <si>
    <t>management</t>
  </si>
  <si>
    <t>Other senior</t>
  </si>
  <si>
    <t>performance periods</t>
  </si>
  <si>
    <t>awarded for previous</t>
  </si>
  <si>
    <t>deferred remuneration</t>
  </si>
  <si>
    <t>Total amount of</t>
  </si>
  <si>
    <t>that was due to vest in</t>
  </si>
  <si>
    <t>Amount of performance</t>
  </si>
  <si>
    <t xml:space="preserve"> (i.e.changes of value</t>
  </si>
  <si>
    <t>financial year due to ex</t>
  </si>
  <si>
    <t>adjustment during the</t>
  </si>
  <si>
    <t>Total of amount of</t>
  </si>
  <si>
    <t>in Article 450(i) CRR</t>
  </si>
  <si>
    <t xml:space="preserve">Identified staff that are high earners as set out </t>
  </si>
  <si>
    <t>financial years</t>
  </si>
  <si>
    <t>in the financial year to</t>
  </si>
  <si>
    <t xml:space="preserve"> adjustment made</t>
  </si>
  <si>
    <t>in the financial year</t>
  </si>
  <si>
    <t>due to be released</t>
  </si>
  <si>
    <t>to vest in the financial year</t>
  </si>
  <si>
    <t>remuneration that was due</t>
  </si>
  <si>
    <t>financial year to deferred</t>
  </si>
  <si>
    <t>adjustment made in the</t>
  </si>
  <si>
    <t>released in subsequent</t>
  </si>
  <si>
    <t>future performance years</t>
  </si>
  <si>
    <t>prices of instruments)</t>
  </si>
  <si>
    <t>due to the changes of</t>
  </si>
  <si>
    <t>of deferred remuneration</t>
  </si>
  <si>
    <t>post implicit adjustments</t>
  </si>
  <si>
    <t>out in the financial year</t>
  </si>
  <si>
    <t>year actually paid</t>
  </si>
  <si>
    <t>before the financial</t>
  </si>
  <si>
    <t>remuneration awarded</t>
  </si>
  <si>
    <t>Total amount of deferred</t>
  </si>
  <si>
    <t>to retention periods</t>
  </si>
  <si>
    <t>has vested but is subject</t>
  </si>
  <si>
    <t>performance period that</t>
  </si>
  <si>
    <t>control functions</t>
  </si>
  <si>
    <t>Independent internal</t>
  </si>
  <si>
    <t>3) The non-financial companies that are neither consolidated nor deducted mainly represent repossessed assets through restructuring of financial commitments.</t>
  </si>
  <si>
    <t>2) The derogation referred to in Article 7 is applied to these entities</t>
  </si>
  <si>
    <t>Amounts i NOK 1000</t>
  </si>
  <si>
    <t xml:space="preserve">Total assets, collateral received and own debt securities issued  </t>
  </si>
  <si>
    <t>Amount of qualifying  items referred to in Article 484 (5) CRR and the related share premium accounts subject to phase out from T2 as described in Article 486 (4) CRR</t>
  </si>
  <si>
    <t>Deferred tax assets that rely on future profitability excluding those arising from temporary differences (net of related tax liability where the conditions in Article 38 (3) are met) (negative amount)</t>
  </si>
  <si>
    <t>Of which: direct, indirect and synthetic holdings by the institution of the CET1 instruments of financial sector entities where the institution has a significant  investment in those entities</t>
  </si>
  <si>
    <t>Amount of qualifying items referred to in Article 484 (4) and the related share premium accounts subject to phase out from AT1 as described in Article 486 (3) of CRR</t>
  </si>
  <si>
    <t xml:space="preserve">Qualifying own funds instruments included in consolidated T2 capital (including minority interests and AT1 instruments not included in rows 5 or 34) issued by subsidiaries and held by third parties </t>
  </si>
  <si>
    <t>Direct, indirect and synthetic holdings by the institution of the AT1 instruments of financial sector entities where the institution has a significant investment in those entities (net of eligible short positions)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</si>
  <si>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</si>
  <si>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per cent 
  threshold and net of eligible short positions) (negative amount)  </t>
  </si>
  <si>
    <t>Institution CET1 overall capital requirement (CET1 requirement in accordance with article 92 (1) of Regulation (EU) No 575/2013, plus additional CET1 requirement which the institution is required to hold in 
  accordance with Article 104 (1) (a) of Directive 2013/36/EU,  plus combined buffer requirement in accordance with Article 128 (6) of Directive 2013/36/EU) expressed as a percentage of risk exposure amount)</t>
  </si>
  <si>
    <t xml:space="preserve">Direct and indirect holdings of own funds and eligible liabilities of financial sector entities where the institution does not have a significant investment in those entities (amount below 10 per cent and 17,65 per cent 
  thresholds and net of eligible short positions)   </t>
  </si>
  <si>
    <t xml:space="preserve">Direct and indirect holdings by the institution of the CET1 instruments of financial sector entities where the institution has a significant investment in those entities (amount below 17,65 per cent thresholds and net of 
  eligible short positions) </t>
  </si>
  <si>
    <t>Deferred tax assets arising from temporary differences (amount below 10 per cent threshold, net of related tax liability where the conditions in Article 38 (3) are met)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</si>
  <si>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</si>
  <si>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per cent 
  threshold and net of eligible short positions) (negative amount)</t>
  </si>
  <si>
    <t>Foreseeable tax charges relating to CET1 items except where the institution suitably adjusts the amount of CET1 items insofar as such tax charges reduce the amount up to which those items may be used to cover 
  risks or losses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</si>
  <si>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</si>
  <si>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per cent threshold and net of 
  eligible short positions) (negative amount)</t>
  </si>
  <si>
    <t>Direct and indirect holdings by the institution of the T2 instruments and subordinated loans of financial sector entities where the institution has a significant investment in those entities (net of eligible short positions) 
  (negative amount)</t>
  </si>
  <si>
    <t>Additional own funds requirements to address the risk of excessive leverage (as a percentage of total exposure measure)</t>
  </si>
  <si>
    <t>Leverage ratio buffer and overall leverage ratio requirement (as a percentage of total exposure measure)</t>
  </si>
  <si>
    <t>Own fund instruments held in insurance or re-insurance undertakings or  insurance holding company not deducted from own funds</t>
  </si>
  <si>
    <t xml:space="preserve">Own fund instruments held in insurance or re-insurance undertakings or insurance holding company not deducted from own funds                      </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</si>
  <si>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II requirement”. Intra group capital is excluded from the calculation. </t>
  </si>
  <si>
    <t>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3 350 111 million at end-December 2022, up from NOK 3 066 275 million at end-December 2021. The increase is due to exposures not past due or past due less than 30 days. Non-performing exposures amounted to NOK 31 086 million at end-December 2022, down from 
NOK 36 823 million at end-December 2021. The decrease is due to non-financial corporations.</t>
  </si>
  <si>
    <t>Of which Retail – Secured by real estate SMEs</t>
  </si>
  <si>
    <t>Of which Retail – Secured by real estate non-SMEs</t>
  </si>
  <si>
    <t>Of which: to be made up of Tier 1 capital (percentage points)</t>
  </si>
  <si>
    <t>This table provides a breakdown of DNBs’ exposures and REAs to CCPs.</t>
  </si>
  <si>
    <t>Required stable funding (RSF)</t>
  </si>
  <si>
    <t>Total required stable funding (RSF)</t>
  </si>
  <si>
    <t>The covered-bond entities are excluded from the MREL-requirement. The Group risk exposure amount, which includes the risk exposure amounts in the covered bond-entities DNB Boligkreditt and Sbanken Boligkreditt, are therefore adjusted. Likewise, when calculating own funds to be included in the fulfillment of MREL, The Group's own funds in DNB Boligkreditt and Sbanken Boligkreditt are excluded.</t>
  </si>
  <si>
    <t>Own funds and eligible liabilities reported</t>
  </si>
  <si>
    <t>Not eligible due to prudential filters</t>
  </si>
  <si>
    <t>Capital in Sbanken and in the covered bond entity DNB Boligkreditt is deducted</t>
  </si>
  <si>
    <t>Capital in the covered bond entities is deducted</t>
  </si>
  <si>
    <t>The use of covered bonds has contributed to raising awareness of asset encumbrance. The proportion of loans secured by pledged assets is high in Norway. This is because Norway does not have an effective securitisation market and almost all loans are kept on the banks’ balance sheet. In addition, there is a high rate of home ownership in Norway and this ownership is loan-financed. DNB’s current level of pledged assets is comfortable considering the Group’s diversification, capitalisation and liquidity. At the end of 2022, pledged assets amounted to NOK 508 billion, corresponding to 17 per cent of the DNB Bank Group’s balance sheet, compared with NOK 483 billion and 19 per cent, respectively, the previous year.</t>
  </si>
  <si>
    <t>Portfolios under the fall-back</t>
  </si>
  <si>
    <t>Diversification</t>
  </si>
  <si>
    <t>effects (-)</t>
  </si>
  <si>
    <t xml:space="preserve">Total category </t>
  </si>
  <si>
    <t>level pre-</t>
  </si>
  <si>
    <t>e1</t>
  </si>
  <si>
    <t>e2</t>
  </si>
  <si>
    <t>f1</t>
  </si>
  <si>
    <t xml:space="preserve"> f2</t>
  </si>
  <si>
    <t>The exposure value subject to a roll-out plan is Sbankens portfolio of lending sucured by residential real estate.</t>
  </si>
  <si>
    <t>Article 451(3) - Rows 28 to 31a Points (a), (b) and (c) of Article 451(1) and Article 451(2) - Rows up to row 28. Annual (for rows 28 to 31a)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</si>
  <si>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</si>
  <si>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</si>
  <si>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</si>
  <si>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30a</t>
  </si>
  <si>
    <t>31a</t>
  </si>
  <si>
    <t>Direct, indirect and synthetic holdings by the institution of the CET1 instruments of financial sector entities where the institution has a significant investment in those entities (amount above 10 per cent threshold and net 
  of eligible short positions) (negative amount)</t>
  </si>
  <si>
    <t xml:space="preserve">Additional own funds requirements to address risks other than the risk of excessive leverage (per cent) </t>
  </si>
  <si>
    <t>Accumulated impairment, accumulated negative changes in fair value due to credit risk and provisions</t>
  </si>
  <si>
    <t xml:space="preserve">Of which stage 1 </t>
  </si>
  <si>
    <t xml:space="preserve">Of which stage 2 </t>
  </si>
  <si>
    <t xml:space="preserve">Of which stage 3 </t>
  </si>
  <si>
    <t xml:space="preserve"> by collateral</t>
  </si>
  <si>
    <t>Countries with 0 per cent CCyB rate:</t>
  </si>
  <si>
    <t>Luminor 19,95 per cent</t>
  </si>
  <si>
    <t>REM5 -  Information on remuneration of staff whose professional activities have a material impact on institutions’ risk profile (identified staff)</t>
  </si>
  <si>
    <t>Exposure amount of the following items which qualify for a RW of 1250 per cent, where the institution opts for the deduction alternative</t>
  </si>
  <si>
    <t>Deferred tax assets arising from temporary differences (amount above 10 per cent threshold, net of related tax liability where the conditions in Article 38 (3) are met) (negative amount)</t>
  </si>
  <si>
    <t>DNB reports market risk according to the standardised approach. According to CRR/CRD, capital requirements for interest and share price risks associated with the trading portfolio are calculated under Pillar 1. The capital requirement for market risk in Pillar 1 was slightly reduced from the second quarter.</t>
  </si>
  <si>
    <t>1)  Other adjustments include asset amounts deducted in capital and cash variation margin.</t>
  </si>
  <si>
    <t xml:space="preserve">3rd quarter </t>
  </si>
  <si>
    <t xml:space="preserve">2nd quarter </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</si>
  <si>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</si>
  <si>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</si>
  <si>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</si>
  <si>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</si>
  <si>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0,75 to &lt;2,5</t>
  </si>
  <si>
    <t>2,5 to &lt;10</t>
  </si>
  <si>
    <t>30 September 2022</t>
  </si>
  <si>
    <t xml:space="preserve">31 December  2022 </t>
  </si>
  <si>
    <t xml:space="preserve">31 December 2021 </t>
  </si>
  <si>
    <t>Nominal exposure</t>
  </si>
  <si>
    <t xml:space="preserve">31 December 2022 </t>
  </si>
  <si>
    <t xml:space="preserve">30 September 2022 </t>
  </si>
  <si>
    <t>Risk exposure</t>
  </si>
  <si>
    <t xml:space="preserve">DNB Boligkreditt </t>
  </si>
  <si>
    <t>DNB Boligkreditt - Key metrics</t>
  </si>
  <si>
    <t>DNB Boligkreditt - Credit Risk</t>
  </si>
  <si>
    <t>Overview of risk exposure amounts</t>
  </si>
  <si>
    <t>Specification of risk exposure amounts and capital requirements, Sbanken</t>
  </si>
  <si>
    <t>Credit quality of forborne exposures</t>
  </si>
  <si>
    <t>Quality of non-performing exposures by geography</t>
  </si>
  <si>
    <t>Credit quality of loans and advances by industry</t>
  </si>
  <si>
    <t>Collateral obtained by taking possession and execution processes</t>
  </si>
  <si>
    <t>Performing and non-performing exposures and related provisions</t>
  </si>
  <si>
    <t>Transactions subject to own funds requirements for CVA risk</t>
  </si>
  <si>
    <t>Special payments  to staff whose professional activities have a material impact on institutions’ risk profile 
  (identified staff)</t>
  </si>
  <si>
    <t>Information on remuneration of staff whose professional activities have a material impact on institutions’ risk 
  profile (identified staff)</t>
  </si>
  <si>
    <t>INS1 -  Insurance participations</t>
  </si>
  <si>
    <t>INS2-  Financial conglomerates information on own funds and capital adequacy ratio</t>
  </si>
  <si>
    <t>LI1 – Differences between accounting and regulatory scopes of consolidation and the mapping of financial statement categories with regulatory risk categories</t>
  </si>
  <si>
    <t>LI2 – Main sources of differences between regulatory exposure amounts and carrying values in financial statements</t>
  </si>
  <si>
    <t>LI3 – Outline of the differences in the scopes of consolidation (entity by entity)</t>
  </si>
  <si>
    <t>PV1: Prudent valuation adjustments (PVA)</t>
  </si>
  <si>
    <t xml:space="preserve">CQ3: Credit quality of performing and non-performing exposures by past due days </t>
  </si>
  <si>
    <t>CR9 - IRB approach – Backtesting of PD per exposure class (fixed PD scale)</t>
  </si>
  <si>
    <t>AE1 – Encumbered and unencumbered assets</t>
  </si>
  <si>
    <t>AE2 - Collateral received and own debt securities issued</t>
  </si>
  <si>
    <t>AE3 - Sources of encumbrance</t>
  </si>
  <si>
    <t>OR1 – Operational risk own funds requirements and risk exposure amounts</t>
  </si>
  <si>
    <t xml:space="preserve">MREL is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</si>
  <si>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2023 Q2</t>
  </si>
  <si>
    <t>30 June 2023</t>
  </si>
  <si>
    <t>31 March 2023</t>
  </si>
  <si>
    <t>Specification of risk exposure amounts and capital requirements, 30 June 2023</t>
  </si>
  <si>
    <t xml:space="preserve">31 March 2023 </t>
  </si>
  <si>
    <t xml:space="preserve">1st quarter </t>
  </si>
  <si>
    <t>4th quarter</t>
  </si>
  <si>
    <t>Specification of risk exposure amounts and capital requirements as at 30 June 2023</t>
  </si>
  <si>
    <t xml:space="preserve">30 June 2023 </t>
  </si>
  <si>
    <t>Gross exposure value</t>
  </si>
  <si>
    <t>CCA – Disclosure of main features of regulatory capital instruments as at 30 June 2023</t>
  </si>
  <si>
    <t>Disclosure of main features of regulatory capital instruments as at 30 June 2023</t>
  </si>
  <si>
    <t>The following EU templates are not applicable for DNB as at 30 June 2023</t>
  </si>
  <si>
    <t>Attestation</t>
  </si>
  <si>
    <t>The Chief Risk Officer hereby attests the Pillar 3 disclosures. The disclosures have been prepared in accordance with the Capital Requirements Regulation and Directive (CRR and CRD). The Pillar 3 disclosures provide the basis for the risk and capital management statement as at 30 June 2023, for the DNB Group, and for DNB Boligkreditt AS where applicable, as required in this legislation and the European Banking Authority (EBA) ‘Guidelines on disclosure requirements under Part Eight of Regulation (EU) No 575/2013’.</t>
  </si>
  <si>
    <r>
      <t>Capital instruments subject to phase-out arrangements (only applicable between 1 January 2014 and 1 January 2022)</t>
    </r>
    <r>
      <rPr>
        <b/>
        <vertAlign val="superscript"/>
        <sz val="8"/>
        <rFont val="Arial"/>
        <family val="2"/>
      </rPr>
      <t>1</t>
    </r>
  </si>
  <si>
    <r>
      <t>Deduction for investments in insurance companies</t>
    </r>
    <r>
      <rPr>
        <vertAlign val="superscript"/>
        <sz val="8"/>
        <rFont val="Arial"/>
        <family val="2"/>
      </rPr>
      <t>1</t>
    </r>
  </si>
  <si>
    <r>
      <t>Deduction of holdings of Tier 1 instruments in insurance companies</t>
    </r>
    <r>
      <rPr>
        <vertAlign val="superscript"/>
        <sz val="8"/>
        <rFont val="Arial"/>
        <family val="2"/>
      </rPr>
      <t>2</t>
    </r>
  </si>
  <si>
    <r>
      <t>Non-eligible Tier 1 capital, DNB Group</t>
    </r>
    <r>
      <rPr>
        <vertAlign val="superscript"/>
        <sz val="8"/>
        <rFont val="Arial"/>
        <family val="2"/>
      </rPr>
      <t>2</t>
    </r>
  </si>
  <si>
    <r>
      <t>Deduction of holdings of Tier 2 instruments in</t>
    </r>
    <r>
      <rPr>
        <vertAlign val="superscript"/>
        <sz val="8"/>
        <rFont val="Arial"/>
        <family val="2"/>
      </rPr>
      <t>2</t>
    </r>
  </si>
  <si>
    <r>
      <t>Non-eligible Tier 2 capital, DNB Group</t>
    </r>
    <r>
      <rPr>
        <vertAlign val="superscript"/>
        <sz val="8"/>
        <rFont val="Arial"/>
        <family val="2"/>
      </rPr>
      <t>3</t>
    </r>
  </si>
  <si>
    <r>
      <t>Total</t>
    </r>
    <r>
      <rPr>
        <vertAlign val="superscript"/>
        <sz val="8"/>
        <color theme="1"/>
        <rFont val="Arial"/>
        <family val="2"/>
      </rPr>
      <t>1</t>
    </r>
  </si>
  <si>
    <r>
      <t>deducted</t>
    </r>
    <r>
      <rPr>
        <vertAlign val="superscript"/>
        <sz val="8"/>
        <color theme="1"/>
        <rFont val="Arial"/>
        <family val="2"/>
      </rPr>
      <t>3</t>
    </r>
  </si>
  <si>
    <r>
      <t>DNB Auto Finance Oy</t>
    </r>
    <r>
      <rPr>
        <vertAlign val="superscript"/>
        <sz val="8"/>
        <color theme="1"/>
        <rFont val="Arial"/>
        <family val="2"/>
      </rPr>
      <t>3</t>
    </r>
  </si>
  <si>
    <r>
      <t>DNB Capital LLC, New York</t>
    </r>
    <r>
      <rPr>
        <vertAlign val="superscript"/>
        <sz val="8"/>
        <color theme="1"/>
        <rFont val="Arial"/>
        <family val="2"/>
      </rPr>
      <t>3</t>
    </r>
  </si>
  <si>
    <r>
      <t>DNB Eiendom AS</t>
    </r>
    <r>
      <rPr>
        <vertAlign val="superscript"/>
        <sz val="8"/>
        <color theme="1"/>
        <rFont val="Arial"/>
        <family val="2"/>
      </rPr>
      <t>3</t>
    </r>
  </si>
  <si>
    <r>
      <t>DNB Gjenstandsadministrasjon AS</t>
    </r>
    <r>
      <rPr>
        <vertAlign val="superscript"/>
        <sz val="8"/>
        <color theme="1"/>
        <rFont val="Arial"/>
        <family val="2"/>
      </rPr>
      <t>3</t>
    </r>
  </si>
  <si>
    <r>
      <t>DNB Invest Denmark AS</t>
    </r>
    <r>
      <rPr>
        <vertAlign val="superscript"/>
        <sz val="8"/>
        <color theme="1"/>
        <rFont val="Arial"/>
        <family val="2"/>
      </rPr>
      <t>3</t>
    </r>
  </si>
  <si>
    <r>
      <t>DNB Invest Holding</t>
    </r>
    <r>
      <rPr>
        <vertAlign val="superscript"/>
        <sz val="8"/>
        <color theme="1"/>
        <rFont val="Arial"/>
        <family val="2"/>
      </rPr>
      <t>3</t>
    </r>
  </si>
  <si>
    <r>
      <t>DNB Invest Sweden AB</t>
    </r>
    <r>
      <rPr>
        <vertAlign val="superscript"/>
        <sz val="8"/>
        <color theme="1"/>
        <rFont val="Arial"/>
        <family val="2"/>
      </rPr>
      <t>3</t>
    </r>
  </si>
  <si>
    <r>
      <t>DNB Markets Inc. / USA subsiduary</t>
    </r>
    <r>
      <rPr>
        <vertAlign val="superscript"/>
        <sz val="8"/>
        <color theme="1"/>
        <rFont val="Arial"/>
        <family val="2"/>
      </rPr>
      <t>3</t>
    </r>
  </si>
  <si>
    <r>
      <t>DNB Næringsmegling</t>
    </r>
    <r>
      <rPr>
        <vertAlign val="superscript"/>
        <sz val="8"/>
        <color theme="1"/>
        <rFont val="Arial"/>
        <family val="2"/>
      </rPr>
      <t>3</t>
    </r>
  </si>
  <si>
    <r>
      <t>DNB Sweden AB</t>
    </r>
    <r>
      <rPr>
        <vertAlign val="superscript"/>
        <sz val="8"/>
        <color theme="1"/>
        <rFont val="Arial"/>
        <family val="2"/>
      </rPr>
      <t>3</t>
    </r>
  </si>
  <si>
    <r>
      <t>DNB UK</t>
    </r>
    <r>
      <rPr>
        <vertAlign val="superscript"/>
        <sz val="8"/>
        <color theme="1"/>
        <rFont val="Arial"/>
        <family val="2"/>
      </rPr>
      <t>3</t>
    </r>
  </si>
  <si>
    <r>
      <t>DNB Ventures AS</t>
    </r>
    <r>
      <rPr>
        <vertAlign val="superscript"/>
        <sz val="8"/>
        <color theme="1"/>
        <rFont val="Arial"/>
        <family val="2"/>
      </rPr>
      <t>3</t>
    </r>
  </si>
  <si>
    <r>
      <t>B&amp;R Holding AS (UniMicro)</t>
    </r>
    <r>
      <rPr>
        <vertAlign val="superscript"/>
        <sz val="8"/>
        <color theme="1"/>
        <rFont val="Arial"/>
        <family val="2"/>
      </rPr>
      <t>3</t>
    </r>
  </si>
  <si>
    <r>
      <t>Life insurance company</t>
    </r>
    <r>
      <rPr>
        <vertAlign val="superscript"/>
        <sz val="8"/>
        <color theme="1"/>
        <rFont val="Arial"/>
        <family val="2"/>
      </rPr>
      <t>1</t>
    </r>
  </si>
  <si>
    <r>
      <t>Insurance company</t>
    </r>
    <r>
      <rPr>
        <vertAlign val="superscript"/>
        <sz val="8"/>
        <color theme="1"/>
        <rFont val="Arial"/>
        <family val="2"/>
      </rPr>
      <t>1</t>
    </r>
  </si>
  <si>
    <r>
      <t>Non-financial</t>
    </r>
    <r>
      <rPr>
        <vertAlign val="superscript"/>
        <sz val="8"/>
        <color theme="1"/>
        <rFont val="Arial"/>
        <family val="2"/>
      </rPr>
      <t>2</t>
    </r>
  </si>
  <si>
    <r>
      <t>Other adjustments</t>
    </r>
    <r>
      <rPr>
        <vertAlign val="superscript"/>
        <sz val="8"/>
        <color theme="1"/>
        <rFont val="Arial"/>
        <family val="2"/>
      </rPr>
      <t>1</t>
    </r>
  </si>
  <si>
    <t xml:space="preserve">                            REA</t>
  </si>
  <si>
    <t>Retained profits increased the CET1 ratio by 0.5 percentage point in the quarter, while volume growth and other effects reduced the ratio by 0.2 percentage points.</t>
  </si>
  <si>
    <t>Countries with own funds requirement below 0,5 per cent</t>
  </si>
  <si>
    <t>Australia</t>
  </si>
  <si>
    <t xml:space="preserve">Bulgaria </t>
  </si>
  <si>
    <t>Czech Republic</t>
  </si>
  <si>
    <t>France</t>
  </si>
  <si>
    <t>Hong Kong</t>
  </si>
  <si>
    <t>Croatia</t>
  </si>
  <si>
    <t>Romania</t>
  </si>
  <si>
    <t>Slovakia</t>
  </si>
  <si>
    <t xml:space="preserve">Austria </t>
  </si>
  <si>
    <t>Belgium</t>
  </si>
  <si>
    <t>Brazil</t>
  </si>
  <si>
    <t>Switserland</t>
  </si>
  <si>
    <t>Spain</t>
  </si>
  <si>
    <t>Ireland</t>
  </si>
  <si>
    <t>Malta</t>
  </si>
  <si>
    <t>Singapore</t>
  </si>
  <si>
    <t>Bahamas</t>
  </si>
  <si>
    <t>Canada</t>
  </si>
  <si>
    <t>Cook Islands</t>
  </si>
  <si>
    <t>Jersey</t>
  </si>
  <si>
    <t>Cayman Islands</t>
  </si>
  <si>
    <t>Liberia</t>
  </si>
  <si>
    <t>El Salvador</t>
  </si>
  <si>
    <t>Other countries with own funds requirement below 0,5 %</t>
  </si>
  <si>
    <t>The table shows credit quality of loans and advances to non-financial corporations broken down by NACE codes. The total of non-performing loans and advances to non-financial corporations amounted to NOK 20 299 million at end-June 2023, down from NOK 23 151 million in the fourth quarter of 2022.The industry with the highest share of non-performing loans and advances is Transport and storage industry, which includes DNBs internal industry segment oil, gas and offshore. The industry Transport and storage amounted to NOK 6 562 million at end-June 2023, down from NOK 8 602 million in the fourth quarter of 2022. The areas with the highest share of non-performing loans and advances in relation to total loans and advances are Mining and quarrying (20 per cent) followed by Education (12 per cent), Transport and storage (8 per cent) and Water supply (7 per cent).</t>
  </si>
  <si>
    <t>The gross carrying amount of the collateral obtained by taking possession amounted to NOK 315 million at end-June 2023, down from NOK 1 253 million in the fourth quarter of 2022. The change is mainly due to decrease in movable property.</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</si>
  <si>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losses.The gross carrying amount of exposures with forbearance measury amounted to NOK 1 984 million at end-June 2023, up from NOK 1 806 million in the fourth quarter of 2022. The increase is due to performing and non-performing forborne loans and advances to households.</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</si>
  <si>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losses.The gross carrying amount of exposures with forbearance measury amounted to NOK 28 578 million at end-June 2023, down from NOK 32 784 million in the fourth quarter of 2022. The decrease is due to  performing and non-performing forborne loans and advances to non-financial corporations.</t>
  </si>
  <si>
    <t xml:space="preserve">The table shows gross carrying amount of performing and non-performing exposures and related provisions by stages. Further it shows collateral and financial guarantees received on performing and non-performing exposures. Gross carrying amount of performing exposures amounted to 
NOK 783 437 million at end-June 2023, down from NOK 785 813 million in the fourth quarter of 2022. Gross carrying amount of non-performing exposures amounted to NOK 1 958 million at end-June 2023, up from NOK 1 734 million in the fourth quarter of 2022. </t>
  </si>
  <si>
    <t xml:space="preserve">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785 813 million at end-December 2022 up from 780 658 million NOK at end-December 2021. Non-performing exposures amounted to NOK 1 734 million at end-December 2022, up from NOK 1 682 million at end-December 2021. </t>
  </si>
  <si>
    <t>The table shows gross carrying amount of performing and non-performing exposures and related provisions by stages. Further it shows collateral and financial guarantees received on performing and non-performing exposures. Gross carrying amount of performing exposures amounted to NOK 3 733 542 million at end-June 2023, up from NOK 3 350 111 million in the fourth quarter of 2022. The change is mainly due to increase in performing exposures in stage 1. Gross carrying amount of non-performing exposures amounted to NOK 28 471 million at end-June 2023, down from NOK 31 017 million in the fourth quarter of 2022. Related provisions are mainly on the same level as the fourth quarter of 2022. The macro forecasts remained relatively stable and did not have a significant impact on the portfolio.</t>
  </si>
  <si>
    <t>A03 – Own funds and capital ratios, Sbanken Boligkreditt</t>
  </si>
  <si>
    <t>Own funds and capital ratios, Sbanken Boligkreditt</t>
  </si>
  <si>
    <t>Specification of risk exposure amounts and capital requirements as at 30 June 2023, Sbanken Boligkreditt</t>
  </si>
  <si>
    <t xml:space="preserve">The table shows quality of non-performing exposures divided into on-balance sheet and off-balance sheet exposures. Further it shows the most significant geographical areas. The geographical breakdown is based on the residence of the counterparty. Most of the credit portfolio is linked to Norway or Norwegian customers. The gross carrying amount of non-performing exposures amounted to NOK 28 533 million at end-June 2023, down from NOK 31 086 million in the fourth quarter of 2022. The geographical area with the highest volume of non-performing exposures is Norway, while the areas with the highest share of non-performing exposures in relation to total exposures are Other countries (2 per cent) followed by Great Britain (1 per cent). Other countries are exposures to geographical areas that are not deemed material. </t>
  </si>
  <si>
    <t xml:space="preserve">Asset size: Increased REA due to increased credit volume in large corporate portfolio. </t>
  </si>
  <si>
    <t xml:space="preserve">Asset quality: No significant change in credit quality nor in defaulted portfolio. </t>
  </si>
  <si>
    <t>Foreign exchange movements: Net increase in REA due to a weaker NOK against USD, EUR and SEK.</t>
  </si>
  <si>
    <t>This table presents the breakdown of DNBs cash outflows and cash inflows, as well as its available high-quality liquid assets (HQLA). The average Liquidity Coverage Ratio (LCR) in the second quarter of 2023 is 142 per cent which is calculated based on monthly observations over the past twelve months.</t>
  </si>
  <si>
    <t xml:space="preserve">The long-term structural liquidity risk target Net Stable Funding Ratio (NSFR) defines illiquid assets, including lending to customers, which must be funded by stable sources. Customer deposits, equity and borrowing with more than 12 months of residual maturity are considered to be stable sources of funding. NSFR is required to be at least 100 per cent at all times. NSFR for the Group was 114 per cent in June 2023, the same as at end-2022. </t>
  </si>
  <si>
    <t xml:space="preserve">The capital figures in this template are shown excluding interim profits. </t>
  </si>
  <si>
    <t xml:space="preserve">EAD from derivatives accounts for 77 per cent of EAD from counterparty credit risk and the remainder from securities financing transactions and repurchase agreements. DNB enters into derivative contracts on the basis of customer demand for hedging instruments and to hedge its own market positions resulting from customer activity. In addition, derivatives are used to hedge positions in the trading portfolio, for general positiontaking and to hedge foreign exchange and interest rate risks that arise in connection with funding and lending. </t>
  </si>
  <si>
    <t>Exposures calculated according to IMM consists of Interest rate and FX-derivatives. Commodities and equity derivatives are calculated and reported according to SA-CCR. Original Exposure Method and Simplified SA-CCR are used by DNB's associated companies.</t>
  </si>
  <si>
    <t>DNB meets the minimum requirement of 3 per cent by a good margin.</t>
  </si>
  <si>
    <t xml:space="preserve">The increase in exposures from year-end are mainly caused by exchange rate effects and central banks deposits which increased by approximately NOK 178 billion. </t>
  </si>
  <si>
    <t xml:space="preserve">DNB Boligkreditt is DNB Group's only significant subsidiariy as at 30 June 2023. Large subsidiaries of EU (EEC) parent institutions shall disclose information specified in Articles 437, 438, 440, 442, 450, 451, 451a and 453 on an individual basis. </t>
  </si>
  <si>
    <t>Additional Tier 1 capital (part 1 of 3)</t>
  </si>
  <si>
    <t>Additional Tier 1 capital (part 2 of 3)</t>
  </si>
  <si>
    <t>Additional Tier 1 capital (part 3 of 3)</t>
  </si>
  <si>
    <t>Subordinated loans (part 1 of 4)</t>
  </si>
  <si>
    <t>Subordinated loans (part 2 of 4)</t>
  </si>
  <si>
    <t>Subordinated loans (part 3 of 4)</t>
  </si>
  <si>
    <t>Subordinated loans (part 4 of 4)</t>
  </si>
  <si>
    <t>JPN loan</t>
  </si>
  <si>
    <t>1. Issuer</t>
  </si>
  <si>
    <t>2. Unique identifier (e.g. CUSIP, ISIN, or Bloomberg identifier for private placement)</t>
  </si>
  <si>
    <t>NO0012811829</t>
  </si>
  <si>
    <t>NO0012850603</t>
  </si>
  <si>
    <t>NO0012850611</t>
  </si>
  <si>
    <t>NO0012850629</t>
  </si>
  <si>
    <t>NO0012850637</t>
  </si>
  <si>
    <t>XS2589799407</t>
  </si>
  <si>
    <t>XS2618844455</t>
  </si>
  <si>
    <t>XS2635428274</t>
  </si>
  <si>
    <t>3. Governing law for the instrument</t>
  </si>
  <si>
    <t>4. Transitional rules</t>
  </si>
  <si>
    <t>5. Post-transitional rules</t>
  </si>
  <si>
    <t xml:space="preserve">6. Eligible at ind. company/group/group &amp; ind. company level </t>
  </si>
  <si>
    <t>7. Instrument type</t>
  </si>
  <si>
    <t>8. Amount recognised in regulatory capital (in NOK million as at 30 June 2023)</t>
  </si>
  <si>
    <t xml:space="preserve">9. Par value of instrument (amounts in million in the relevant currency and in NOK million) </t>
  </si>
  <si>
    <t>NOK 2 300</t>
  </si>
  <si>
    <t>NOK 1 100</t>
  </si>
  <si>
    <t>NOK 650</t>
  </si>
  <si>
    <t>SEK 700, NOK 691</t>
  </si>
  <si>
    <t>JPY 12 500, NOK 953</t>
  </si>
  <si>
    <t>JPY 27 000, NOK 2 136</t>
  </si>
  <si>
    <t>EUR 500, NOK 5 812</t>
  </si>
  <si>
    <t>9a. Issue price</t>
  </si>
  <si>
    <t>9b. Redemption price</t>
  </si>
  <si>
    <t>10. Accounting classification</t>
  </si>
  <si>
    <t>11. Original date of issuance</t>
  </si>
  <si>
    <t>12 May 2023</t>
  </si>
  <si>
    <t>13 June 2023</t>
  </si>
  <si>
    <t>12. Perpetual or dated</t>
  </si>
  <si>
    <t>13. Original maturity date</t>
  </si>
  <si>
    <t>Interest Payment Date falling in or nearest to May 2033</t>
  </si>
  <si>
    <t>24 May 2033</t>
  </si>
  <si>
    <t>14. Issuer call subject to prior supervisory approval</t>
  </si>
  <si>
    <t>15. Optional call date, contingent call dates and redemption amount</t>
  </si>
  <si>
    <t>On any date from and including 20 January 2028 and ending on (and including) 20 July 2028, at par</t>
  </si>
  <si>
    <t>On any date from and including 23 February 2028 and ending on (and including) 23 May 2028</t>
  </si>
  <si>
    <t>On any date from and including 24 February 2028 and ending on (and including) 24 May 2028</t>
  </si>
  <si>
    <t>On any date from and including 12 May 2028 and ending on (and including) 12 August 2028</t>
  </si>
  <si>
    <t>On any date from and including 13 June 2028 and ending on (and including) 13 September 2028</t>
  </si>
  <si>
    <t>16. Subsequent call dates, if applicable</t>
  </si>
  <si>
    <t>Any interest payment date after 20 July 2028</t>
  </si>
  <si>
    <t>17. Fixed or floating dividend/coupon</t>
  </si>
  <si>
    <t>18. Coupon rate and any related index</t>
  </si>
  <si>
    <t>3-month NIBOR + 175 bps</t>
  </si>
  <si>
    <t>Fixed 5.01%. 
Reset after 23 May 2028: 3-month NIBOR + 175 bps</t>
  </si>
  <si>
    <t>3-month STIBOR + 180 bps</t>
  </si>
  <si>
    <t>Fixed 4.905%. 
Reset after 23 May 2028: 3-month STIBOR + 180 bps</t>
  </si>
  <si>
    <t>Fixed 1.650%. Reset after first call date: JGB 0.5 12/20/32 (JB369) + 146.1 bps</t>
  </si>
  <si>
    <t>Fixed 1.5%. Reset after first call date: JGB 0.5 03/20/33 (JB370) + 136 bps</t>
  </si>
  <si>
    <t>Fixed 5%
Reset after call date: 5-year EUR Mid-swap + 200 bps</t>
  </si>
  <si>
    <t>19. Existence of a dividend stopper</t>
  </si>
  <si>
    <t>20a. Fully discretionary, partially discretionary or mandatory (in terms of timing)</t>
  </si>
  <si>
    <t>20b. Fully discretionary, partially discretionary or mandatory (in terms of amount)</t>
  </si>
  <si>
    <t>21. Existence of a step-up or other incentive to redeem</t>
  </si>
  <si>
    <t>22. Non-cumulative or cumulative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</si>
  <si>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</si>
  <si>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</si>
  <si>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</si>
  <si>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</si>
  <si>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</si>
  <si>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</si>
  <si>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</si>
  <si>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</si>
  <si>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</si>
  <si>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33. If write-down, permanent or temporary</t>
  </si>
  <si>
    <t>34. If temporary write-down, description of revaluation mechanism</t>
  </si>
  <si>
    <t>35. Position in subordination hierarchy in liquidation (specify
        instrument type immediately senior to instrument)</t>
  </si>
  <si>
    <t>36. Non-compliant transitioned features</t>
  </si>
  <si>
    <t>37. If yes, specify non-compliant features</t>
  </si>
  <si>
    <r>
      <t>English</t>
    </r>
    <r>
      <rPr>
        <vertAlign val="superscript"/>
        <sz val="8"/>
        <rFont val="Arial"/>
        <family val="2"/>
      </rPr>
      <t>1</t>
    </r>
  </si>
  <si>
    <r>
      <t>English</t>
    </r>
    <r>
      <rPr>
        <vertAlign val="superscript"/>
        <sz val="8"/>
        <color theme="1"/>
        <rFont val="Arial"/>
        <family val="2"/>
      </rPr>
      <t>2</t>
    </r>
  </si>
  <si>
    <r>
      <t>23. Convertible or non-convertible</t>
    </r>
    <r>
      <rPr>
        <vertAlign val="superscript"/>
        <sz val="8"/>
        <color theme="1"/>
        <rFont val="Arial"/>
        <family val="2"/>
      </rPr>
      <t>3</t>
    </r>
  </si>
  <si>
    <r>
      <t>Convertible</t>
    </r>
    <r>
      <rPr>
        <vertAlign val="superscript"/>
        <sz val="8"/>
        <color theme="1"/>
        <rFont val="Arial"/>
        <family val="2"/>
      </rPr>
      <t>3</t>
    </r>
  </si>
  <si>
    <t>Table EU CR1-A shows net values (corresponding to the accounting values reported in the financial statements but according to the scope of regulatory consolidation as per Part One, Title II, Chapter 2 of the CRR). The figures are on balance sheet amounts before netting and CRM.</t>
  </si>
  <si>
    <t>The EAD of the IRB mortgage portfolio has an over all increase of 2.6 per cent. The mortgage portfolio has strong credit quality with 98.0 per cent of the volume categorized as low or moderate risk (PD &lt; 3 per cent), a slight decrease from last year. Finanstilsynet does not allow agreements in the retail mortgage loans portfolio to have a PD lower than 0.2 per cent. The performing mortgage portfolio has an increase of 2.5 per cent EAD compared to last year. The default mortgage portfolio has increased by 30.1 per cent compared with previous year, however from a very low nominal value and hence a large percantage change. The defaulted portion of the total IRB mortgage EAD portfolio is limited to 0.25 per cent.
The EAD of the IRB corporate portefolio has an over all increase of 11.6 per cent. The corporate portfolio has a strong credit quality with 89.5 per cent of the volum categorized as low or medium risk (PD &lt; 3.0 per cent), which is an slight decrease from previous year. The defaulted corporate portfolio has decreased to 2.2 per cent of the total corporate IRB portfolio.</t>
  </si>
  <si>
    <t xml:space="preserve">The leverage ratio was 6.33 per cent at the end June, unchanged from March. Including 50 per cent of interim profits the LR was 6.62 per cent.                                                 </t>
  </si>
  <si>
    <t>All figures in the table are based on underlying positions and simulations at the end of the period.
The changes of economic value of equity (dEVE) presented in the table below represent the changes in the net present value of the interest rate sensitive instruments included in the non-trading book, over their remaining life and resulting from interest rate movements, applying the standard EVE outlier tests 1 to 6 as set out in the EBA/GL/2018/02, under the assumption of a run-off balance sheet.
The changes of the net interest income (dNII) presented in the table below represent the changes in expected future profitability within a one year time horizon resulting from interest rate movements, applying a sudden parallel +/-200 basis points shift of the yield curve, under the assumption of a constant balance sheet. The bank has set assumptions for the investment term of equity capital that are explicitly short term: the dNII figures reported also include the effects from interest rate movements related to equity capital in addition to the other IRRBB risk factors.</t>
  </si>
  <si>
    <t xml:space="preserve">1) Except for (i) the status and ranking/subordination clause, (ii) the loss absortion following trigger event clause, (iii) the discretionary reinstatement of the notes clause, (iv) any other write-down or conversion of the notes and (v) the meetings of holders clause, which are governed by the laws of Norway.
2) Except for (i) the status and ranking/subordination clause, (ii) the no right of set-off clause, (iii) the contractual recognition of Norwegian loss absorption powers clause and (iv) any other write-down or conversion of the notes, which are governed by the laws of Norway.
3) Additional Tier 1 Capital and subordinated loans may be written down or converted in accordance with the Financial Institutions Act and the Financial Institutions Regulation, subject to a decision by the Financial Supervisory Authority of Norway or another competent public agency.
4) Fully discretionary reinstatement pro rata with any written-down AT1 instruments that are to be reinstated out of the same profits. Subject to the maximum write-up amount and to the maximum distributable amount. </t>
  </si>
  <si>
    <t xml:space="preserve">The common equity Tier 1 (CET1) capital ratio requirement for DNB Boligkreditt is 16.30 per cent. The Tier 1 requirement is 18.55 per cent, including an additional Tier 1 requirement of 1.50 per cent and a management buffer of 0.75 per cent. The total capital requirement is 20.55 per cent. Included in the requirement is a counter-cyclical capital buffer of 2.5 per cent. 
</t>
  </si>
  <si>
    <t>DNB</t>
  </si>
  <si>
    <t>Mailing address:</t>
  </si>
  <si>
    <t>N-0021 Oslo</t>
  </si>
  <si>
    <t>Visiting address:</t>
  </si>
  <si>
    <t>Dronning Eufemias gate 30</t>
  </si>
  <si>
    <t>Bjørvika, Oslo</t>
  </si>
  <si>
    <t>dnb.no</t>
  </si>
  <si>
    <t xml:space="preserve">Risk exposure amount (REA) increased by NOK 15 billion  (-26 bps in CET1 capital ratio) from the first quarter. The increase was driven by volume growth amounting to NOK 13 billion and exchange rate effects that accounted for NOK 3.4 billion. Positive risk migration and change in classification had a positive effect of approximately NOK 2 billion. </t>
  </si>
  <si>
    <t>DNB Groups common equity Tier 1 (CET1) capital ratio including interim profits was 18.89 per cent at end-June, up from 17.99 per cent a year earlier, and from 18.28 per cent at year-end 2022.</t>
  </si>
  <si>
    <t>The combined buffer requirement is the sum of the capital conservation buffer, the systemic risk buffer,the buffer for systemically important institutions (Other Systemically Important Institutions, O-SII) and the countercyclical buffer. These buffer requirements must all be met by CET1 capital.</t>
  </si>
  <si>
    <t xml:space="preserve">The table below provides a granular breakdown of the Prudent Valuation Adjustment (PVA). PVA is a Common Equity Tier 1 capital deduction. CRR Articles 34 &amp; 105 define regulatory principles that are applied to all fair valued assets and liabilities in order to determine a prudent valuation. The Prudent Valuation Adjustment (PVA) is the difference between the financial statement fair valuation and the prudent valuation. </t>
  </si>
  <si>
    <t xml:space="preserve">Oslo, 18 August 2023
Sverre Krog
Chief Risk Officer
</t>
  </si>
  <si>
    <t xml:space="preserve">The institution-specific countercyclical buffer requirement amounted to 2.20 per cent in the second quarter of 2023. This requirement is set as a weighted average of the prevailing countercyclical buffer requirements in the countries in which the bank operates. The overall capital requirement was 20.04 at end-June. </t>
  </si>
  <si>
    <t>30 to &lt;100</t>
  </si>
  <si>
    <t>20 to &lt;30</t>
  </si>
  <si>
    <t>10 to &lt;20</t>
  </si>
  <si>
    <t>5 to &lt;10</t>
  </si>
  <si>
    <t>2,5 to &lt;5</t>
  </si>
  <si>
    <t>1,75 to &lt;2,5</t>
  </si>
  <si>
    <t>Total cash inflows</t>
  </si>
  <si>
    <t>DNB’s governance, principles and structures for remuneration are regulated by the Board’s guidelines for the remuneration of senior executives, the Group’s global instructions for remuneration and the instructions for the identification and treatment of risk takers. DNB’s remuneration scheme is intended to promote achievement of the Group’s objectives and sustainable value creation. The remuneration is meant to support the Group’s business strategy, long-term interests and financial capacity. 
The purpose of variable remuneration associated with DNB’s financial and strategic objectives is to ensure that the remuneration scheme fosters performance that is consistent with the business strategy and risk appetite framework. 
The instructions for remuneration in the DNB Group apply to the total remuneration of all permanent employees in the DNB Group and is approved annually by the Board of Directors. The instructions comprise total remuneration (fixed salary, short and long-term incentives) and employee benefits (pension, personnel insurance and other employee benefits). No significant changes were made to the content of the instructions in 2022.</t>
  </si>
  <si>
    <t xml:space="preserve">Fixed salary elements should normally constitute the main part of the total remuneration and be of such a size that, in some years, a decision may be made not to pay out variable remuneration. The individual salary level is determined on the basis of the responsibilities and complexity of each position, as well as the current market level for similar positions and competence. 
To ensure the necessary flexibility and to be an attractive employer in the competition for sought-after competence, supplementary pay related to the position or market conditions may be added to the agreed fixed salary. The overall remuneration structure should be of such a nature that it does not contribute to unwanted risk-taking on the part of the individual employee. 
After a briefing by the Board’s Compensation and Organisation Committee, the CEO sets an upper total limit for variable remuneration for the Group based on the results achieved, taking into account regulatory capital in the last two years. All limits are determined on the basis of results achieved, combined with a comprehensive assessment of, inter alia, compliance with the risk appetite framework and the Group’s financial capacity. The limit will be allocated to the organisation based on the individual units’ target attainment and contributions to the Group’s performance. With respect to DNB Markets and investment managers in DNB Asset Management, separate limits will be determined for variable remuneration based on the profits achieved by the unit, as well as an overall assessment as in the rest of the Group, which is in line with market practice for these types of operations. </t>
  </si>
  <si>
    <t>DNB surveys the entire organisation annually to identify risk takers based on new criteria resulting from the circular on remuneration issued by Finanstilsynet and commission delegated regulation (EU) No 604/2014 For risk takers, the following main principles apply to variable remuneration:
The remuneration is earned over a period of two years.
Employees in independent control functions will receive no variable remuneration. 
50 per cent of the earned variable remuneration after tax is deferred and conditional and paid in the form of DNB shares. The remuneration paid in the form of shares is divided into three, subject to minimum holding periods, with one-third payable each year over a period of three years, following ‘ex post’ assessments. 
All variable remuneration is determined ‘ex ante’ on the basis of the best judgement of the known risk situation at the closing of the accounts, assessed on the basis of all statutory risk categories. In subsequent years, risk and compliance incidents that have been uncovered ‘ex post’ are assessed and a determination is made as to whether these are of such a nature that previous years’ allocations should be reduced or withdrawn in their entirety.</t>
  </si>
  <si>
    <t>The Board of Directors of DNB Bank ASA has established a Compensation and Organisation Committee consisting of four members: the Chair of the Board, the Vice Chair, a board member and an employee representative board member. The Committee is a sub-committee of the Board of Directors of DNB Bank ASA and serves as a joint Committee for the entire Group. The Committee is responsible for preparing guidelines, frameworks and matters concerning remuneration that require the approval of the Board, including variable remuneration for employees in all or part of the Group and other important personnel-related matters concerning senior executives. The Committee is also responsible for preparing selected matters for the Board relating to culture, management and succession planning. 
The Board’s Compensation and Organisation Committee held six meetings in 2022.</t>
  </si>
  <si>
    <t xml:space="preserve">The Group instructions ensure that the use of variable remuneration complies with the regulatory provisions that apply to the Group’s various areas of operation and geographical locations. Special instructions have been adopted for the identification and treatment of risk takers. 
Variable remuneration is based on an overall performance assessment of the results achieved within defined target areas for the Group, the unit and the individual. The long-term and common interests of senior executives and shareholders are safeguarded through means that include conditional share acquisition for senior executives with a minimum holding period, and setting variable remuneration based on results and performance over a two-year period. Variable remuneration may not exceed 50 per cent of fixed salary for senior executives or 100 per cent for other risk takers. For further information, see the published Remuneration report on dnb.no.
DNB’s variable remuneration scheme applies globally, though non-Norwegian branches and subsidiaries will also be required to comply with local legislation, regulations and guidelines. </t>
  </si>
  <si>
    <t>Please note: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volumes presented here do not include CCR exposures, which are found specified separately in template CCR4.</t>
  </si>
  <si>
    <t>P.O.Box 1600 Sentrum</t>
  </si>
  <si>
    <t>The counter-cyclical capital buffer requirement in Norway was increased by 0.5 per cent to 2.5 per cent with effect from 31 March 2023, and at its meeting on 3 May Norges Bank decided to maintain this level. Norges Bank emphasises that the Norwegian financial system is well equipped to withstand market turbulence.                                   The requirement for DNB is the weighted average of the buffer rates for the countries where the bank has credit exposures. Several countries in which DNB has exposures have set the requirement ment to 0 per cent, and as a result, DNB's effective countercyclical buffer in the second quarter of 2023 was 2.20 per cent up from 2.07 in the first quarter and 1.68 at year-end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</si>
</sst>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8">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quot;kr&quot;\ #,##0.00;[Red]&quot;kr&quot;\ \-#,##0.00"/>
    <numFmt numFmtId="165" formatCode="_ * #,##0.00_ ;_ * \-#,##0.00_ ;_ * &quot;-&quot;??_ ;_ @_ "/>
    <numFmt numFmtId="166" formatCode="_-&quot;£&quot;* #,##0.00_-;\-&quot;£&quot;* #,##0.00_-;_-&quot;£&quot;* &quot;-&quot;??_-;_-@_-"/>
    <numFmt numFmtId="167" formatCode="_(* #,##0_);_(* \(#,##0\);_(* &quot;-&quot;_);_(@_)"/>
    <numFmt numFmtId="168" formatCode="_(* #,##0.00_);_(* \(#,##0.00\);_(* &quot;-&quot;??_);_(@_)"/>
    <numFmt numFmtId="169" formatCode="#,##0_);\(#,##0\);&quot;&quot;\ "/>
    <numFmt numFmtId="170" formatCode="#,##0_);\(#,##0\);&quot;&quot;"/>
    <numFmt numFmtId="171" formatCode="_(* #,##0_);_(* \(#,##0\);_(* &quot;0&quot;_);_(@_)"/>
    <numFmt numFmtId="172" formatCode="_(* #,##0_);_(* \(#,##0\);_(* &quot;-&quot;??_);_(@_)"/>
    <numFmt numFmtId="173" formatCode="_(* #,##0.0_);_(* \(#,##0.0\);_(* &quot;0&quot;_);_(@_)"/>
    <numFmt numFmtId="174" formatCode="_ * #,##0_ ;_ * \-#,##0_ ;_ * &quot;-&quot;??_ ;_ @_ "/>
    <numFmt numFmtId="175" formatCode="_ * #,##0.0_ ;_ * \-#,##0.0_ ;_ * &quot;-&quot;??_ ;_ @_ "/>
    <numFmt numFmtId="176" formatCode="###0;###0"/>
    <numFmt numFmtId="177" formatCode="0.0"/>
    <numFmt numFmtId="178" formatCode="#,##0.0_);\(#,##0.0\)"/>
    <numFmt numFmtId="179" formatCode="&quot;£&quot;_(#,##0.00_);&quot;£&quot;\(#,##0.00\)"/>
    <numFmt numFmtId="180" formatCode="#,##0.0_)\x;\(#,##0.0\)\x"/>
    <numFmt numFmtId="181" formatCode="#,##0.0_)_x;\(#,##0.0\)_x"/>
    <numFmt numFmtId="182" formatCode="0.0_)\%;\(0.0\)\%"/>
    <numFmt numFmtId="183" formatCode="#,##0.0_)_%;\(#,##0.0\)_%"/>
    <numFmt numFmtId="184" formatCode="#,##0;\(#,##0\)"/>
    <numFmt numFmtId="185" formatCode="0\A"/>
    <numFmt numFmtId="186" formatCode="_(* #,##0.0_);_(* \(#,##0.0\);_(* &quot;-&quot;?_);@_)"/>
    <numFmt numFmtId="187" formatCode="0.0%"/>
    <numFmt numFmtId="188" formatCode="_(* #,##0.0_);_(* \(#,##0.00\);_(* &quot;-&quot;??_);_(@_)"/>
    <numFmt numFmtId="189" formatCode="General_)"/>
    <numFmt numFmtId="190" formatCode="0.000"/>
    <numFmt numFmtId="191" formatCode="&quot;fl&quot;#,##0_);\(&quot;fl&quot;#,##0\)"/>
    <numFmt numFmtId="192" formatCode="&quot;fl&quot;#,##0_);[Red]\(&quot;fl&quot;#,##0\)"/>
    <numFmt numFmtId="193" formatCode="&quot;fl&quot;#,##0.00_);\(&quot;fl&quot;#,##0.00\)"/>
    <numFmt numFmtId="194" formatCode="###0.0;\(###0.0\)"/>
    <numFmt numFmtId="195" formatCode="_-* #,##0.00\ _L_t_-;\-* #,##0.00\ _L_t_-;_-* &quot;-&quot;??\ _L_t_-;_-@_-"/>
    <numFmt numFmtId="196" formatCode="_(&quot;kr&quot;* #,##0.00_);_(&quot;kr&quot;* \(#,##0.00\);_(&quot;kr&quot;* &quot;-&quot;??_);_(@_)"/>
    <numFmt numFmtId="197" formatCode="_(&quot;kr&quot;* #,##0_);_(&quot;kr&quot;* \(#,##0\);_(&quot;kr&quot;* &quot;-&quot;_);_(@_)"/>
    <numFmt numFmtId="198" formatCode="m/d/yy\ h:mm"/>
    <numFmt numFmtId="199" formatCode="dd/mm/yyyy;@"/>
    <numFmt numFmtId="200" formatCode="###0;\(###0\)"/>
    <numFmt numFmtId="201" formatCode="_-* #,##0\ _€_-;\-* #,##0\ _€_-;_-* &quot;-&quot;\ _€_-;_-@_-"/>
    <numFmt numFmtId="202" formatCode="_-* #,##0.00\ _€_-;\-* #,##0.00\ _€_-;_-* &quot;-&quot;??\ _€_-;_-@_-"/>
    <numFmt numFmtId="203" formatCode="\$0.00;\(\$0.00\)"/>
    <numFmt numFmtId="204" formatCode="_-* #,##0.00\ [$€-1]_-;\-* #,##0.00\ [$€-1]_-;_-* &quot;-&quot;??\ [$€-1]_-"/>
    <numFmt numFmtId="205" formatCode="0.0&quot;  &quot;"/>
    <numFmt numFmtId="206" formatCode="_-* #,##0_-;\(#,##0\);_-* &quot;–&quot;_-;_-@_-"/>
    <numFmt numFmtId="207" formatCode="_-&quot;$&quot;* #,##0.00_-;\-&quot;$&quot;* #,##0.00_-;_-&quot;$&quot;* &quot;-&quot;??_-;_-@_-"/>
    <numFmt numFmtId="208" formatCode="_-&quot;$&quot;* #,##0_-;\-&quot;$&quot;* #,##0_-;_-&quot;$&quot;* &quot;-&quot;_-;_-@_-"/>
    <numFmt numFmtId="209" formatCode="yyyy\-mm\-dd;@"/>
    <numFmt numFmtId="210" formatCode="0.0000"/>
    <numFmt numFmtId="211" formatCode="0.0000%"/>
    <numFmt numFmtId="212" formatCode="_-* #,##0.00_-;\-* #,##0.00_-;_-* \-??_-;_-@_-"/>
    <numFmt numFmtId="213" formatCode="_-* #,##0\ &quot;€&quot;_-;\-* #,##0\ &quot;€&quot;_-;_-* &quot;-&quot;\ &quot;€&quot;_-;_-@_-"/>
    <numFmt numFmtId="214" formatCode="_-* #,##0.00\ &quot;€&quot;_-;\-* #,##0.00\ &quot;€&quot;_-;_-* &quot;-&quot;??\ &quot;€&quot;_-;_-@_-"/>
    <numFmt numFmtId="215" formatCode="###0.0&quot;x&quot;;\(###0.0\)&quot;x&quot;"/>
    <numFmt numFmtId="216" formatCode="###0.0_x;\(###0.0\)_x"/>
    <numFmt numFmtId="217" formatCode="0.00%;\(0.00\)%"/>
    <numFmt numFmtId="218" formatCode="&quot;Yes&quot;;[Red]&quot;No&quot;"/>
    <numFmt numFmtId="219" formatCode="0.00000"/>
    <numFmt numFmtId="220" formatCode="[&gt;0]General"/>
    <numFmt numFmtId="221" formatCode="\_x0000_\_x0000__ * #,##0.00_ ;_ * \-#,##0.00_ ;_ * &quot;-&quot;??_ ;_ @"/>
    <numFmt numFmtId="222" formatCode="\_x0000_\_x0000__ &quot;kr&quot;\ * #,##0_ ;_ &quot;kr&quot;\ * \-#,##0_ ;_ &quot;kr&quot;\ * &quot;-&quot;_ ;_ @"/>
    <numFmt numFmtId="223" formatCode="\_x0000_\_x0000__ &quot;kr&quot;\ * #,##0.00_ ;_ &quot;kr&quot;\ * \-#,##0.00_ ;_ &quot;kr&quot;\ * &quot;-&quot;??_ ;_ @"/>
    <numFmt numFmtId="224" formatCode="\_x0000_\_x0000__(* #,##0.00_);_(* \(#,##0.00\);_(* &quot;-&quot;??_);_(@"/>
    <numFmt numFmtId="225" formatCode="mmm\ dd\,\ yyyy"/>
    <numFmt numFmtId="226" formatCode="mmm\-yyyy"/>
    <numFmt numFmtId="227" formatCode="yyyy"/>
    <numFmt numFmtId="228" formatCode="&quot;£&quot;\ #,##0.00_);[Red]\(&quot;£&quot;\ #,##0.00\)"/>
    <numFmt numFmtId="229" formatCode="#,##0;\(#,##0\);\–;@"/>
    <numFmt numFmtId="230" formatCode="0.0_)\%;\(0.0\)\%;0.0_)\%;@_)_%"/>
    <numFmt numFmtId="231" formatCode="#,##0.0_)_%;\(#,##0.0\)_%;0.0_)_%;@_)_%"/>
    <numFmt numFmtId="232" formatCode="#,##0.0_);\(#,##0.0\);#,##0.0_);@_)"/>
    <numFmt numFmtId="233" formatCode="&quot;£&quot;_(#,##0.00_);&quot;£&quot;\(#,##0.00\);&quot;£&quot;_(0.00_);@_)"/>
    <numFmt numFmtId="234" formatCode="#,##0.00_);\(#,##0.00\);0.00_);@_)"/>
    <numFmt numFmtId="235" formatCode="\€_(#,##0.00_);\€\(#,##0.00\);\€_(0.00_);@_)"/>
    <numFmt numFmtId="236" formatCode="#,##0_)\x;\(#,##0\)\x;0_)\x;@_)_x"/>
    <numFmt numFmtId="237" formatCode="#,##0_)_x;\(#,##0\)_x;0_)_x;@_)_x"/>
    <numFmt numFmtId="238" formatCode="_([$€-2]* #,##0.00_);_([$€-2]* \(#,##0.00\);_([$€-2]* &quot;-&quot;??_)"/>
    <numFmt numFmtId="239" formatCode="#,##0_ ;\-#,##0\ "/>
    <numFmt numFmtId="240" formatCode="[$-809]d\ mmmm\ yyyy;@"/>
    <numFmt numFmtId="241" formatCode="@&quot;%&quot;"/>
    <numFmt numFmtId="242" formatCode="_-* #,##0_-;\-* #,##0_-;_-* &quot;-&quot;??_-;_-@_-"/>
    <numFmt numFmtId="243" formatCode="yyyy\-mm\-dd\ h:mm:ss"/>
    <numFmt numFmtId="244" formatCode="0000"/>
    <numFmt numFmtId="245" formatCode="_-* #,##0.00_р_._-;\-* #,##0.00_р_._-;_-* &quot;-&quot;??_р_._-;_-@_-"/>
    <numFmt numFmtId="246" formatCode="###0_);\(###0\);&quot;&quot;\ "/>
    <numFmt numFmtId="247" formatCode="#,##0.00_%_);\(#,##0.00\)_%;#,##0.00_%_);@_%_)"/>
    <numFmt numFmtId="248" formatCode="_-[$€-2]* #,##0.00_-;\-[$€-2]* #,##0.00_-;_-[$€-2]* &quot;-&quot;??_-"/>
    <numFmt numFmtId="249" formatCode="_([$€]* #,##0.00_);_([$€]* \(#,##0.00\);_([$€]* &quot;-&quot;??_);_(@_)"/>
    <numFmt numFmtId="250" formatCode="_([$€-2]\ * #.##0.00_);_([$€-2]\ * \(#.##0.00\);_([$€-2]\ * &quot;-&quot;??_)"/>
    <numFmt numFmtId="251" formatCode="#,##0;\-#,##0;&quot;&quot;"/>
    <numFmt numFmtId="252" formatCode="#,##0\x_);\(#,##0\x\)"/>
    <numFmt numFmtId="253" formatCode="#,##0_);\(#,##0\)"/>
    <numFmt numFmtId="254" formatCode="#,##0.0\%_);\(#,##0.0\%\);#,##0.0\%_);@_)"/>
    <numFmt numFmtId="255" formatCode="_-* #,##0.00\ _k_r_-;\-* #,##0.00\ _k_r_-;_-* &quot;-&quot;??\ _k_r_-;_-@_-"/>
    <numFmt numFmtId="256" formatCode="#,##0.000_);\(#,##0.000\);&quot;&quot;\ "/>
    <numFmt numFmtId="257" formatCode="0\.00_);\(0\.00\);&quot; &quot;"/>
    <numFmt numFmtId="258" formatCode="0\.0_);\(0\.0\);&quot; &quot;"/>
    <numFmt numFmtId="259" formatCode="#,##0;\(#,##0\);&quot;&quot;\ "/>
    <numFmt numFmtId="260" formatCode="#,##0.00_);\(#,##0.00\);&quot;&quot;\ "/>
    <numFmt numFmtId="261" formatCode="#,##0.00;\(#,##0.00\);&quot;&quot;\ "/>
    <numFmt numFmtId="262" formatCode="#,##0.0000;\(#,##0.0000\);&quot;&quot;\ "/>
    <numFmt numFmtId="263" formatCode="_(* #,##0_);_(* \(#,##0\);_(* &quot;-&quot;_);@_)"/>
    <numFmt numFmtId="264" formatCode="_ * #,##0.00000000_ ;_ * \-#,##0.00000000_ ;_ * &quot;-&quot;??_ ;_ @_ "/>
    <numFmt numFmtId="265" formatCode="_ * ###0_ ;_ * \-###0_ ;_ * &quot;-&quot;??_ ;_ @_ "/>
    <numFmt numFmtId="266" formatCode="_-* #,##0_-;\-* #,##0_-;_-* &quot;-&quot;????_-;_-@_-"/>
    <numFmt numFmtId="267" formatCode="_(* #,##0.00_);_(* \(#,##0.00\);_(* &quot;-&quot;_);_(@_)"/>
    <numFmt numFmtId="268" formatCode="_-* #,##0.0_-;\-* #,##0.0_-;_-* &quot;-&quot;??_-;_-@_-"/>
    <numFmt numFmtId="269" formatCode="_ * #,##0_ ;_ * \(#,##0\)_ ;_ * &quot;-&quot;??_ ;_ @_ "/>
    <numFmt numFmtId="270" formatCode="_(* #,##0.0000_);_(* \(#,##0.0000\);_(* &quot;-&quot;??_);_(@_)"/>
    <numFmt numFmtId="271" formatCode="_-* #,##0.0000_-;\-* #,##0.0000_-;_-* &quot;-&quot;??_-;_-@_-"/>
    <numFmt numFmtId="272" formatCode="_-* #,##0.00000_-;\-* #,##0.00000_-;_-* &quot;-&quot;??_-;_-@_-"/>
    <numFmt numFmtId="273" formatCode="_-* #,##0.000_-;\-* #,##0.000_-;_-* &quot;-&quot;??_-;_-@_-"/>
    <numFmt numFmtId="274" formatCode="_-* #,##0.000_-;\-* #,##0.000_-;_-* &quot;-&quot;???_-;_-@_-"/>
    <numFmt numFmtId="275" formatCode="#,##0.00_);\(#,##0.00\);&quot;&quot;"/>
    <numFmt numFmtId="276" formatCode="0.0\.0_);\(0.0\.0\);&quot; &quot;"/>
    <numFmt numFmtId="277" formatCode="#,##0.00000_);\(#,##0.00000\);&quot;&quot;\ "/>
  </numFmts>
  <fonts count="3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u/>
      <sz val="8"/>
      <color indexed="59"/>
      <name val="Arial"/>
      <family val="2"/>
    </font>
    <font>
      <b/>
      <sz val="8"/>
      <color indexed="21"/>
      <name val="Arial"/>
      <family val="2"/>
    </font>
    <font>
      <sz val="8"/>
      <color rgb="FFFF0000"/>
      <name val="Arial"/>
      <family val="2"/>
    </font>
    <font>
      <b/>
      <sz val="8"/>
      <color rgb="FF000000"/>
      <name val="Arial"/>
      <family val="2"/>
    </font>
    <font>
      <sz val="10"/>
      <color rgb="FF000000"/>
      <name val="Arial"/>
      <family val="2"/>
    </font>
    <font>
      <i/>
      <sz val="8"/>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1"/>
      <color theme="1"/>
      <name val="Arial"/>
      <family val="2"/>
    </font>
    <font>
      <strike/>
      <sz val="8"/>
      <name val="Arial"/>
      <family val="2"/>
    </font>
    <font>
      <sz val="8"/>
      <color theme="1"/>
      <name val="Calibri"/>
      <family val="2"/>
      <scheme val="minor"/>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9"/>
      <color rgb="FF333333"/>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5"/>
      <color theme="1"/>
      <name val="Arial"/>
      <family val="2"/>
    </font>
    <font>
      <sz val="14"/>
      <color theme="1"/>
      <name val="Arial"/>
      <family val="2"/>
    </font>
    <font>
      <sz val="18"/>
      <color theme="1"/>
      <name val="Arial"/>
      <family val="2"/>
    </font>
    <font>
      <sz val="9"/>
      <color rgb="FF008080"/>
      <name val="Arial"/>
      <family val="2"/>
    </font>
    <font>
      <sz val="100"/>
      <color rgb="FF008080"/>
      <name val="Arial"/>
      <family val="2"/>
    </font>
    <font>
      <sz val="11"/>
      <color rgb="FF000000"/>
      <name val="Calibri"/>
      <family val="2"/>
      <scheme val="minor"/>
    </font>
    <font>
      <sz val="8"/>
      <name val="Calibri"/>
      <family val="2"/>
      <scheme val="minor"/>
    </font>
    <font>
      <b/>
      <sz val="9"/>
      <name val="Verdana"/>
      <family val="2"/>
    </font>
    <font>
      <b/>
      <sz val="8"/>
      <color rgb="FF7030A0"/>
      <name val="Arial"/>
      <family val="2"/>
    </font>
    <font>
      <b/>
      <i/>
      <sz val="8"/>
      <color theme="1"/>
      <name val="Arial"/>
      <family val="2"/>
    </font>
    <font>
      <sz val="12"/>
      <color theme="1"/>
      <name val="Calibri"/>
      <family val="2"/>
      <scheme val="minor"/>
    </font>
    <font>
      <sz val="10"/>
      <color theme="1"/>
      <name val="Calibri"/>
      <family val="2"/>
      <scheme val="minor"/>
    </font>
    <font>
      <sz val="7"/>
      <color theme="1"/>
      <name val="Arial"/>
      <family val="2"/>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000000"/>
      <name val="Arial"/>
      <family val="2"/>
    </font>
    <font>
      <b/>
      <sz val="8"/>
      <color theme="1"/>
      <name val="Calibri"/>
      <family val="2"/>
      <scheme val="minor"/>
    </font>
    <font>
      <sz val="12"/>
      <color theme="1"/>
      <name val="Arial"/>
      <family val="2"/>
    </font>
    <font>
      <sz val="11"/>
      <name val="Calibri"/>
      <family val="2"/>
      <scheme val="minor"/>
    </font>
    <font>
      <b/>
      <vertAlign val="superscript"/>
      <sz val="8"/>
      <color theme="1"/>
      <name val="Arial"/>
      <family val="2"/>
    </font>
    <font>
      <i/>
      <sz val="8"/>
      <color rgb="FFFF0000"/>
      <name val="Arial"/>
      <family val="2"/>
    </font>
    <font>
      <b/>
      <sz val="9"/>
      <name val="Arial"/>
      <family val="2"/>
    </font>
    <font>
      <sz val="8"/>
      <name val="Verdana"/>
      <family val="2"/>
    </font>
    <font>
      <i/>
      <sz val="9"/>
      <color theme="1"/>
      <name val="Verdana"/>
      <family val="2"/>
    </font>
    <font>
      <b/>
      <vertAlign val="superscript"/>
      <sz val="8"/>
      <name val="Arial"/>
      <family val="2"/>
    </font>
    <font>
      <b/>
      <sz val="10"/>
      <color theme="1"/>
      <name val="Arial"/>
      <family val="2"/>
    </font>
    <font>
      <sz val="8"/>
      <color theme="1"/>
      <name val="Arial"/>
      <family val="2"/>
    </font>
    <font>
      <sz val="10"/>
      <name val="Arial"/>
      <family val="2"/>
    </font>
    <font>
      <sz val="8"/>
      <name val="Arial"/>
      <family val="2"/>
    </font>
    <font>
      <vertAlign val="superscript"/>
      <sz val="8"/>
      <color theme="1"/>
      <name val="Arial"/>
      <family val="2"/>
    </font>
    <font>
      <i/>
      <strike/>
      <sz val="8"/>
      <name val="Arial"/>
      <family val="2"/>
    </font>
    <font>
      <sz val="8"/>
      <color theme="1"/>
      <name val="Arial"/>
      <family val="2"/>
    </font>
    <font>
      <sz val="8"/>
      <name val="Arial"/>
      <family val="2"/>
    </font>
    <font>
      <sz val="7"/>
      <color theme="1"/>
      <name val="Arial"/>
      <family val="2"/>
    </font>
    <font>
      <b/>
      <i/>
      <sz val="8"/>
      <name val="Arial"/>
      <family val="2"/>
    </font>
    <font>
      <sz val="8"/>
      <color rgb="FF000000"/>
      <name val="Arial"/>
      <family val="2"/>
    </font>
    <font>
      <sz val="15"/>
      <color theme="1"/>
      <name val="Calibri"/>
      <family val="2"/>
      <scheme val="minor"/>
    </font>
    <font>
      <i/>
      <sz val="8"/>
      <color rgb="FF000000"/>
      <name val="Arial"/>
      <family val="2"/>
    </font>
    <font>
      <i/>
      <sz val="8"/>
      <color theme="1"/>
      <name val="Arial"/>
      <family val="2"/>
    </font>
    <font>
      <strike/>
      <sz val="8"/>
      <name val="Arial"/>
      <family val="2"/>
    </font>
    <font>
      <sz val="9"/>
      <name val="Verdana"/>
      <family val="2"/>
    </font>
    <font>
      <i/>
      <sz val="8"/>
      <name val="Arial"/>
      <family val="2"/>
    </font>
    <font>
      <sz val="8"/>
      <color theme="1"/>
      <name val="Arial"/>
      <family val="2"/>
    </font>
    <font>
      <sz val="8"/>
      <color theme="1"/>
      <name val="Arial"/>
      <family val="2"/>
    </font>
    <font>
      <sz val="8"/>
      <name val="Arial"/>
      <family val="2"/>
    </font>
    <font>
      <sz val="10"/>
      <name val="Arial"/>
      <family val="2"/>
    </font>
    <font>
      <b/>
      <sz val="8"/>
      <name val="Arial"/>
      <family val="2"/>
    </font>
    <font>
      <i/>
      <sz val="8"/>
      <color theme="1"/>
      <name val="Arial"/>
      <family val="2"/>
    </font>
    <font>
      <b/>
      <sz val="8"/>
      <color theme="1"/>
      <name val="Arial"/>
      <family val="2"/>
    </font>
    <font>
      <b/>
      <sz val="11"/>
      <color theme="1"/>
      <name val="Arial"/>
      <family val="2"/>
    </font>
    <font>
      <sz val="8"/>
      <color rgb="FF000000"/>
      <name val="Arial"/>
      <family val="2"/>
    </font>
    <font>
      <i/>
      <sz val="8"/>
      <color rgb="FF000000"/>
      <name val="Arial"/>
      <family val="2"/>
    </font>
    <font>
      <i/>
      <sz val="8"/>
      <name val="Arial"/>
      <family val="2"/>
    </font>
    <font>
      <sz val="8"/>
      <color theme="1"/>
      <name val="Arial"/>
      <family val="2"/>
    </font>
    <font>
      <b/>
      <sz val="16"/>
      <color rgb="FF007272"/>
      <name val="Arial"/>
      <family val="2"/>
    </font>
    <font>
      <sz val="8"/>
      <name val="Arial"/>
      <family val="2"/>
    </font>
    <font>
      <b/>
      <sz val="8"/>
      <name val="Arial"/>
      <family val="2"/>
    </font>
    <font>
      <sz val="8"/>
      <color theme="1"/>
      <name val="Arial"/>
      <family val="2"/>
    </font>
    <font>
      <b/>
      <sz val="8"/>
      <color theme="1"/>
      <name val="Arial"/>
      <family val="2"/>
    </font>
    <font>
      <sz val="8"/>
      <color theme="1"/>
      <name val="Arial"/>
      <family val="2"/>
    </font>
    <font>
      <sz val="8"/>
      <name val="Arial"/>
      <family val="2"/>
    </font>
    <font>
      <b/>
      <sz val="8"/>
      <color theme="1"/>
      <name val="Arial"/>
      <family val="2"/>
    </font>
    <font>
      <b/>
      <u/>
      <sz val="8"/>
      <color indexed="21"/>
      <name val="Arial"/>
      <family val="2"/>
    </font>
    <font>
      <b/>
      <sz val="8"/>
      <color theme="0"/>
      <name val="Arial"/>
      <family val="2"/>
    </font>
    <font>
      <sz val="10"/>
      <name val="Arial"/>
      <family val="2"/>
    </font>
    <font>
      <sz val="8"/>
      <name val="Arial"/>
      <family val="2"/>
    </font>
    <font>
      <sz val="8"/>
      <color theme="1"/>
      <name val="Arial"/>
      <family val="2"/>
    </font>
    <font>
      <sz val="12"/>
      <color theme="1"/>
      <name val="Arial"/>
      <family val="2"/>
    </font>
    <font>
      <b/>
      <sz val="8"/>
      <color theme="1"/>
      <name val="Arial"/>
      <family val="2"/>
    </font>
    <font>
      <u/>
      <sz val="10"/>
      <name val="Arial"/>
      <family val="2"/>
    </font>
    <font>
      <b/>
      <u/>
      <sz val="12"/>
      <color indexed="21"/>
      <name val="Arial"/>
      <family val="2"/>
    </font>
    <font>
      <i/>
      <sz val="8"/>
      <name val="Arial"/>
      <family val="2"/>
    </font>
    <font>
      <sz val="12"/>
      <color rgb="FF008080"/>
      <name val="Arial"/>
      <family val="2"/>
    </font>
    <font>
      <b/>
      <u/>
      <sz val="12"/>
      <color rgb="FF007272"/>
      <name val="Arial"/>
      <family val="2"/>
    </font>
    <font>
      <sz val="11"/>
      <color rgb="FF007272"/>
      <name val="Calibri"/>
      <family val="2"/>
      <scheme val="minor"/>
    </font>
    <font>
      <u/>
      <sz val="10"/>
      <color rgb="FF007272"/>
      <name val="Arial"/>
      <family val="2"/>
    </font>
    <font>
      <sz val="200"/>
      <color rgb="FF007272"/>
      <name val="Arial"/>
      <family val="2"/>
    </font>
    <font>
      <sz val="26"/>
      <color rgb="FF007272"/>
      <name val="Arial"/>
      <family val="2"/>
    </font>
    <font>
      <b/>
      <sz val="12"/>
      <color rgb="FF000000"/>
      <name val="Arial"/>
      <family val="2"/>
    </font>
    <font>
      <b/>
      <u/>
      <sz val="16"/>
      <color rgb="FF007272"/>
      <name val="Arial"/>
      <family val="2"/>
    </font>
    <font>
      <u/>
      <sz val="10"/>
      <color rgb="FF000000"/>
      <name val="Arial"/>
      <family val="2"/>
    </font>
  </fonts>
  <fills count="1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rgb="FFFFFFFF"/>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D9D9D9"/>
        <bgColor rgb="FF000000"/>
      </patternFill>
    </fill>
    <fill>
      <patternFill patternType="solid">
        <fgColor theme="0" tint="-0.249977111117893"/>
        <bgColor indexed="64"/>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n">
        <color indexed="21"/>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auto="1"/>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top/>
      <bottom style="hair">
        <color auto="1"/>
      </bottom>
      <diagonal/>
    </border>
    <border>
      <left/>
      <right/>
      <top style="hair">
        <color auto="1"/>
      </top>
      <bottom/>
      <diagonal/>
    </border>
    <border>
      <left/>
      <right/>
      <top style="thin">
        <color indexed="2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55774">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4" fontId="43" fillId="91" borderId="0" applyNumberFormat="0" applyFont="0" applyBorder="0" applyAlignment="0">
      <alignment horizontal="right"/>
    </xf>
    <xf numFmtId="184" fontId="43" fillId="91" borderId="0" applyNumberFormat="0" applyFont="0" applyBorder="0" applyAlignme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185"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6" fontId="30" fillId="0" borderId="0" applyAlignment="0" applyProtection="0"/>
    <xf numFmtId="187"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8" fontId="59" fillId="0" borderId="0" applyFill="0" applyBorder="0" applyAlignment="0"/>
    <xf numFmtId="189" fontId="59" fillId="0" borderId="0" applyFill="0" applyBorder="0" applyAlignment="0"/>
    <xf numFmtId="190" fontId="59" fillId="0" borderId="0" applyFill="0" applyBorder="0" applyAlignment="0"/>
    <xf numFmtId="191" fontId="59" fillId="0" borderId="0" applyFill="0" applyBorder="0" applyAlignment="0"/>
    <xf numFmtId="192"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4" fontId="28" fillId="0" borderId="0"/>
    <xf numFmtId="194" fontId="28" fillId="0" borderId="0"/>
    <xf numFmtId="167" fontId="28" fillId="0" borderId="0" applyFont="0" applyFill="0" applyBorder="0" applyAlignment="0" applyProtection="0"/>
    <xf numFmtId="167" fontId="28" fillId="0" borderId="0" applyFont="0" applyFill="0" applyBorder="0" applyAlignment="0" applyProtection="0"/>
    <xf numFmtId="188"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95"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5" fontId="73"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6" fillId="0" borderId="0" applyFont="0" applyFill="0" applyBorder="0" applyAlignment="0" applyProtection="0"/>
    <xf numFmtId="165" fontId="75"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6" fontId="28" fillId="0" borderId="0" applyFont="0" applyFill="0" applyBorder="0" applyAlignment="0" applyProtection="0"/>
    <xf numFmtId="197" fontId="28" fillId="0" borderId="0" applyFont="0" applyFill="0" applyBorder="0" applyAlignment="0" applyProtection="0"/>
    <xf numFmtId="197" fontId="28" fillId="0" borderId="0" applyFont="0" applyFill="0" applyBorder="0" applyAlignment="0" applyProtection="0"/>
    <xf numFmtId="189" fontId="59"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96" fontId="28" fillId="0" borderId="0" applyFont="0" applyFill="0" applyBorder="0" applyAlignment="0" applyProtection="0"/>
    <xf numFmtId="14" fontId="36" fillId="0" borderId="0" applyFill="0" applyBorder="0" applyAlignment="0"/>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8" fontId="28" fillId="0" borderId="0" applyFont="0" applyFill="0" applyBorder="0" applyAlignment="0" applyProtection="0">
      <alignment wrapText="1"/>
    </xf>
    <xf numFmtId="199" fontId="37" fillId="0" borderId="0"/>
    <xf numFmtId="199" fontId="37" fillId="0" borderId="0"/>
    <xf numFmtId="200" fontId="28" fillId="0" borderId="0"/>
    <xf numFmtId="200" fontId="28" fillId="0" borderId="0"/>
    <xf numFmtId="0" fontId="14" fillId="55" borderId="0">
      <alignment vertical="center"/>
    </xf>
    <xf numFmtId="38" fontId="81" fillId="0" borderId="33">
      <alignment vertical="center"/>
    </xf>
    <xf numFmtId="201" fontId="28" fillId="0" borderId="0" applyFont="0" applyFill="0" applyBorder="0" applyAlignment="0" applyProtection="0"/>
    <xf numFmtId="202" fontId="28" fillId="0" borderId="0" applyFont="0" applyFill="0" applyBorder="0" applyAlignment="0" applyProtection="0"/>
    <xf numFmtId="0" fontId="82" fillId="0" borderId="0">
      <protection locked="0"/>
    </xf>
    <xf numFmtId="203" fontId="59" fillId="0" borderId="0" applyFont="0" applyFill="0" applyBorder="0" applyAlignment="0" applyProtection="0">
      <alignment horizontal="right"/>
    </xf>
    <xf numFmtId="203" fontId="59" fillId="0" borderId="0" applyFont="0" applyFill="0" applyBorder="0" applyAlignment="0" applyProtection="0">
      <alignment horizontal="right"/>
    </xf>
    <xf numFmtId="168"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4"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205" fontId="21" fillId="95" borderId="10" applyNumberFormat="0" applyFont="0" applyBorder="0" applyAlignment="0" applyProtection="0">
      <alignment horizontal="right"/>
    </xf>
    <xf numFmtId="0" fontId="34" fillId="0" borderId="0"/>
    <xf numFmtId="205"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0"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6"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6"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7" fontId="28" fillId="0" borderId="0" applyFont="0" applyFill="0" applyBorder="0" applyAlignment="0" applyProtection="0"/>
    <xf numFmtId="208"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09" fontId="28" fillId="100" borderId="17" applyFont="0">
      <alignment vertical="center"/>
      <protection locked="0"/>
    </xf>
    <xf numFmtId="3" fontId="28" fillId="100" borderId="17" applyFont="0">
      <alignment horizontal="right" vertical="center"/>
      <protection locked="0"/>
    </xf>
    <xf numFmtId="177" fontId="28" fillId="100" borderId="17" applyFont="0">
      <alignment horizontal="right" vertical="center"/>
      <protection locked="0"/>
    </xf>
    <xf numFmtId="210"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1" fontId="28" fillId="100" borderId="17" applyFont="0">
      <alignment horizontal="right" vertical="center"/>
      <protection locked="0"/>
    </xf>
    <xf numFmtId="187"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5" fontId="76" fillId="0" borderId="0" applyFont="0" applyFill="0" applyBorder="0" applyAlignment="0" applyProtection="0"/>
    <xf numFmtId="165" fontId="3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00"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4" fillId="0" borderId="0"/>
    <xf numFmtId="165"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8" fontId="59" fillId="0" borderId="0" applyFill="0" applyBorder="0" applyAlignment="0"/>
    <xf numFmtId="189" fontId="59" fillId="0" borderId="0" applyFill="0" applyBorder="0" applyAlignment="0"/>
    <xf numFmtId="188" fontId="59" fillId="0" borderId="0" applyFill="0" applyBorder="0" applyAlignment="0"/>
    <xf numFmtId="193" fontId="59" fillId="0" borderId="0" applyFill="0" applyBorder="0" applyAlignment="0"/>
    <xf numFmtId="189"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2" fontId="28" fillId="0" borderId="0" applyFill="0" applyBorder="0" applyAlignment="0" applyProtection="0"/>
    <xf numFmtId="212"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1" fontId="28" fillId="0" borderId="0" applyFont="0" applyFill="0" applyBorder="0" applyAlignment="0" applyProtection="0"/>
    <xf numFmtId="202" fontId="28" fillId="0" borderId="0" applyFon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215" fontId="28" fillId="0" borderId="0"/>
    <xf numFmtId="215"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6" fontId="28" fillId="0" borderId="0"/>
    <xf numFmtId="216"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7"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1" fontId="28" fillId="36" borderId="17" applyFont="0">
      <alignment horizontal="right" vertical="center"/>
      <protection locked="0"/>
    </xf>
    <xf numFmtId="187"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7"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8" fontId="28" fillId="41" borderId="17" applyFont="0">
      <alignment horizontal="center" vertical="center"/>
    </xf>
    <xf numFmtId="3" fontId="28" fillId="41" borderId="17" applyFont="0">
      <alignment horizontal="right" vertical="center"/>
    </xf>
    <xf numFmtId="219" fontId="28" fillId="41" borderId="17" applyFont="0">
      <alignment horizontal="right" vertical="center"/>
    </xf>
    <xf numFmtId="177"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0"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2"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4"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29"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09" fontId="28" fillId="111" borderId="17" applyFont="0">
      <alignment vertical="center"/>
    </xf>
    <xf numFmtId="1" fontId="28" fillId="111" borderId="17" applyFont="0">
      <alignment horizontal="right" vertical="center"/>
    </xf>
    <xf numFmtId="210" fontId="28" fillId="111" borderId="17" applyFont="0">
      <alignment vertical="center"/>
    </xf>
    <xf numFmtId="9" fontId="28" fillId="111" borderId="17" applyFont="0">
      <alignment horizontal="right" vertical="center"/>
    </xf>
    <xf numFmtId="211"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0" fontId="28" fillId="112" borderId="17" applyFont="0">
      <alignment vertical="center"/>
    </xf>
    <xf numFmtId="9" fontId="28" fillId="112" borderId="17" applyFont="0">
      <alignment horizontal="right" vertical="center"/>
    </xf>
    <xf numFmtId="209" fontId="28" fillId="35" borderId="17">
      <alignment vertical="center"/>
    </xf>
    <xf numFmtId="210" fontId="28" fillId="35" borderId="17" applyFont="0">
      <alignment horizontal="right" vertical="center"/>
    </xf>
    <xf numFmtId="1" fontId="28" fillId="35" borderId="17" applyFont="0">
      <alignment horizontal="right" vertical="center"/>
    </xf>
    <xf numFmtId="210" fontId="28" fillId="35" borderId="17" applyFont="0">
      <alignment vertical="center"/>
    </xf>
    <xf numFmtId="177" fontId="28" fillId="35" borderId="17" applyFont="0">
      <alignment vertical="center"/>
    </xf>
    <xf numFmtId="10" fontId="28" fillId="35" borderId="17" applyFont="0">
      <alignment horizontal="right" vertical="center"/>
    </xf>
    <xf numFmtId="9" fontId="28" fillId="35" borderId="17" applyFont="0">
      <alignment horizontal="right" vertical="center"/>
    </xf>
    <xf numFmtId="211"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8" fontId="28" fillId="0" borderId="0" applyFont="0" applyFill="0" applyBorder="0" applyAlignment="0" applyProtection="0"/>
    <xf numFmtId="165"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5" fontId="28" fillId="0" borderId="0" applyFont="0" applyFill="0" applyBorder="0" applyAlignment="0" applyProtection="0"/>
    <xf numFmtId="168"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3" fontId="28" fillId="0" borderId="0" applyFont="0" applyFill="0" applyBorder="0" applyAlignment="0" applyProtection="0"/>
    <xf numFmtId="214"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0" fontId="21" fillId="0" borderId="0" applyFont="0" applyFill="0" applyBorder="0" applyAlignment="0" applyProtection="0"/>
    <xf numFmtId="230"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238"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203"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100" fillId="0" borderId="0" applyFont="0" applyFill="0" applyBorder="0" applyAlignment="0" applyProtection="0"/>
    <xf numFmtId="168"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8" fontId="28" fillId="0" borderId="0"/>
    <xf numFmtId="178"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0" fontId="37"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8"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8" fontId="34" fillId="52" borderId="0" applyNumberFormat="0" applyBorder="0" applyAlignment="0" applyProtection="0"/>
    <xf numFmtId="238"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8"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5" fontId="1" fillId="0" borderId="0" applyFont="0" applyFill="0" applyBorder="0" applyAlignment="0" applyProtection="0"/>
    <xf numFmtId="9" fontId="1" fillId="0" borderId="0" applyFont="0" applyFill="0" applyBorder="0" applyAlignment="0" applyProtection="0"/>
    <xf numFmtId="0" fontId="177"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8"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8"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79" fillId="0" borderId="0"/>
    <xf numFmtId="0" fontId="87" fillId="0" borderId="0" applyNumberFormat="0" applyFill="0" applyBorder="0" applyAlignment="0" applyProtection="0"/>
    <xf numFmtId="0" fontId="181"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2" fillId="0" borderId="0" applyNumberFormat="0" applyFill="0" applyBorder="0">
      <alignment horizontal="left"/>
    </xf>
    <xf numFmtId="0" fontId="83" fillId="37" borderId="0" applyNumberFormat="0" applyBorder="0" applyAlignment="0" applyProtection="0"/>
    <xf numFmtId="0" fontId="183" fillId="114" borderId="26" applyNumberFormat="0" applyAlignment="0" applyProtection="0"/>
    <xf numFmtId="0" fontId="185"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198" fontId="28" fillId="0" borderId="0" applyFont="0" applyFill="0" applyBorder="0" applyProtection="0"/>
    <xf numFmtId="0" fontId="184" fillId="116" borderId="0">
      <alignment vertical="center"/>
    </xf>
    <xf numFmtId="203" fontId="59" fillId="0" borderId="0" applyFont="0" applyFill="0" applyBorder="0" applyProtection="0"/>
    <xf numFmtId="0" fontId="180" fillId="94" borderId="0" applyNumberFormat="0" applyBorder="0" applyAlignment="0" applyProtection="0"/>
    <xf numFmtId="0" fontId="187" fillId="0" borderId="0" applyNumberFormat="0" applyFill="0" applyBorder="0" applyAlignment="0" applyProtection="0"/>
    <xf numFmtId="0" fontId="90" fillId="0" borderId="0" applyNumberFormat="0" applyFill="0" applyBorder="0">
      <protection locked="0"/>
    </xf>
    <xf numFmtId="0" fontId="186"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8" fillId="116" borderId="0" applyNumberFormat="0" applyBorder="0" applyAlignment="0" applyProtection="0"/>
    <xf numFmtId="0" fontId="189" fillId="0" borderId="54" applyNumberFormat="0" applyFill="0" applyAlignment="0" applyProtection="0"/>
    <xf numFmtId="0" fontId="190" fillId="0" borderId="55" applyNumberFormat="0" applyFill="0" applyAlignment="0" applyProtection="0"/>
    <xf numFmtId="0" fontId="191" fillId="0" borderId="56"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12" fillId="0" borderId="0" applyNumberFormat="0" applyFill="0" applyBorder="0">
      <protection locked="0"/>
    </xf>
    <xf numFmtId="0" fontId="193"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4" fillId="0" borderId="17" applyNumberFormat="0" applyFill="0" applyBorder="0">
      <alignment horizontal="center"/>
    </xf>
    <xf numFmtId="168" fontId="73"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6" fillId="0" borderId="17" applyNumberFormat="0" applyFill="0" applyBorder="0">
      <alignment horizontal="left"/>
    </xf>
    <xf numFmtId="0" fontId="197"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8"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99"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5"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5"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5"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5" fontId="35" fillId="0" borderId="0" applyFont="0" applyFill="0" applyBorder="0" applyAlignment="0" applyProtection="0"/>
    <xf numFmtId="0" fontId="76"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5" fontId="44" fillId="91" borderId="60" applyFont="0">
      <alignment horizontal="right"/>
    </xf>
    <xf numFmtId="185" fontId="44" fillId="91" borderId="60" applyFont="0">
      <alignment horizontal="right"/>
    </xf>
    <xf numFmtId="168" fontId="28" fillId="0" borderId="0" applyFont="0" applyFill="0" applyBorder="0" applyAlignment="0" applyProtection="0"/>
    <xf numFmtId="168" fontId="72" fillId="0" borderId="0" applyFont="0" applyFill="0" applyBorder="0" applyAlignment="0" applyProtection="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5"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5" fontId="35" fillId="0" borderId="0" applyFont="0" applyFill="0" applyBorder="0" applyAlignment="0" applyProtection="0"/>
    <xf numFmtId="0" fontId="204" fillId="0" borderId="0" applyNumberFormat="0" applyBorder="0" applyAlignment="0"/>
    <xf numFmtId="0" fontId="35" fillId="0" borderId="0"/>
    <xf numFmtId="165" fontId="35" fillId="0" borderId="0" applyFont="0" applyFill="0" applyBorder="0" applyAlignment="0" applyProtection="0"/>
    <xf numFmtId="0" fontId="76" fillId="0" borderId="0"/>
    <xf numFmtId="165"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5" fontId="76" fillId="0" borderId="0" applyFont="0" applyFill="0" applyBorder="0" applyAlignment="0" applyProtection="0"/>
    <xf numFmtId="0" fontId="76" fillId="0" borderId="0"/>
    <xf numFmtId="0" fontId="205" fillId="0" borderId="0" applyNumberFormat="0" applyFill="0" applyBorder="0" applyAlignment="0" applyProtection="0"/>
    <xf numFmtId="165" fontId="76" fillId="0" borderId="0" applyFont="0" applyFill="0" applyBorder="0" applyAlignment="0" applyProtection="0"/>
    <xf numFmtId="0" fontId="76" fillId="0" borderId="0"/>
    <xf numFmtId="0" fontId="205"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5"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5" fillId="0" borderId="0" applyNumberFormat="0" applyFill="0" applyBorder="0" applyAlignment="0" applyProtection="0"/>
    <xf numFmtId="0" fontId="21" fillId="0" borderId="0"/>
    <xf numFmtId="165" fontId="76" fillId="0" borderId="0" applyFont="0" applyFill="0" applyBorder="0" applyAlignment="0" applyProtection="0"/>
    <xf numFmtId="0" fontId="76" fillId="0" borderId="0"/>
    <xf numFmtId="0" fontId="205" fillId="0" borderId="0" applyNumberFormat="0" applyFill="0" applyBorder="0" applyAlignment="0" applyProtection="0"/>
    <xf numFmtId="0" fontId="21" fillId="0" borderId="0"/>
    <xf numFmtId="0" fontId="205" fillId="0" borderId="0" applyNumberFormat="0" applyFill="0" applyBorder="0" applyAlignment="0" applyProtection="0"/>
    <xf numFmtId="165" fontId="76" fillId="0" borderId="0" applyFont="0" applyFill="0" applyBorder="0" applyAlignment="0" applyProtection="0"/>
    <xf numFmtId="0" fontId="76" fillId="0" borderId="0"/>
    <xf numFmtId="165" fontId="76" fillId="0" borderId="0" applyFont="0" applyFill="0" applyBorder="0" applyAlignment="0" applyProtection="0"/>
    <xf numFmtId="0" fontId="21" fillId="0" borderId="0"/>
    <xf numFmtId="0" fontId="76" fillId="0" borderId="0"/>
    <xf numFmtId="165" fontId="76" fillId="0" borderId="0" applyFont="0" applyFill="0" applyBorder="0" applyAlignment="0" applyProtection="0"/>
    <xf numFmtId="0" fontId="21" fillId="0" borderId="0"/>
    <xf numFmtId="165" fontId="76" fillId="0" borderId="0" applyFont="0" applyFill="0" applyBorder="0" applyAlignment="0" applyProtection="0"/>
    <xf numFmtId="0" fontId="1" fillId="0" borderId="0"/>
    <xf numFmtId="165"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5"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8" fontId="35" fillId="0" borderId="0" applyFont="0" applyFill="0" applyBorder="0" applyAlignment="0" applyProtection="0"/>
    <xf numFmtId="0" fontId="76"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5"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4" fillId="0" borderId="0" applyNumberFormat="0" applyBorder="0" applyAlignment="0"/>
    <xf numFmtId="9" fontId="204"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5"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5"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5"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5" fontId="44" fillId="91" borderId="60" applyFont="0">
      <alignment horizontal="right"/>
    </xf>
    <xf numFmtId="185"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5" fontId="21" fillId="95" borderId="62" applyNumberFormat="0" applyFont="0" applyBorder="0" applyAlignment="0" applyProtection="0">
      <alignment horizontal="right"/>
    </xf>
    <xf numFmtId="205"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5"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5" fontId="44" fillId="91" borderId="82" applyFont="0">
      <alignment horizontal="right"/>
    </xf>
    <xf numFmtId="185"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5" fontId="44" fillId="91" borderId="71" applyFont="0">
      <alignment horizontal="right"/>
    </xf>
    <xf numFmtId="185"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5" fontId="21" fillId="95" borderId="84" applyNumberFormat="0" applyFont="0" applyBorder="0" applyAlignment="0" applyProtection="0">
      <alignment horizontal="right"/>
    </xf>
    <xf numFmtId="205"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5" fontId="21" fillId="95" borderId="73" applyNumberFormat="0" applyFont="0" applyBorder="0" applyAlignment="0" applyProtection="0">
      <alignment horizontal="right"/>
    </xf>
    <xf numFmtId="205"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7" fillId="0" borderId="0"/>
    <xf numFmtId="0" fontId="76" fillId="0" borderId="0"/>
    <xf numFmtId="9" fontId="76" fillId="0" borderId="0" applyFont="0" applyFill="0" applyBorder="0" applyAlignment="0" applyProtection="0"/>
    <xf numFmtId="165"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5" fontId="44" fillId="91" borderId="60" applyFont="0">
      <alignment horizontal="right"/>
    </xf>
    <xf numFmtId="185"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5"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72" fillId="0" borderId="0" applyFont="0" applyFill="0" applyBorder="0" applyAlignment="0" applyProtection="0"/>
    <xf numFmtId="165" fontId="76"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181"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xf numFmtId="178" fontId="28" fillId="0" borderId="0"/>
    <xf numFmtId="178"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7" fillId="34" borderId="0" applyNumberFormat="0" applyBorder="0" applyAlignment="0" applyProtection="0"/>
    <xf numFmtId="0" fontId="217" fillId="35" borderId="0" applyNumberFormat="0" applyBorder="0" applyAlignment="0" applyProtection="0"/>
    <xf numFmtId="0" fontId="217" fillId="36" borderId="0" applyNumberFormat="0" applyBorder="0" applyAlignment="0" applyProtection="0"/>
    <xf numFmtId="0" fontId="217" fillId="37" borderId="0" applyNumberFormat="0" applyBorder="0" applyAlignment="0" applyProtection="0"/>
    <xf numFmtId="0" fontId="217" fillId="38" borderId="0" applyNumberFormat="0" applyBorder="0" applyAlignment="0" applyProtection="0"/>
    <xf numFmtId="0" fontId="217"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8" fillId="0" borderId="0"/>
    <xf numFmtId="0" fontId="28" fillId="0" borderId="0"/>
    <xf numFmtId="0" fontId="219" fillId="0" borderId="0" applyNumberFormat="0" applyFill="0" applyBorder="0">
      <protection locked="0"/>
    </xf>
    <xf numFmtId="0" fontId="49" fillId="70" borderId="94" applyNumberFormat="0" applyAlignment="0" applyProtection="0"/>
    <xf numFmtId="0" fontId="220" fillId="70" borderId="94" applyNumberFormat="0" applyAlignment="0" applyProtection="0"/>
    <xf numFmtId="0" fontId="49" fillId="70" borderId="94" applyNumberFormat="0" applyAlignment="0" applyProtection="0"/>
    <xf numFmtId="0" fontId="220"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3"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0" fontId="81" fillId="0" borderId="0"/>
    <xf numFmtId="210" fontId="81" fillId="0" borderId="0"/>
    <xf numFmtId="0" fontId="83" fillId="35" borderId="0" applyNumberFormat="0" applyBorder="0" applyAlignment="0" applyProtection="0"/>
    <xf numFmtId="0" fontId="221" fillId="35" borderId="0" applyNumberFormat="0" applyBorder="0" applyAlignment="0" applyProtection="0"/>
    <xf numFmtId="0" fontId="222" fillId="35" borderId="0" applyNumberFormat="0" applyBorder="0" applyAlignment="0" applyProtection="0"/>
    <xf numFmtId="0" fontId="83" fillId="35" borderId="0" applyNumberFormat="0" applyBorder="0" applyAlignment="0" applyProtection="0"/>
    <xf numFmtId="0" fontId="222" fillId="35" borderId="0" applyNumberFormat="0" applyBorder="0" applyAlignment="0" applyProtection="0"/>
    <xf numFmtId="0" fontId="221"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3" fillId="0" borderId="0" applyNumberFormat="0" applyFill="0" applyBorder="0" applyAlignment="0" applyProtection="0"/>
    <xf numFmtId="0" fontId="87" fillId="0" borderId="0" applyNumberFormat="0" applyFill="0" applyBorder="0" applyAlignment="0" applyProtection="0"/>
    <xf numFmtId="0" fontId="223" fillId="0" borderId="0" applyNumberFormat="0" applyFill="0" applyBorder="0" applyAlignment="0" applyProtection="0"/>
    <xf numFmtId="0" fontId="58" fillId="36" borderId="0" applyNumberFormat="0" applyBorder="0" applyAlignment="0" applyProtection="0"/>
    <xf numFmtId="0" fontId="224" fillId="36" borderId="0" applyNumberFormat="0" applyBorder="0" applyAlignment="0" applyProtection="0"/>
    <xf numFmtId="0" fontId="225" fillId="36" borderId="0" applyNumberFormat="0" applyBorder="0" applyAlignment="0" applyProtection="0"/>
    <xf numFmtId="0" fontId="58" fillId="36" borderId="0" applyNumberFormat="0" applyBorder="0" applyAlignment="0" applyProtection="0"/>
    <xf numFmtId="0" fontId="225" fillId="36" borderId="0" applyNumberFormat="0" applyBorder="0" applyAlignment="0" applyProtection="0"/>
    <xf numFmtId="0" fontId="224"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3" fillId="39" borderId="94" applyNumberFormat="0" applyAlignment="0" applyProtection="0"/>
    <xf numFmtId="0" fontId="51" fillId="39" borderId="94" applyNumberFormat="0" applyAlignment="0" applyProtection="0"/>
    <xf numFmtId="0" fontId="193"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6" fillId="0" borderId="29" applyNumberFormat="0" applyFill="0" applyAlignment="0" applyProtection="0"/>
    <xf numFmtId="0" fontId="62" fillId="0" borderId="29" applyNumberFormat="0" applyFill="0" applyAlignment="0" applyProtection="0"/>
    <xf numFmtId="0" fontId="226"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5" fillId="94" borderId="28" applyNumberFormat="0" applyAlignment="0" applyProtection="0"/>
    <xf numFmtId="0" fontId="61" fillId="94" borderId="28" applyNumberFormat="0" applyAlignment="0" applyProtection="0"/>
    <xf numFmtId="0" fontId="185"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7" fillId="103" borderId="0" applyNumberFormat="0" applyBorder="0" applyAlignment="0" applyProtection="0"/>
    <xf numFmtId="0" fontId="130" fillId="103" borderId="0" applyNumberFormat="0" applyBorder="0" applyAlignment="0" applyProtection="0"/>
    <xf numFmtId="0" fontId="227"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28" fillId="0" borderId="30" applyNumberFormat="0" applyFill="0" applyAlignment="0" applyProtection="0"/>
    <xf numFmtId="0" fontId="67" fillId="0" borderId="30" applyNumberFormat="0" applyFill="0" applyAlignment="0" applyProtection="0"/>
    <xf numFmtId="0" fontId="228" fillId="0" borderId="30" applyNumberFormat="0" applyFill="0" applyAlignment="0" applyProtection="0"/>
    <xf numFmtId="0" fontId="68" fillId="0" borderId="31" applyNumberFormat="0" applyFill="0" applyAlignment="0" applyProtection="0"/>
    <xf numFmtId="0" fontId="229" fillId="0" borderId="31" applyNumberFormat="0" applyFill="0" applyAlignment="0" applyProtection="0"/>
    <xf numFmtId="0" fontId="68" fillId="0" borderId="31" applyNumberFormat="0" applyFill="0" applyAlignment="0" applyProtection="0"/>
    <xf numFmtId="0" fontId="229" fillId="0" borderId="31" applyNumberFormat="0" applyFill="0" applyAlignment="0" applyProtection="0"/>
    <xf numFmtId="0" fontId="69" fillId="0" borderId="32" applyNumberFormat="0" applyFill="0" applyAlignment="0" applyProtection="0"/>
    <xf numFmtId="0" fontId="230" fillId="0" borderId="32" applyNumberFormat="0" applyFill="0" applyAlignment="0" applyProtection="0"/>
    <xf numFmtId="0" fontId="69" fillId="0" borderId="32" applyNumberFormat="0" applyFill="0" applyAlignment="0" applyProtection="0"/>
    <xf numFmtId="0" fontId="230" fillId="0" borderId="32" applyNumberFormat="0" applyFill="0" applyAlignment="0" applyProtection="0"/>
    <xf numFmtId="0" fontId="69" fillId="0" borderId="0" applyNumberFormat="0" applyFill="0" applyBorder="0" applyAlignment="0" applyProtection="0"/>
    <xf numFmtId="0" fontId="230" fillId="0" borderId="0" applyNumberFormat="0" applyFill="0" applyBorder="0" applyAlignment="0" applyProtection="0"/>
    <xf numFmtId="0" fontId="69" fillId="0" borderId="0" applyNumberFormat="0" applyFill="0" applyBorder="0" applyAlignment="0" applyProtection="0"/>
    <xf numFmtId="0" fontId="230"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31" fillId="0" borderId="99" applyNumberFormat="0" applyFill="0" applyAlignment="0" applyProtection="0"/>
    <xf numFmtId="0" fontId="159" fillId="0" borderId="99" applyNumberFormat="0" applyFill="0" applyAlignment="0" applyProtection="0"/>
    <xf numFmtId="0" fontId="231"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2" fillId="70" borderId="96" applyNumberFormat="0" applyAlignment="0" applyProtection="0"/>
    <xf numFmtId="0" fontId="121" fillId="70" borderId="96" applyNumberFormat="0" applyAlignment="0" applyProtection="0"/>
    <xf numFmtId="0" fontId="232" fillId="70" borderId="96" applyNumberFormat="0" applyAlignment="0" applyProtection="0"/>
    <xf numFmtId="0" fontId="40" fillId="84" borderId="0" applyNumberFormat="0" applyBorder="0" applyAlignment="0" applyProtection="0"/>
    <xf numFmtId="0" fontId="178" fillId="84" borderId="0" applyNumberFormat="0" applyBorder="0" applyAlignment="0" applyProtection="0"/>
    <xf numFmtId="0" fontId="40" fillId="84" borderId="0" applyNumberFormat="0" applyBorder="0" applyAlignment="0" applyProtection="0"/>
    <xf numFmtId="0" fontId="178" fillId="84"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89" fillId="0" borderId="0" applyNumberFormat="0" applyFill="0" applyBorder="0" applyAlignment="0" applyProtection="0"/>
    <xf numFmtId="0" fontId="233" fillId="0" borderId="0" applyNumberFormat="0" applyFill="0" applyBorder="0" applyAlignment="0" applyProtection="0"/>
    <xf numFmtId="0" fontId="89" fillId="0" borderId="0" applyNumberFormat="0" applyFill="0" applyBorder="0" applyAlignment="0" applyProtection="0"/>
    <xf numFmtId="0" fontId="233" fillId="0" borderId="0" applyNumberFormat="0" applyFill="0" applyBorder="0" applyAlignment="0" applyProtection="0"/>
    <xf numFmtId="244" fontId="34" fillId="0" borderId="0" applyFont="0" applyFill="0" applyBorder="0" applyAlignment="0" applyProtection="0"/>
    <xf numFmtId="0" fontId="234" fillId="43" borderId="94" applyNumberFormat="0" applyAlignment="0" applyProtection="0"/>
    <xf numFmtId="0" fontId="34" fillId="0" borderId="0"/>
    <xf numFmtId="245" fontId="34" fillId="0" borderId="0" applyFont="0" applyFill="0" applyBorder="0" applyAlignment="0" applyProtection="0"/>
    <xf numFmtId="43" fontId="21" fillId="0" borderId="0" applyFont="0" applyFill="0" applyBorder="0" applyAlignment="0" applyProtection="0"/>
    <xf numFmtId="165"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0" fontId="28" fillId="0" borderId="0" applyFont="0" applyFill="0" applyBorder="0" applyAlignment="0" applyProtection="0"/>
    <xf numFmtId="0" fontId="28" fillId="0" borderId="0"/>
    <xf numFmtId="204" fontId="28" fillId="0" borderId="0"/>
    <xf numFmtId="204" fontId="28" fillId="0" borderId="0"/>
    <xf numFmtId="0" fontId="28" fillId="0" borderId="0"/>
    <xf numFmtId="0" fontId="28" fillId="0" borderId="0"/>
    <xf numFmtId="204" fontId="28" fillId="0" borderId="0"/>
    <xf numFmtId="204"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4" fontId="28" fillId="0" borderId="0" applyFont="0" applyFill="0" applyBorder="0" applyAlignment="0" applyProtection="0"/>
    <xf numFmtId="204"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3"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237"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30" fillId="0" borderId="0" applyFill="0" applyProtection="0">
      <alignment horizontal="center"/>
    </xf>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5" fillId="10"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5" fillId="39" borderId="0" applyNumberFormat="0" applyBorder="0" applyAlignment="0" applyProtection="0"/>
    <xf numFmtId="0" fontId="235"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5" fillId="101" borderId="0" applyNumberFormat="0" applyBorder="0" applyAlignment="0" applyProtection="0"/>
    <xf numFmtId="0" fontId="235"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5" fillId="125" borderId="0" applyNumberFormat="0" applyBorder="0" applyAlignment="0" applyProtection="0"/>
    <xf numFmtId="0" fontId="235"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36"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5" fillId="70" borderId="0" applyNumberFormat="0" applyBorder="0" applyAlignment="0" applyProtection="0"/>
    <xf numFmtId="0" fontId="235"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5" fillId="103" borderId="0" applyNumberFormat="0" applyBorder="0" applyAlignment="0" applyProtection="0"/>
    <xf numFmtId="0" fontId="235"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5" fillId="70" borderId="0" applyNumberFormat="0" applyBorder="0" applyAlignment="0" applyProtection="0"/>
    <xf numFmtId="0" fontId="235"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5" fillId="39" borderId="0" applyNumberFormat="0" applyBorder="0" applyAlignment="0" applyProtection="0"/>
    <xf numFmtId="0" fontId="235"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37"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37"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37"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7"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38" fillId="80" borderId="0" applyNumberFormat="0" applyBorder="0" applyAlignment="0" applyProtection="0"/>
    <xf numFmtId="0" fontId="238"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38" fillId="52" borderId="0" applyNumberFormat="0" applyBorder="0" applyAlignment="0" applyProtection="0"/>
    <xf numFmtId="0" fontId="238"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38" fillId="63" borderId="0" applyNumberFormat="0" applyBorder="0" applyAlignment="0" applyProtection="0"/>
    <xf numFmtId="0" fontId="238"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38" fillId="81" borderId="0" applyNumberFormat="0" applyBorder="0" applyAlignment="0" applyProtection="0"/>
    <xf numFmtId="0" fontId="238"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38" fillId="77" borderId="0" applyNumberFormat="0" applyBorder="0" applyAlignment="0" applyProtection="0"/>
    <xf numFmtId="0" fontId="238"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38" fillId="82" borderId="0" applyNumberFormat="0" applyBorder="0" applyAlignment="0" applyProtection="0"/>
    <xf numFmtId="0" fontId="238"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7"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7"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5" fontId="44" fillId="91" borderId="92" applyFont="0">
      <alignment horizontal="right"/>
    </xf>
    <xf numFmtId="185" fontId="44" fillId="91" borderId="92" applyFont="0">
      <alignment horizontal="right"/>
    </xf>
    <xf numFmtId="0" fontId="34" fillId="0" borderId="0"/>
    <xf numFmtId="185" fontId="44" fillId="91" borderId="92" applyFont="0">
      <alignment horizontal="right"/>
    </xf>
    <xf numFmtId="0" fontId="34" fillId="0" borderId="0"/>
    <xf numFmtId="185" fontId="44" fillId="91" borderId="92" applyFont="0">
      <alignment horizontal="right"/>
    </xf>
    <xf numFmtId="185" fontId="44" fillId="91" borderId="92" applyFont="0">
      <alignment horizontal="right"/>
    </xf>
    <xf numFmtId="185"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8" fontId="239"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0" fontId="34" fillId="0" borderId="0"/>
    <xf numFmtId="0" fontId="28" fillId="0" borderId="0"/>
    <xf numFmtId="0" fontId="28" fillId="0" borderId="0"/>
    <xf numFmtId="194" fontId="28" fillId="0" borderId="0"/>
    <xf numFmtId="0" fontId="34" fillId="0" borderId="0"/>
    <xf numFmtId="0" fontId="28"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0" fontId="34" fillId="0" borderId="0"/>
    <xf numFmtId="0"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194" fontId="28" fillId="0" borderId="0"/>
    <xf numFmtId="0" fontId="28" fillId="0" borderId="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5" fontId="74" fillId="0" borderId="0" applyFont="0" applyFill="0" applyBorder="0" applyAlignment="0" applyProtection="0"/>
    <xf numFmtId="0" fontId="34" fillId="0" borderId="0"/>
    <xf numFmtId="165"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7" fontId="240" fillId="0" borderId="0" applyFont="0" applyFill="0" applyBorder="0" applyAlignment="0" applyProtection="0">
      <alignment horizontal="right"/>
    </xf>
    <xf numFmtId="247" fontId="240"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5" fontId="75"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74" fillId="0" borderId="0" applyFont="0" applyFill="0" applyBorder="0" applyAlignment="0" applyProtection="0"/>
    <xf numFmtId="165" fontId="74" fillId="0" borderId="0" applyFont="0" applyFill="0" applyBorder="0" applyAlignment="0" applyProtection="0"/>
    <xf numFmtId="0" fontId="34" fillId="0" borderId="0"/>
    <xf numFmtId="0" fontId="28" fillId="0" borderId="0"/>
    <xf numFmtId="0" fontId="28" fillId="0" borderId="0"/>
    <xf numFmtId="0" fontId="28" fillId="0" borderId="0"/>
    <xf numFmtId="14" fontId="241" fillId="0" borderId="0">
      <alignment horizontal="left"/>
    </xf>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0" fontId="34" fillId="0" borderId="0"/>
    <xf numFmtId="0" fontId="28" fillId="0" borderId="0"/>
    <xf numFmtId="0" fontId="28" fillId="0" borderId="0"/>
    <xf numFmtId="200" fontId="28" fillId="0" borderId="0"/>
    <xf numFmtId="0" fontId="34" fillId="0" borderId="0"/>
    <xf numFmtId="0" fontId="28"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0" fontId="34" fillId="0" borderId="0"/>
    <xf numFmtId="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200" fontId="28" fillId="0" borderId="0"/>
    <xf numFmtId="0" fontId="28" fillId="0" borderId="0"/>
    <xf numFmtId="0" fontId="34" fillId="0" borderId="0"/>
    <xf numFmtId="177" fontId="100" fillId="0" borderId="0" applyBorder="0"/>
    <xf numFmtId="177" fontId="100" fillId="0" borderId="14"/>
    <xf numFmtId="0" fontId="242"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8" fontId="28" fillId="0" borderId="0" applyFont="0" applyFill="0" applyBorder="0" applyAlignment="0" applyProtection="0"/>
    <xf numFmtId="0" fontId="34" fillId="0" borderId="0"/>
    <xf numFmtId="249" fontId="28" fillId="0" borderId="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0" fontId="28" fillId="0" borderId="0"/>
    <xf numFmtId="238" fontId="28" fillId="0" borderId="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34" fillId="0" borderId="0"/>
    <xf numFmtId="0" fontId="28" fillId="0" borderId="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250"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28" fillId="0" borderId="0"/>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205" fontId="21" fillId="95" borderId="95" applyNumberFormat="0" applyFont="0" applyBorder="0" applyAlignment="0" applyProtection="0">
      <alignment horizontal="right"/>
    </xf>
    <xf numFmtId="0" fontId="34" fillId="0" borderId="0"/>
    <xf numFmtId="0" fontId="34" fillId="0" borderId="0"/>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190" fontId="36" fillId="70" borderId="34">
      <protection locked="0"/>
    </xf>
    <xf numFmtId="0" fontId="34" fillId="0" borderId="0"/>
    <xf numFmtId="0" fontId="28" fillId="0" borderId="0"/>
    <xf numFmtId="190" fontId="36" fillId="70" borderId="34">
      <protection locked="0"/>
    </xf>
    <xf numFmtId="190" fontId="36" fillId="70" borderId="34">
      <protection locked="0"/>
    </xf>
    <xf numFmtId="190" fontId="36" fillId="70" borderId="34">
      <protection locked="0"/>
    </xf>
    <xf numFmtId="0" fontId="28" fillId="0" borderId="0"/>
    <xf numFmtId="190" fontId="36" fillId="70" borderId="34">
      <protection locked="0"/>
    </xf>
    <xf numFmtId="190" fontId="36" fillId="70" borderId="34">
      <protection locked="0"/>
    </xf>
    <xf numFmtId="190"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1" fontId="244" fillId="0" borderId="0">
      <alignment horizontal="left" vertical="top" wrapText="1"/>
    </xf>
    <xf numFmtId="251" fontId="245"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15" fillId="0" borderId="0" applyNumberFormat="0" applyFill="0" applyBorder="0" applyAlignment="0" applyProtection="0"/>
    <xf numFmtId="0" fontId="247"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48" fillId="0" borderId="30" applyNumberFormat="0" applyFill="0" applyAlignment="0" applyProtection="0"/>
    <xf numFmtId="0" fontId="34" fillId="0" borderId="0"/>
    <xf numFmtId="0" fontId="75" fillId="0" borderId="0"/>
    <xf numFmtId="0" fontId="28" fillId="0" borderId="0"/>
    <xf numFmtId="0" fontId="249"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49" fillId="0" borderId="31" applyNumberFormat="0" applyFill="0" applyAlignment="0" applyProtection="0"/>
    <xf numFmtId="0" fontId="34" fillId="0" borderId="0"/>
    <xf numFmtId="0" fontId="75" fillId="0" borderId="0"/>
    <xf numFmtId="0" fontId="250" fillId="0" borderId="32" applyNumberFormat="0" applyFill="0" applyAlignment="0" applyProtection="0"/>
    <xf numFmtId="0" fontId="5" fillId="0" borderId="3" applyNumberFormat="0" applyFill="0" applyAlignment="0" applyProtection="0"/>
    <xf numFmtId="0" fontId="25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51" fillId="0" borderId="18" applyNumberFormat="0" applyFill="0" applyBorder="0" applyAlignment="0">
      <protection locked="0"/>
    </xf>
    <xf numFmtId="0" fontId="28" fillId="0" borderId="0"/>
    <xf numFmtId="0" fontId="112" fillId="0" borderId="0" applyNumberFormat="0" applyFill="0" applyBorder="0">
      <protection locked="0"/>
    </xf>
    <xf numFmtId="0" fontId="252" fillId="0" borderId="0" applyNumberFormat="0" applyFill="0" applyBorder="0" applyAlignment="0" applyProtection="0">
      <alignment vertical="top"/>
      <protection locked="0"/>
    </xf>
    <xf numFmtId="0" fontId="25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51" fontId="241" fillId="0" borderId="57" applyFill="0" applyBorder="0">
      <protection locked="0"/>
    </xf>
    <xf numFmtId="0" fontId="154" fillId="0" borderId="103" applyNumberFormat="0" applyFill="0" applyBorder="0">
      <alignment horizontal="left"/>
      <protection locked="0"/>
    </xf>
    <xf numFmtId="251" fontId="241"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3"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4"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45" fillId="0" borderId="0" applyBorder="0">
      <alignment horizontal="right"/>
      <protection locked="0"/>
    </xf>
    <xf numFmtId="0" fontId="245" fillId="0" borderId="0">
      <alignment horizontal="right"/>
    </xf>
    <xf numFmtId="0" fontId="75" fillId="0" borderId="0"/>
    <xf numFmtId="165" fontId="73" fillId="0" borderId="0" applyFont="0" applyFill="0" applyBorder="0" applyAlignment="0" applyProtection="0"/>
    <xf numFmtId="165" fontId="21" fillId="0" borderId="0" applyFont="0" applyFill="0" applyBorder="0" applyAlignment="0" applyProtection="0"/>
    <xf numFmtId="165" fontId="81" fillId="0" borderId="0" applyFont="0" applyFill="0" applyBorder="0" applyAlignment="0" applyProtection="0"/>
    <xf numFmtId="0" fontId="28" fillId="0" borderId="0"/>
    <xf numFmtId="165"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168"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8"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5"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5"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5"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5"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5" fontId="76"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5"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5" fontId="255" fillId="0" borderId="0" applyFont="0" applyFill="0" applyBorder="0" applyAlignment="0" applyProtection="0"/>
    <xf numFmtId="0" fontId="34" fillId="0" borderId="0"/>
    <xf numFmtId="165" fontId="255" fillId="0" borderId="0" applyFont="0" applyFill="0" applyBorder="0" applyAlignment="0" applyProtection="0"/>
    <xf numFmtId="0" fontId="34"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5" fontId="73" fillId="0" borderId="0" applyFont="0" applyFill="0" applyBorder="0" applyAlignment="0" applyProtection="0"/>
    <xf numFmtId="0" fontId="28" fillId="0" borderId="0"/>
    <xf numFmtId="0" fontId="75" fillId="0" borderId="0"/>
    <xf numFmtId="0" fontId="28" fillId="0" borderId="0"/>
    <xf numFmtId="165" fontId="1" fillId="0" borderId="0" applyFont="0" applyFill="0" applyBorder="0" applyAlignment="0" applyProtection="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56" fillId="0" borderId="14" applyFill="0" applyBorder="0" applyAlignment="0">
      <protection locked="0"/>
    </xf>
    <xf numFmtId="0" fontId="257" fillId="92" borderId="28" applyNumberFormat="0" applyAlignment="0" applyProtection="0"/>
    <xf numFmtId="0" fontId="257"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7" fontId="258"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2" fontId="100" fillId="0" borderId="0" applyFont="0" applyFill="0" applyBorder="0" applyAlignment="0" applyProtection="0"/>
    <xf numFmtId="0" fontId="75" fillId="0" borderId="0"/>
    <xf numFmtId="0" fontId="34" fillId="0" borderId="0"/>
    <xf numFmtId="0" fontId="34" fillId="0" borderId="0"/>
    <xf numFmtId="0" fontId="75" fillId="0" borderId="0"/>
    <xf numFmtId="215" fontId="28" fillId="0" borderId="0"/>
    <xf numFmtId="0" fontId="34" fillId="0" borderId="0"/>
    <xf numFmtId="0" fontId="75" fillId="0" borderId="0"/>
    <xf numFmtId="252"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59" fillId="62" borderId="0" applyNumberFormat="0" applyBorder="0" applyAlignment="0" applyProtection="0"/>
    <xf numFmtId="0" fontId="259"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6"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8" fontId="28" fillId="0" borderId="0"/>
    <xf numFmtId="0" fontId="75" fillId="0" borderId="0"/>
    <xf numFmtId="238"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8"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253" fontId="28" fillId="0" borderId="0"/>
    <xf numFmtId="253"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60"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60"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60"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8"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8" fontId="26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1" fontId="241" fillId="70" borderId="0">
      <protection locked="0"/>
    </xf>
    <xf numFmtId="251" fontId="241"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2" fillId="62" borderId="0" applyNumberFormat="0" applyBorder="0" applyAlignment="0" applyProtection="0"/>
    <xf numFmtId="0" fontId="262"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4" fontId="263"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4" fillId="0" borderId="0" applyNumberFormat="0" applyFill="0" applyBorder="0">
      <alignment horizontal="left"/>
    </xf>
    <xf numFmtId="0" fontId="241"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65"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1" fontId="28" fillId="0" borderId="0" applyFont="0" applyFill="0" applyBorder="0" applyAlignment="0" applyProtection="0"/>
    <xf numFmtId="0" fontId="34" fillId="0" borderId="0"/>
    <xf numFmtId="221"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2" fontId="28" fillId="0" borderId="0" applyFont="0" applyFill="0" applyBorder="0" applyAlignment="0" applyProtection="0"/>
    <xf numFmtId="0" fontId="34" fillId="0" borderId="0"/>
    <xf numFmtId="222"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66" fillId="0" borderId="0"/>
    <xf numFmtId="0" fontId="75" fillId="0" borderId="0"/>
    <xf numFmtId="251" fontId="241" fillId="0" borderId="105" applyFill="0" applyBorder="0"/>
    <xf numFmtId="0" fontId="75" fillId="0" borderId="0"/>
    <xf numFmtId="3" fontId="241"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67" fillId="0" borderId="0"/>
    <xf numFmtId="251" fontId="241" fillId="0" borderId="0">
      <alignment horizontal="right"/>
    </xf>
    <xf numFmtId="0" fontId="241" fillId="0" borderId="0" applyNumberFormat="0" applyFill="0" applyBorder="0">
      <alignment horizontal="left"/>
    </xf>
    <xf numFmtId="0" fontId="75" fillId="0" borderId="0"/>
    <xf numFmtId="0" fontId="124" fillId="0" borderId="0" applyNumberFormat="0" applyFill="0" applyBorder="0">
      <alignment horizontal="left"/>
    </xf>
    <xf numFmtId="0" fontId="268"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8"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5"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8"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5"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8"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8" fontId="28" fillId="0" borderId="0" applyFont="0" applyFill="0" applyBorder="0" applyAlignment="0" applyProtection="0"/>
    <xf numFmtId="165" fontId="73" fillId="0" borderId="0" applyFont="0" applyFill="0" applyBorder="0" applyAlignment="0" applyProtection="0"/>
    <xf numFmtId="0" fontId="75" fillId="0" borderId="0"/>
    <xf numFmtId="165" fontId="1" fillId="0" borderId="0" applyFont="0" applyFill="0" applyBorder="0" applyAlignment="0" applyProtection="0"/>
    <xf numFmtId="0" fontId="34" fillId="0" borderId="0"/>
    <xf numFmtId="165" fontId="1" fillId="0" borderId="0" applyFont="0" applyFill="0" applyBorder="0" applyAlignment="0" applyProtection="0"/>
    <xf numFmtId="0" fontId="34" fillId="0" borderId="0"/>
    <xf numFmtId="0" fontId="75" fillId="0" borderId="0"/>
    <xf numFmtId="0" fontId="34" fillId="0" borderId="0"/>
    <xf numFmtId="165" fontId="1" fillId="0" borderId="0" applyFont="0" applyFill="0" applyBorder="0" applyAlignment="0" applyProtection="0"/>
    <xf numFmtId="165" fontId="73" fillId="0" borderId="0" applyFont="0" applyFill="0" applyBorder="0" applyAlignment="0" applyProtection="0"/>
    <xf numFmtId="0" fontId="75" fillId="0" borderId="0"/>
    <xf numFmtId="168" fontId="28" fillId="0" borderId="0" applyFont="0" applyFill="0" applyBorder="0" applyAlignment="0" applyProtection="0"/>
    <xf numFmtId="40" fontId="81" fillId="0" borderId="0" applyFont="0" applyFill="0" applyBorder="0" applyAlignment="0" applyProtection="0"/>
    <xf numFmtId="165"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5" fontId="28" fillId="0" borderId="0" applyFont="0" applyFill="0" applyBorder="0" applyAlignment="0" applyProtection="0"/>
    <xf numFmtId="165" fontId="35" fillId="0" borderId="0" applyFont="0" applyFill="0" applyBorder="0" applyAlignment="0" applyProtection="0"/>
    <xf numFmtId="0" fontId="75" fillId="0" borderId="0"/>
    <xf numFmtId="165"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38" fillId="89" borderId="0" applyNumberFormat="0" applyBorder="0" applyAlignment="0" applyProtection="0"/>
    <xf numFmtId="0" fontId="238"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38" fillId="106" borderId="0" applyNumberFormat="0" applyBorder="0" applyAlignment="0" applyProtection="0"/>
    <xf numFmtId="0" fontId="238"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38" fillId="113" borderId="0" applyNumberFormat="0" applyBorder="0" applyAlignment="0" applyProtection="0"/>
    <xf numFmtId="0" fontId="238"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38" fillId="81" borderId="0" applyNumberFormat="0" applyBorder="0" applyAlignment="0" applyProtection="0"/>
    <xf numFmtId="0" fontId="238"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38" fillId="77" borderId="0" applyNumberFormat="0" applyBorder="0" applyAlignment="0" applyProtection="0"/>
    <xf numFmtId="0" fontId="238"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38" fillId="79" borderId="0" applyNumberFormat="0" applyBorder="0" applyAlignment="0" applyProtection="0"/>
    <xf numFmtId="0" fontId="238"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6" fontId="28" fillId="0" borderId="0" applyFont="0" applyFill="0" applyBorder="0" applyAlignment="0" applyProtection="0"/>
    <xf numFmtId="166" fontId="28" fillId="0" borderId="0" applyFont="0" applyFill="0" applyBorder="0" applyAlignment="0" applyProtection="0"/>
    <xf numFmtId="164"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69"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8" fontId="31" fillId="0" borderId="0">
      <alignment vertical="center"/>
    </xf>
    <xf numFmtId="238" fontId="31" fillId="0" borderId="0">
      <alignment vertical="center"/>
    </xf>
    <xf numFmtId="238"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7"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8"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238"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4" borderId="4" applyNumberFormat="0" applyAlignment="0" applyProtection="0"/>
    <xf numFmtId="196"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5"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6" borderId="0" applyNumberFormat="0" applyBorder="0" applyAlignment="0" applyProtection="0"/>
    <xf numFmtId="0" fontId="136" fillId="134"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10"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7"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8"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87" fillId="0" borderId="0"/>
    <xf numFmtId="0" fontId="121" fillId="70" borderId="64" applyNumberFormat="0" applyAlignment="0" applyProtection="0"/>
    <xf numFmtId="0" fontId="288"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0" fontId="289"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0" fontId="10" fillId="134" borderId="5" applyNumberFormat="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7" fillId="1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0" fontId="95" fillId="41" borderId="115" applyFont="0" applyBorder="0">
      <alignment horizontal="center" wrapText="1"/>
    </xf>
    <xf numFmtId="3" fontId="28" fillId="36" borderId="116" applyFont="0">
      <alignment horizontal="right" vertical="center"/>
      <protection locked="0"/>
    </xf>
    <xf numFmtId="0" fontId="28" fillId="0" borderId="0"/>
    <xf numFmtId="0" fontId="95" fillId="41" borderId="118" applyFont="0" applyBorder="0">
      <alignment horizontal="center" wrapText="1"/>
    </xf>
    <xf numFmtId="0" fontId="95" fillId="41" borderId="126" applyFont="0" applyBorder="0">
      <alignment horizontal="center" wrapText="1"/>
    </xf>
    <xf numFmtId="43" fontId="1" fillId="0" borderId="0" applyFont="0" applyFill="0" applyBorder="0" applyAlignment="0" applyProtection="0"/>
    <xf numFmtId="3" fontId="28" fillId="36" borderId="116" applyFont="0">
      <alignment horizontal="right" vertical="center"/>
      <protection locked="0"/>
    </xf>
    <xf numFmtId="9" fontId="28" fillId="0" borderId="0" applyFont="0" applyFill="0" applyBorder="0" applyAlignment="0" applyProtection="0"/>
  </cellStyleXfs>
  <cellXfs count="2118">
    <xf numFmtId="0" fontId="0" fillId="0" borderId="0" xfId="0"/>
    <xf numFmtId="0" fontId="21" fillId="0" borderId="0" xfId="0" applyFont="1" applyAlignment="1">
      <alignment vertical="center"/>
    </xf>
    <xf numFmtId="0" fontId="21" fillId="0" borderId="0" xfId="0" applyFont="1"/>
    <xf numFmtId="0" fontId="24" fillId="0" borderId="0" xfId="0" applyFont="1"/>
    <xf numFmtId="0" fontId="170" fillId="0" borderId="0" xfId="0" applyFont="1"/>
    <xf numFmtId="0" fontId="171" fillId="0" borderId="0" xfId="0" applyFo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3" fontId="22" fillId="33" borderId="0" xfId="0" applyNumberFormat="1" applyFont="1" applyFill="1" applyAlignment="1">
      <alignment vertical="center"/>
    </xf>
    <xf numFmtId="0" fontId="22" fillId="33" borderId="0" xfId="0" applyFont="1" applyFill="1" applyAlignment="1">
      <alignment vertical="center"/>
    </xf>
    <xf numFmtId="3" fontId="21" fillId="33" borderId="0" xfId="0" applyNumberFormat="1" applyFont="1" applyFill="1"/>
    <xf numFmtId="169" fontId="21" fillId="33" borderId="0" xfId="0" applyNumberFormat="1" applyFont="1" applyFill="1"/>
    <xf numFmtId="0" fontId="21" fillId="33" borderId="0" xfId="0" applyFont="1" applyFill="1" applyAlignment="1">
      <alignment vertical="center"/>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3" fontId="21" fillId="33" borderId="0" xfId="0" applyNumberFormat="1" applyFont="1" applyFill="1" applyProtection="1">
      <protection locked="0"/>
    </xf>
    <xf numFmtId="172" fontId="21" fillId="33" borderId="0" xfId="0" applyNumberFormat="1" applyFont="1" applyFill="1"/>
    <xf numFmtId="170" fontId="21" fillId="33" borderId="0" xfId="35975" applyNumberFormat="1" applyFont="1" applyFill="1" applyBorder="1" applyAlignment="1" applyProtection="1">
      <alignment horizontal="right"/>
      <protection locked="0"/>
    </xf>
    <xf numFmtId="0" fontId="142" fillId="33" borderId="0" xfId="0" applyFont="1" applyFill="1"/>
    <xf numFmtId="0" fontId="22" fillId="33" borderId="0" xfId="0" applyFont="1" applyFill="1" applyAlignment="1">
      <alignment horizontal="center" vertical="center"/>
    </xf>
    <xf numFmtId="49" fontId="21" fillId="33" borderId="0" xfId="0" applyNumberFormat="1" applyFont="1" applyFill="1" applyAlignment="1">
      <alignment horizontal="right"/>
    </xf>
    <xf numFmtId="0" fontId="26" fillId="33" borderId="0" xfId="0" applyFont="1" applyFill="1" applyAlignment="1">
      <alignment vertical="center"/>
    </xf>
    <xf numFmtId="174" fontId="21" fillId="33" borderId="0" xfId="55771" applyNumberFormat="1" applyFont="1" applyFill="1" applyBorder="1" applyAlignment="1" applyProtection="1">
      <protection locked="0"/>
    </xf>
    <xf numFmtId="0" fontId="24" fillId="33" borderId="0" xfId="0" applyFont="1" applyFill="1"/>
    <xf numFmtId="174" fontId="0" fillId="33" borderId="0" xfId="0" applyNumberFormat="1" applyFill="1"/>
    <xf numFmtId="9" fontId="21" fillId="33" borderId="0" xfId="55773" applyFont="1" applyFill="1" applyBorder="1" applyAlignment="1" applyProtection="1">
      <protection locked="0"/>
    </xf>
    <xf numFmtId="174" fontId="21" fillId="33" borderId="0" xfId="0" applyNumberFormat="1" applyFont="1" applyFill="1" applyAlignment="1">
      <alignment vertical="center"/>
    </xf>
    <xf numFmtId="0" fontId="24" fillId="33" borderId="0" xfId="0" applyFont="1" applyFill="1" applyAlignment="1">
      <alignment horizontal="left" indent="1"/>
    </xf>
    <xf numFmtId="174" fontId="21" fillId="33" borderId="0" xfId="0" applyNumberFormat="1" applyFont="1" applyFill="1"/>
    <xf numFmtId="0" fontId="21" fillId="33" borderId="0" xfId="0" applyFont="1" applyFill="1" applyAlignment="1">
      <alignment horizontal="right"/>
    </xf>
    <xf numFmtId="14" fontId="21" fillId="33" borderId="0" xfId="0" quotePrefix="1" applyNumberFormat="1" applyFont="1" applyFill="1" applyAlignment="1">
      <alignment horizontal="right"/>
    </xf>
    <xf numFmtId="0" fontId="22" fillId="33" borderId="0" xfId="0" applyFont="1" applyFill="1"/>
    <xf numFmtId="0" fontId="24" fillId="33" borderId="0" xfId="0" applyFont="1" applyFill="1" applyAlignment="1">
      <alignment vertical="center"/>
    </xf>
    <xf numFmtId="0" fontId="24" fillId="33" borderId="0" xfId="0" applyFont="1" applyFill="1" applyAlignment="1">
      <alignment horizontal="center"/>
    </xf>
    <xf numFmtId="174" fontId="24" fillId="33" borderId="0" xfId="0" applyNumberFormat="1" applyFont="1" applyFill="1"/>
    <xf numFmtId="0" fontId="24" fillId="33" borderId="0" xfId="0" applyFont="1" applyFill="1" applyAlignment="1">
      <alignment wrapText="1"/>
    </xf>
    <xf numFmtId="0" fontId="26" fillId="33" borderId="0" xfId="0" applyFont="1" applyFill="1"/>
    <xf numFmtId="168" fontId="24" fillId="33" borderId="0" xfId="6213" applyFont="1" applyFill="1" applyBorder="1"/>
    <xf numFmtId="9" fontId="24" fillId="33" borderId="0" xfId="0" applyNumberFormat="1" applyFont="1" applyFill="1"/>
    <xf numFmtId="0" fontId="21" fillId="33" borderId="0" xfId="0" applyFont="1" applyFill="1" applyAlignment="1">
      <alignment horizontal="left"/>
    </xf>
    <xf numFmtId="0" fontId="22" fillId="33" borderId="0" xfId="0" applyFont="1" applyFill="1" applyAlignment="1">
      <alignment horizontal="left" vertical="top"/>
    </xf>
    <xf numFmtId="0" fontId="24" fillId="33" borderId="0" xfId="0" applyFont="1" applyFill="1" applyAlignment="1">
      <alignment horizontal="left" vertical="top"/>
    </xf>
    <xf numFmtId="0" fontId="175" fillId="33" borderId="0" xfId="0" applyFont="1" applyFill="1" applyAlignment="1">
      <alignment horizontal="left" vertical="top"/>
    </xf>
    <xf numFmtId="172" fontId="24" fillId="33" borderId="0" xfId="0" applyNumberFormat="1" applyFont="1" applyFill="1"/>
    <xf numFmtId="0" fontId="26" fillId="33" borderId="0" xfId="0" applyFont="1" applyFill="1" applyAlignment="1">
      <alignment horizontal="left" vertical="top"/>
    </xf>
    <xf numFmtId="0" fontId="175" fillId="33" borderId="0" xfId="0" applyFont="1" applyFill="1" applyAlignment="1">
      <alignment vertical="top"/>
    </xf>
    <xf numFmtId="14" fontId="24" fillId="33" borderId="0" xfId="0" applyNumberFormat="1" applyFont="1" applyFill="1" applyAlignment="1">
      <alignment horizontal="left"/>
    </xf>
    <xf numFmtId="0" fontId="16" fillId="33" borderId="0" xfId="0" applyFont="1" applyFill="1"/>
    <xf numFmtId="3" fontId="22" fillId="33" borderId="0" xfId="0" applyNumberFormat="1" applyFont="1" applyFill="1" applyAlignment="1" applyProtection="1">
      <alignment horizontal="right"/>
      <protection locked="0"/>
    </xf>
    <xf numFmtId="3" fontId="0" fillId="33" borderId="0" xfId="0" applyNumberFormat="1" applyFill="1"/>
    <xf numFmtId="3" fontId="21" fillId="33" borderId="0" xfId="0" applyNumberFormat="1" applyFont="1" applyFill="1" applyAlignment="1" applyProtection="1">
      <alignment horizontal="left" indent="1"/>
      <protection locked="0"/>
    </xf>
    <xf numFmtId="3" fontId="21" fillId="33" borderId="0" xfId="0" applyNumberFormat="1" applyFont="1" applyFill="1" applyAlignment="1" applyProtection="1">
      <alignment horizontal="left"/>
      <protection locked="0"/>
    </xf>
    <xf numFmtId="3" fontId="22" fillId="33" borderId="0" xfId="0" applyNumberFormat="1" applyFont="1" applyFill="1" applyProtection="1">
      <protection locked="0"/>
    </xf>
    <xf numFmtId="0" fontId="173" fillId="33" borderId="0" xfId="0" applyFont="1" applyFill="1"/>
    <xf numFmtId="0" fontId="29" fillId="0" borderId="0" xfId="0" applyFont="1"/>
    <xf numFmtId="174" fontId="0" fillId="33" borderId="0" xfId="55771" applyNumberFormat="1" applyFont="1" applyFill="1"/>
    <xf numFmtId="174" fontId="24" fillId="33" borderId="0" xfId="0" applyNumberFormat="1" applyFont="1" applyFill="1" applyAlignment="1">
      <alignment horizontal="left" vertical="top" wrapText="1"/>
    </xf>
    <xf numFmtId="174" fontId="24" fillId="33" borderId="0" xfId="0" applyNumberFormat="1" applyFont="1" applyFill="1" applyAlignment="1">
      <alignment horizontal="right" vertical="top" wrapText="1"/>
    </xf>
    <xf numFmtId="9" fontId="21" fillId="33" borderId="0" xfId="55773" applyFont="1" applyFill="1" applyBorder="1" applyAlignment="1" applyProtection="1">
      <alignment horizontal="right"/>
    </xf>
    <xf numFmtId="174" fontId="169" fillId="33" borderId="0" xfId="55771" applyNumberFormat="1" applyFont="1" applyFill="1" applyBorder="1" applyAlignment="1">
      <alignment horizontal="right" vertical="top" wrapText="1"/>
    </xf>
    <xf numFmtId="176" fontId="24" fillId="33" borderId="0" xfId="0" applyNumberFormat="1" applyFont="1" applyFill="1" applyAlignment="1">
      <alignment horizontal="center" vertical="center" wrapText="1"/>
    </xf>
    <xf numFmtId="9" fontId="24" fillId="33" borderId="0" xfId="55773" applyFont="1" applyFill="1" applyBorder="1" applyAlignment="1">
      <alignment horizontal="righ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174" fontId="169" fillId="0" borderId="0" xfId="55771" applyNumberFormat="1" applyFont="1" applyFill="1" applyBorder="1" applyAlignment="1">
      <alignment horizontal="right" vertical="top" wrapText="1"/>
    </xf>
    <xf numFmtId="0" fontId="209" fillId="0" borderId="0" xfId="0" applyFont="1"/>
    <xf numFmtId="0" fontId="209" fillId="0" borderId="0" xfId="0" applyFont="1" applyAlignment="1">
      <alignment horizontal="right"/>
    </xf>
    <xf numFmtId="0" fontId="74" fillId="0" borderId="0" xfId="0" applyFont="1"/>
    <xf numFmtId="0" fontId="210" fillId="0" borderId="0" xfId="0" applyFont="1"/>
    <xf numFmtId="0" fontId="24" fillId="33" borderId="0" xfId="0" applyFont="1" applyFill="1" applyAlignment="1">
      <alignment horizontal="right"/>
    </xf>
    <xf numFmtId="176" fontId="24" fillId="0" borderId="0" xfId="0" applyNumberFormat="1" applyFont="1" applyAlignment="1">
      <alignment horizontal="center" vertical="top" wrapText="1"/>
    </xf>
    <xf numFmtId="3" fontId="24" fillId="33" borderId="0" xfId="0" applyNumberFormat="1" applyFont="1" applyFill="1"/>
    <xf numFmtId="174" fontId="21" fillId="0" borderId="0" xfId="0" applyNumberFormat="1" applyFont="1"/>
    <xf numFmtId="10" fontId="24" fillId="33" borderId="0" xfId="0" applyNumberFormat="1" applyFont="1" applyFill="1"/>
    <xf numFmtId="175" fontId="24" fillId="33" borderId="0" xfId="0" applyNumberFormat="1" applyFont="1" applyFill="1"/>
    <xf numFmtId="174" fontId="169" fillId="33" borderId="0" xfId="0" applyNumberFormat="1" applyFont="1" applyFill="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wrapText="1"/>
    </xf>
    <xf numFmtId="174" fontId="169" fillId="0" borderId="0" xfId="0" applyNumberFormat="1" applyFont="1" applyAlignment="1">
      <alignment horizontal="left" vertical="top" wrapText="1"/>
    </xf>
    <xf numFmtId="174" fontId="21" fillId="33" borderId="0" xfId="0" applyNumberFormat="1" applyFont="1" applyFill="1" applyAlignment="1">
      <alignment horizontal="left" vertical="top"/>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24" fillId="33" borderId="0" xfId="0" applyFont="1" applyFill="1" applyAlignment="1">
      <alignment horizontal="center" vertical="center" wrapText="1"/>
    </xf>
    <xf numFmtId="0" fontId="176" fillId="33" borderId="0" xfId="0" applyFont="1" applyFill="1"/>
    <xf numFmtId="174" fontId="169" fillId="117" borderId="0" xfId="0" applyNumberFormat="1" applyFont="1" applyFill="1" applyAlignment="1">
      <alignment horizontal="left" vertical="top" wrapText="1"/>
    </xf>
    <xf numFmtId="0" fontId="169" fillId="117" borderId="0" xfId="0" applyFont="1" applyFill="1" applyAlignment="1">
      <alignment horizontal="left" vertical="top" wrapText="1"/>
    </xf>
    <xf numFmtId="174" fontId="24" fillId="33" borderId="0" xfId="0" applyNumberFormat="1" applyFont="1" applyFill="1" applyAlignment="1">
      <alignment horizontal="left" wrapText="1"/>
    </xf>
    <xf numFmtId="174" fontId="169" fillId="33" borderId="0" xfId="0" applyNumberFormat="1" applyFont="1" applyFill="1" applyAlignment="1">
      <alignment horizontal="left" wrapText="1"/>
    </xf>
    <xf numFmtId="0" fontId="24" fillId="33" borderId="0" xfId="0" applyFont="1" applyFill="1" applyAlignment="1">
      <alignment vertical="top"/>
    </xf>
    <xf numFmtId="174" fontId="21" fillId="33" borderId="0" xfId="55771" applyNumberFormat="1" applyFont="1" applyFill="1" applyBorder="1" applyAlignment="1" applyProtection="1">
      <alignment horizontal="right"/>
      <protection locked="0"/>
    </xf>
    <xf numFmtId="174" fontId="24" fillId="33" borderId="0" xfId="55771" applyNumberFormat="1" applyFont="1" applyFill="1" applyAlignment="1">
      <alignment horizontal="right"/>
    </xf>
    <xf numFmtId="0" fontId="203" fillId="33" borderId="0" xfId="0" applyFont="1" applyFill="1"/>
    <xf numFmtId="0" fontId="169" fillId="0" borderId="0" xfId="0" applyFont="1"/>
    <xf numFmtId="0" fontId="19" fillId="33" borderId="0" xfId="0" applyFont="1" applyFill="1" applyAlignment="1">
      <alignment horizontal="center" vertical="center"/>
    </xf>
    <xf numFmtId="0" fontId="21" fillId="0" borderId="0" xfId="305" applyFont="1" applyAlignment="1">
      <alignment horizontal="left" wrapText="1"/>
    </xf>
    <xf numFmtId="174" fontId="169" fillId="0" borderId="0" xfId="55771" applyNumberFormat="1" applyFont="1" applyFill="1" applyBorder="1" applyAlignment="1">
      <alignment horizontal="right" vertical="center" wrapText="1"/>
    </xf>
    <xf numFmtId="174" fontId="21" fillId="33" borderId="0" xfId="0" applyNumberFormat="1" applyFont="1" applyFill="1" applyProtection="1">
      <protection locked="0"/>
    </xf>
    <xf numFmtId="0" fontId="24" fillId="33" borderId="0" xfId="0" applyFont="1" applyFill="1" applyAlignment="1">
      <alignment horizontal="left" vertical="top" wrapText="1" indent="2"/>
    </xf>
    <xf numFmtId="174" fontId="24" fillId="33" borderId="0" xfId="0" applyNumberFormat="1" applyFont="1" applyFill="1" applyAlignment="1">
      <alignment horizontal="center" vertical="top" wrapText="1"/>
    </xf>
    <xf numFmtId="0" fontId="24" fillId="33" borderId="0" xfId="0" applyFont="1" applyFill="1" applyAlignment="1">
      <alignment horizontal="center" wrapText="1"/>
    </xf>
    <xf numFmtId="174" fontId="24" fillId="33" borderId="0" xfId="0" applyNumberFormat="1" applyFont="1" applyFill="1" applyAlignment="1">
      <alignment horizontal="center" wrapText="1"/>
    </xf>
    <xf numFmtId="0" fontId="21" fillId="33" borderId="0" xfId="0" applyFont="1" applyFill="1" applyAlignment="1">
      <alignment vertical="top"/>
    </xf>
    <xf numFmtId="169" fontId="21" fillId="0" borderId="0" xfId="35974" applyNumberFormat="1" applyFont="1" applyBorder="1" applyAlignment="1">
      <alignment horizontal="right"/>
    </xf>
    <xf numFmtId="0" fontId="24" fillId="33" borderId="0" xfId="0" applyFont="1" applyFill="1" applyAlignment="1">
      <alignment horizontal="right" vertical="top" wrapText="1"/>
    </xf>
    <xf numFmtId="174" fontId="21" fillId="117" borderId="0" xfId="0" applyNumberFormat="1" applyFont="1" applyFill="1" applyAlignment="1">
      <alignment horizontal="left" vertical="top"/>
    </xf>
    <xf numFmtId="174" fontId="21" fillId="0" borderId="0" xfId="0" applyNumberFormat="1" applyFont="1" applyAlignment="1">
      <alignment horizontal="left" vertical="top"/>
    </xf>
    <xf numFmtId="0" fontId="22" fillId="0" borderId="0" xfId="0" applyFont="1"/>
    <xf numFmtId="0" fontId="26" fillId="0" borderId="0" xfId="0" applyFont="1"/>
    <xf numFmtId="0" fontId="95" fillId="33" borderId="0" xfId="0" applyFont="1" applyFill="1"/>
    <xf numFmtId="0" fontId="95" fillId="33" borderId="0" xfId="0" applyFont="1" applyFill="1" applyAlignment="1">
      <alignment vertical="center"/>
    </xf>
    <xf numFmtId="0" fontId="274" fillId="0" borderId="0" xfId="0" applyFont="1" applyAlignment="1">
      <alignment horizontal="right"/>
    </xf>
    <xf numFmtId="14" fontId="273" fillId="0" borderId="0" xfId="0" applyNumberFormat="1" applyFont="1" applyAlignment="1">
      <alignment horizontal="left"/>
    </xf>
    <xf numFmtId="0" fontId="272" fillId="0" borderId="0" xfId="0" applyFont="1" applyAlignment="1">
      <alignment horizontal="left"/>
    </xf>
    <xf numFmtId="0" fontId="271" fillId="0" borderId="0" xfId="0" applyFont="1" applyAlignment="1">
      <alignment horizontal="left"/>
    </xf>
    <xf numFmtId="0" fontId="169" fillId="127" borderId="0" xfId="0" applyFont="1" applyFill="1" applyAlignment="1">
      <alignment horizontal="left" vertical="center" wrapText="1" indent="1"/>
    </xf>
    <xf numFmtId="246" fontId="21" fillId="0" borderId="0" xfId="35974" applyNumberFormat="1" applyFont="1" applyBorder="1" applyAlignment="1">
      <alignment horizontal="right"/>
    </xf>
    <xf numFmtId="174" fontId="21" fillId="33" borderId="0" xfId="55771" applyNumberFormat="1" applyFont="1" applyFill="1" applyBorder="1" applyAlignment="1">
      <alignment horizontal="right" vertical="top"/>
    </xf>
    <xf numFmtId="0" fontId="72" fillId="0" borderId="0" xfId="35680" applyFont="1" applyAlignment="1">
      <alignment vertical="top"/>
    </xf>
    <xf numFmtId="0" fontId="277" fillId="0" borderId="0" xfId="35681" applyFont="1" applyAlignment="1">
      <alignment vertical="top"/>
    </xf>
    <xf numFmtId="0" fontId="277" fillId="0" borderId="0" xfId="35681" applyFont="1" applyAlignment="1">
      <alignment horizontal="left" vertical="top"/>
    </xf>
    <xf numFmtId="0" fontId="72" fillId="41" borderId="0" xfId="35680" applyFont="1" applyFill="1" applyAlignment="1">
      <alignment vertical="top"/>
    </xf>
    <xf numFmtId="0" fontId="22" fillId="0" borderId="0" xfId="35681" applyFont="1" applyAlignment="1">
      <alignment vertical="top"/>
    </xf>
    <xf numFmtId="0" fontId="21" fillId="0" borderId="0" xfId="35680" applyFont="1" applyAlignment="1">
      <alignment vertical="top"/>
    </xf>
    <xf numFmtId="0" fontId="21" fillId="41" borderId="0" xfId="35680" applyFont="1" applyFill="1" applyAlignment="1">
      <alignment vertical="top"/>
    </xf>
    <xf numFmtId="0" fontId="255" fillId="0" borderId="0" xfId="0" applyFont="1"/>
    <xf numFmtId="0" fontId="255" fillId="0" borderId="0" xfId="0" quotePrefix="1" applyFont="1"/>
    <xf numFmtId="0" fontId="21" fillId="33" borderId="90" xfId="0" applyFont="1" applyFill="1" applyBorder="1" applyAlignment="1">
      <alignment vertical="center"/>
    </xf>
    <xf numFmtId="0" fontId="22" fillId="33" borderId="90" xfId="0" applyFont="1" applyFill="1" applyBorder="1" applyAlignment="1">
      <alignment horizontal="right" vertical="center"/>
    </xf>
    <xf numFmtId="0" fontId="24" fillId="33" borderId="90" xfId="0" applyFont="1" applyFill="1" applyBorder="1" applyAlignment="1">
      <alignment horizontal="right" vertical="top" wrapText="1"/>
    </xf>
    <xf numFmtId="0" fontId="212" fillId="0" borderId="90" xfId="0" applyFont="1" applyBorder="1" applyAlignment="1">
      <alignment horizontal="left" vertical="top"/>
    </xf>
    <xf numFmtId="0" fontId="24" fillId="33" borderId="90" xfId="0" applyFont="1" applyFill="1" applyBorder="1" applyAlignment="1">
      <alignment horizontal="right"/>
    </xf>
    <xf numFmtId="174" fontId="169" fillId="33" borderId="90" xfId="0" applyNumberFormat="1" applyFont="1" applyFill="1" applyBorder="1" applyAlignment="1">
      <alignment horizontal="left" vertical="top" wrapText="1"/>
    </xf>
    <xf numFmtId="0" fontId="24" fillId="33" borderId="90" xfId="0" applyFont="1" applyFill="1" applyBorder="1" applyAlignment="1">
      <alignment horizontal="left" vertical="top"/>
    </xf>
    <xf numFmtId="174" fontId="21" fillId="33" borderId="90" xfId="0" applyNumberFormat="1" applyFont="1" applyFill="1" applyBorder="1" applyAlignment="1">
      <alignment horizontal="left" vertical="top"/>
    </xf>
    <xf numFmtId="0" fontId="26" fillId="0" borderId="0" xfId="0" applyFont="1" applyAlignment="1">
      <alignment horizontal="right" vertical="top" wrapText="1"/>
    </xf>
    <xf numFmtId="0" fontId="24" fillId="0" borderId="0" xfId="0" applyFont="1" applyAlignment="1">
      <alignment horizontal="right"/>
    </xf>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0" fontId="206" fillId="33" borderId="0" xfId="0" applyFont="1" applyFill="1"/>
    <xf numFmtId="0" fontId="176" fillId="33" borderId="90" xfId="0" applyFont="1" applyFill="1" applyBorder="1" applyProtection="1">
      <protection locked="0"/>
    </xf>
    <xf numFmtId="246" fontId="21" fillId="0" borderId="90" xfId="35974" applyNumberFormat="1" applyFont="1" applyBorder="1" applyAlignment="1">
      <alignment horizontal="right"/>
    </xf>
    <xf numFmtId="171" fontId="21" fillId="33" borderId="0" xfId="0" applyNumberFormat="1" applyFont="1" applyFill="1" applyAlignment="1">
      <alignment horizontal="right"/>
    </xf>
    <xf numFmtId="170" fontId="21" fillId="33" borderId="0" xfId="0" applyNumberFormat="1" applyFont="1" applyFill="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0" fontId="21" fillId="33" borderId="0" xfId="0" applyFont="1" applyFill="1" applyAlignment="1" applyProtection="1">
      <alignment horizontal="left" indent="1"/>
      <protection locked="0"/>
    </xf>
    <xf numFmtId="170" fontId="21" fillId="33" borderId="0" xfId="35975" applyNumberFormat="1" applyFont="1" applyFill="1" applyAlignment="1" applyProtection="1">
      <alignment horizontal="right"/>
      <protection locked="0"/>
    </xf>
    <xf numFmtId="170" fontId="22" fillId="33" borderId="0" xfId="35975" applyNumberFormat="1" applyFont="1" applyFill="1" applyAlignment="1" applyProtection="1">
      <alignment horizontal="right"/>
      <protection locked="0"/>
    </xf>
    <xf numFmtId="169" fontId="21" fillId="33" borderId="0" xfId="35974" applyNumberFormat="1" applyFont="1" applyFill="1" applyAlignment="1">
      <alignment horizontal="right"/>
    </xf>
    <xf numFmtId="0" fontId="21" fillId="33" borderId="0" xfId="0" applyFont="1" applyFill="1" applyAlignment="1">
      <alignment horizontal="left" indent="1"/>
    </xf>
    <xf numFmtId="0" fontId="21" fillId="33" borderId="0" xfId="0" applyFont="1" applyFill="1" applyAlignment="1">
      <alignment horizontal="left" vertical="center" indent="1"/>
    </xf>
    <xf numFmtId="242" fontId="28" fillId="33" borderId="0" xfId="47949" applyNumberFormat="1" applyFont="1" applyFill="1" applyAlignment="1">
      <alignment vertical="center"/>
    </xf>
    <xf numFmtId="242" fontId="21" fillId="33" borderId="0" xfId="47949" applyNumberFormat="1" applyFont="1" applyFill="1"/>
    <xf numFmtId="242" fontId="28" fillId="33" borderId="0" xfId="47949" applyNumberFormat="1" applyFont="1" applyFill="1"/>
    <xf numFmtId="242" fontId="21" fillId="33" borderId="0" xfId="47949" applyNumberFormat="1" applyFont="1" applyFill="1" applyAlignment="1">
      <alignment vertical="center"/>
    </xf>
    <xf numFmtId="242" fontId="21" fillId="33" borderId="0" xfId="47949" applyNumberFormat="1" applyFont="1" applyFill="1" applyBorder="1" applyAlignment="1">
      <alignment vertical="center"/>
    </xf>
    <xf numFmtId="242" fontId="21" fillId="33" borderId="0" xfId="47949" applyNumberFormat="1" applyFont="1" applyFill="1" applyBorder="1" applyAlignment="1"/>
    <xf numFmtId="0" fontId="200" fillId="33" borderId="0" xfId="0" applyFont="1" applyFill="1"/>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4" fontId="21" fillId="33" borderId="0" xfId="0" applyNumberFormat="1" applyFont="1" applyFill="1" applyAlignment="1">
      <alignment horizontal="right"/>
    </xf>
    <xf numFmtId="0" fontId="21" fillId="33" borderId="0" xfId="0" applyFont="1" applyFill="1" applyAlignment="1" applyProtection="1">
      <alignment horizontal="left"/>
      <protection locked="0"/>
    </xf>
    <xf numFmtId="242" fontId="21" fillId="33" borderId="0" xfId="47949" applyNumberFormat="1" applyFont="1" applyFill="1" applyBorder="1" applyAlignment="1">
      <alignment horizontal="right"/>
    </xf>
    <xf numFmtId="1" fontId="21" fillId="33" borderId="0" xfId="0" applyNumberFormat="1" applyFont="1" applyFill="1"/>
    <xf numFmtId="175" fontId="21" fillId="33" borderId="0" xfId="47949" applyNumberFormat="1" applyFont="1" applyFill="1" applyBorder="1" applyAlignment="1" applyProtection="1">
      <alignment horizontal="right"/>
    </xf>
    <xf numFmtId="170" fontId="21" fillId="33" borderId="0" xfId="0" applyNumberFormat="1" applyFont="1" applyFill="1" applyAlignment="1" applyProtection="1">
      <alignment horizontal="right"/>
      <protection locked="0"/>
    </xf>
    <xf numFmtId="242" fontId="74" fillId="0" borderId="0" xfId="0" applyNumberFormat="1" applyFont="1"/>
    <xf numFmtId="242" fontId="24" fillId="0" borderId="0" xfId="0" applyNumberFormat="1" applyFont="1"/>
    <xf numFmtId="242" fontId="21" fillId="0" borderId="0" xfId="0" applyNumberFormat="1" applyFont="1" applyAlignment="1">
      <alignment horizontal="center" vertical="center" wrapText="1"/>
    </xf>
    <xf numFmtId="0" fontId="169" fillId="0" borderId="0" xfId="0" applyFont="1" applyAlignment="1">
      <alignment horizontal="justify" vertical="center" wrapText="1"/>
    </xf>
    <xf numFmtId="242" fontId="169" fillId="0" borderId="0" xfId="0" applyNumberFormat="1" applyFont="1" applyAlignment="1">
      <alignment horizontal="center" vertical="center" wrapText="1"/>
    </xf>
    <xf numFmtId="0" fontId="174" fillId="0" borderId="0" xfId="0" applyFont="1" applyAlignment="1">
      <alignment horizontal="justify" vertical="center" wrapText="1"/>
    </xf>
    <xf numFmtId="0" fontId="21" fillId="0" borderId="0" xfId="0" applyFont="1" applyAlignment="1">
      <alignment horizontal="justify" vertical="center" wrapText="1"/>
    </xf>
    <xf numFmtId="0" fontId="169" fillId="0" borderId="0" xfId="0" applyFont="1" applyAlignment="1">
      <alignment vertical="center" wrapText="1"/>
    </xf>
    <xf numFmtId="0" fontId="21" fillId="0" borderId="0" xfId="0" applyFont="1" applyAlignment="1">
      <alignment vertical="center" wrapText="1"/>
    </xf>
    <xf numFmtId="242" fontId="169" fillId="0" borderId="0" xfId="0" applyNumberFormat="1" applyFont="1" applyAlignment="1">
      <alignment vertical="center" wrapText="1"/>
    </xf>
    <xf numFmtId="0" fontId="24" fillId="117" borderId="0" xfId="0" applyFont="1" applyFill="1" applyAlignment="1">
      <alignment vertical="top" wrapText="1"/>
    </xf>
    <xf numFmtId="176" fontId="24"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4" fontId="24" fillId="0" borderId="0" xfId="0" applyNumberFormat="1" applyFont="1" applyAlignment="1">
      <alignment horizontal="right" vertical="top" wrapText="1"/>
    </xf>
    <xf numFmtId="176" fontId="21" fillId="33" borderId="0" xfId="0" applyNumberFormat="1" applyFont="1" applyFill="1" applyAlignment="1">
      <alignment horizontal="right" vertical="top" wrapText="1"/>
    </xf>
    <xf numFmtId="0" fontId="176" fillId="33" borderId="90" xfId="0" applyFont="1" applyFill="1" applyBorder="1"/>
    <xf numFmtId="0" fontId="280" fillId="0" borderId="0" xfId="0" applyFont="1" applyAlignment="1">
      <alignment vertical="center"/>
    </xf>
    <xf numFmtId="0" fontId="280" fillId="0" borderId="0" xfId="0" applyFont="1"/>
    <xf numFmtId="0" fontId="24" fillId="0" borderId="0" xfId="0" applyFont="1" applyAlignment="1">
      <alignment horizontal="right" vertical="center"/>
    </xf>
    <xf numFmtId="242" fontId="169" fillId="0" borderId="0" xfId="55771" applyNumberFormat="1" applyFont="1" applyBorder="1" applyAlignment="1">
      <alignment vertical="center" wrapText="1"/>
    </xf>
    <xf numFmtId="242" fontId="169" fillId="0" borderId="0" xfId="55771" applyNumberFormat="1" applyFont="1" applyBorder="1" applyAlignment="1">
      <alignment vertical="center"/>
    </xf>
    <xf numFmtId="0" fontId="26" fillId="0" borderId="0" xfId="0" applyFont="1" applyAlignment="1">
      <alignment horizontal="center" vertical="center" wrapText="1"/>
    </xf>
    <xf numFmtId="0" fontId="174" fillId="0" borderId="0" xfId="0" applyFont="1" applyAlignment="1">
      <alignment vertical="center" wrapText="1"/>
    </xf>
    <xf numFmtId="0" fontId="174"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wrapText="1"/>
    </xf>
    <xf numFmtId="0" fontId="0" fillId="0" borderId="0" xfId="0" applyAlignment="1">
      <alignment horizontal="center" vertical="center"/>
    </xf>
    <xf numFmtId="242" fontId="24" fillId="0" borderId="0" xfId="53194" applyNumberFormat="1" applyFont="1" applyBorder="1" applyAlignment="1">
      <alignment horizontal="right" wrapText="1"/>
    </xf>
    <xf numFmtId="242" fontId="279" fillId="0" borderId="0" xfId="53194" applyNumberFormat="1" applyFont="1" applyBorder="1" applyAlignment="1">
      <alignment horizontal="right" wrapText="1"/>
    </xf>
    <xf numFmtId="0" fontId="174" fillId="0" borderId="0" xfId="0" applyFont="1" applyAlignment="1">
      <alignment horizontal="center" vertical="center" wrapText="1"/>
    </xf>
    <xf numFmtId="242" fontId="24" fillId="0" borderId="0" xfId="53194" applyNumberFormat="1" applyFont="1" applyBorder="1" applyAlignment="1">
      <alignment horizontal="right" vertical="center" wrapText="1"/>
    </xf>
    <xf numFmtId="0" fontId="212" fillId="0" borderId="0" xfId="0" applyFont="1" applyAlignment="1">
      <alignment horizontal="left" vertical="center"/>
    </xf>
    <xf numFmtId="0" fontId="211" fillId="33" borderId="0" xfId="0" applyFont="1" applyFill="1" applyAlignment="1">
      <alignment horizontal="center"/>
    </xf>
    <xf numFmtId="0" fontId="211" fillId="0" borderId="0" xfId="0" applyFont="1" applyAlignment="1">
      <alignment horizontal="center"/>
    </xf>
    <xf numFmtId="0" fontId="21" fillId="33" borderId="90" xfId="0" applyFont="1" applyFill="1" applyBorder="1" applyAlignment="1">
      <alignment horizontal="right" wrapText="1"/>
    </xf>
    <xf numFmtId="176" fontId="24" fillId="33" borderId="91" xfId="0" applyNumberFormat="1" applyFont="1" applyFill="1" applyBorder="1" applyAlignment="1">
      <alignment horizontal="right" wrapText="1"/>
    </xf>
    <xf numFmtId="0" fontId="24" fillId="33" borderId="91" xfId="0" applyFont="1" applyFill="1" applyBorder="1" applyAlignment="1">
      <alignment horizontal="left" wrapText="1"/>
    </xf>
    <xf numFmtId="0" fontId="21" fillId="0" borderId="0" xfId="0" applyFont="1" applyAlignment="1">
      <alignment horizontal="center" vertical="top"/>
    </xf>
    <xf numFmtId="0" fontId="21" fillId="0" borderId="0" xfId="0" applyFont="1" applyAlignment="1">
      <alignment horizontal="right" vertical="top"/>
    </xf>
    <xf numFmtId="0" fontId="21" fillId="0" borderId="90" xfId="0" applyFont="1" applyBorder="1" applyAlignment="1">
      <alignment horizontal="right" vertical="top"/>
    </xf>
    <xf numFmtId="0" fontId="21" fillId="0" borderId="0" xfId="0" applyFont="1" applyAlignment="1">
      <alignment horizontal="center" vertical="center"/>
    </xf>
    <xf numFmtId="174" fontId="74" fillId="0" borderId="0" xfId="0" applyNumberFormat="1" applyFont="1"/>
    <xf numFmtId="3" fontId="26" fillId="33" borderId="0" xfId="0" applyNumberFormat="1" applyFont="1" applyFill="1"/>
    <xf numFmtId="10" fontId="26" fillId="33" borderId="0" xfId="0" applyNumberFormat="1" applyFont="1" applyFill="1"/>
    <xf numFmtId="3" fontId="26" fillId="0" borderId="0" xfId="0" applyNumberFormat="1" applyFont="1"/>
    <xf numFmtId="10" fontId="26" fillId="0" borderId="0" xfId="0" applyNumberFormat="1" applyFont="1"/>
    <xf numFmtId="174" fontId="174" fillId="33" borderId="0" xfId="0" applyNumberFormat="1" applyFont="1" applyFill="1" applyAlignment="1">
      <alignment horizontal="left" wrapText="1"/>
    </xf>
    <xf numFmtId="169" fontId="176" fillId="0" borderId="0" xfId="35974" applyNumberFormat="1" applyFont="1" applyBorder="1" applyAlignment="1">
      <alignment horizontal="right"/>
    </xf>
    <xf numFmtId="0" fontId="24" fillId="0" borderId="0" xfId="0" applyFont="1" applyAlignment="1">
      <alignment horizontal="left" wrapText="1"/>
    </xf>
    <xf numFmtId="0" fontId="21" fillId="0" borderId="0" xfId="0" applyFont="1" applyAlignment="1">
      <alignment horizontal="left" wrapText="1"/>
    </xf>
    <xf numFmtId="0" fontId="169" fillId="127" borderId="0" xfId="0" applyFont="1" applyFill="1" applyAlignment="1">
      <alignment wrapText="1"/>
    </xf>
    <xf numFmtId="174" fontId="26" fillId="0" borderId="0" xfId="0" applyNumberFormat="1" applyFont="1" applyAlignment="1">
      <alignment horizontal="right" vertical="top" wrapText="1"/>
    </xf>
    <xf numFmtId="174" fontId="24" fillId="33" borderId="90" xfId="0" applyNumberFormat="1" applyFont="1" applyFill="1" applyBorder="1" applyAlignment="1">
      <alignment horizontal="right" vertical="top" wrapText="1"/>
    </xf>
    <xf numFmtId="0" fontId="216" fillId="0" borderId="0" xfId="0" applyFont="1" applyAlignment="1">
      <alignment wrapText="1"/>
    </xf>
    <xf numFmtId="0" fontId="22" fillId="124" borderId="0" xfId="0" applyFont="1" applyFill="1" applyAlignment="1">
      <alignment horizontal="right" vertical="center"/>
    </xf>
    <xf numFmtId="0" fontId="23" fillId="124" borderId="0" xfId="0" applyFont="1" applyFill="1"/>
    <xf numFmtId="0" fontId="0" fillId="124" borderId="0" xfId="0" applyFill="1"/>
    <xf numFmtId="49" fontId="21" fillId="124" borderId="0" xfId="0" applyNumberFormat="1" applyFont="1" applyFill="1"/>
    <xf numFmtId="49" fontId="21" fillId="124" borderId="0" xfId="0" applyNumberFormat="1" applyFont="1" applyFill="1" applyAlignment="1">
      <alignment vertical="center" wrapText="1"/>
    </xf>
    <xf numFmtId="174" fontId="21" fillId="124" borderId="0" xfId="55771" applyNumberFormat="1" applyFont="1" applyFill="1" applyBorder="1" applyAlignment="1">
      <alignment vertical="center" wrapText="1"/>
    </xf>
    <xf numFmtId="0" fontId="24" fillId="124" borderId="0" xfId="0" applyFont="1" applyFill="1" applyAlignment="1">
      <alignment vertical="center" wrapText="1"/>
    </xf>
    <xf numFmtId="49" fontId="21" fillId="124" borderId="90" xfId="0" applyNumberFormat="1" applyFont="1" applyFill="1" applyBorder="1" applyAlignment="1">
      <alignment vertical="center" wrapText="1"/>
    </xf>
    <xf numFmtId="174" fontId="21" fillId="124" borderId="90" xfId="55771" applyNumberFormat="1" applyFont="1" applyFill="1" applyBorder="1" applyAlignment="1">
      <alignment vertical="center" wrapText="1"/>
    </xf>
    <xf numFmtId="0" fontId="170" fillId="0" borderId="109" xfId="0" applyFont="1" applyBorder="1"/>
    <xf numFmtId="0" fontId="21" fillId="33" borderId="21" xfId="0" applyFont="1" applyFill="1" applyBorder="1"/>
    <xf numFmtId="3" fontId="169" fillId="0" borderId="0" xfId="0" applyNumberFormat="1" applyFont="1" applyAlignment="1">
      <alignment wrapText="1"/>
    </xf>
    <xf numFmtId="0" fontId="169" fillId="0" borderId="0" xfId="0" applyFont="1" applyAlignment="1">
      <alignment wrapText="1"/>
    </xf>
    <xf numFmtId="0" fontId="21" fillId="33" borderId="0" xfId="0" applyFont="1" applyFill="1" applyAlignment="1">
      <alignment horizontal="left" vertical="top" wrapText="1"/>
    </xf>
    <xf numFmtId="0" fontId="169" fillId="0" borderId="0" xfId="0" applyFont="1" applyAlignment="1">
      <alignment horizontal="right"/>
    </xf>
    <xf numFmtId="0" fontId="169" fillId="0" borderId="0" xfId="0" applyFont="1" applyAlignment="1">
      <alignment horizontal="right" vertical="center" wrapText="1"/>
    </xf>
    <xf numFmtId="0" fontId="21" fillId="0" borderId="0" xfId="0" applyFont="1" applyAlignment="1">
      <alignment horizontal="right" vertical="center" wrapText="1"/>
    </xf>
    <xf numFmtId="0" fontId="74" fillId="0" borderId="0" xfId="0" applyFont="1" applyAlignment="1">
      <alignment horizontal="right"/>
    </xf>
    <xf numFmtId="0" fontId="169" fillId="0" borderId="0" xfId="0" applyFont="1" applyAlignment="1">
      <alignment horizontal="right" vertical="top" wrapText="1"/>
    </xf>
    <xf numFmtId="0" fontId="23" fillId="33" borderId="0" xfId="0" applyFont="1" applyFill="1" applyAlignment="1">
      <alignment horizontal="left"/>
    </xf>
    <xf numFmtId="49" fontId="21" fillId="124" borderId="0" xfId="0" applyNumberFormat="1" applyFont="1" applyFill="1" applyAlignment="1">
      <alignment horizontal="right" vertical="center"/>
    </xf>
    <xf numFmtId="49" fontId="21" fillId="124" borderId="0" xfId="0" applyNumberFormat="1" applyFont="1" applyFill="1" applyAlignment="1">
      <alignment horizontal="right"/>
    </xf>
    <xf numFmtId="0" fontId="21" fillId="0" borderId="0" xfId="0" applyFont="1" applyAlignment="1">
      <alignment horizontal="left" vertical="center" wrapText="1"/>
    </xf>
    <xf numFmtId="0" fontId="21" fillId="0" borderId="0" xfId="0" applyFont="1" applyAlignment="1">
      <alignment horizontal="right" wrapText="1"/>
    </xf>
    <xf numFmtId="0" fontId="21" fillId="33" borderId="0" xfId="0" applyFont="1" applyFill="1" applyAlignment="1">
      <alignment horizontal="right" vertical="top"/>
    </xf>
    <xf numFmtId="0" fontId="169" fillId="117" borderId="0" xfId="0" applyFont="1" applyFill="1" applyAlignment="1">
      <alignment horizontal="left" wrapText="1"/>
    </xf>
    <xf numFmtId="174" fontId="169" fillId="117" borderId="0" xfId="0" applyNumberFormat="1" applyFont="1" applyFill="1" applyAlignment="1">
      <alignment horizontal="left" wrapText="1"/>
    </xf>
    <xf numFmtId="0" fontId="176" fillId="33" borderId="0" xfId="0" applyFont="1" applyFill="1" applyAlignment="1" applyProtection="1">
      <alignment horizontal="left" indent="2"/>
      <protection locked="0"/>
    </xf>
    <xf numFmtId="170" fontId="176" fillId="33" borderId="0" xfId="35975" applyNumberFormat="1" applyFont="1" applyFill="1" applyAlignment="1" applyProtection="1">
      <alignment horizontal="right"/>
      <protection locked="0"/>
    </xf>
    <xf numFmtId="165" fontId="24" fillId="0" borderId="0" xfId="0" applyNumberFormat="1" applyFont="1"/>
    <xf numFmtId="242" fontId="24" fillId="33" borderId="0" xfId="0" applyNumberFormat="1" applyFont="1" applyFill="1"/>
    <xf numFmtId="0" fontId="21" fillId="33" borderId="0" xfId="0" applyFont="1" applyFill="1" applyAlignment="1">
      <alignment horizontal="left" vertical="top"/>
    </xf>
    <xf numFmtId="174" fontId="24" fillId="33" borderId="0" xfId="0" applyNumberFormat="1" applyFont="1" applyFill="1" applyAlignment="1">
      <alignment horizontal="right" wrapText="1"/>
    </xf>
    <xf numFmtId="174" fontId="21" fillId="124" borderId="0" xfId="55771" applyNumberFormat="1" applyFont="1" applyFill="1" applyAlignment="1">
      <alignment vertical="center" wrapText="1"/>
    </xf>
    <xf numFmtId="172" fontId="24" fillId="124" borderId="0" xfId="0" applyNumberFormat="1" applyFont="1" applyFill="1"/>
    <xf numFmtId="4" fontId="216" fillId="0" borderId="0" xfId="0" applyNumberFormat="1" applyFont="1" applyAlignment="1">
      <alignment wrapText="1"/>
    </xf>
    <xf numFmtId="0" fontId="30" fillId="0" borderId="90" xfId="0" applyFont="1" applyBorder="1"/>
    <xf numFmtId="0" fontId="101" fillId="0" borderId="90" xfId="0" applyFont="1" applyBorder="1"/>
    <xf numFmtId="0" fontId="285" fillId="0" borderId="0" xfId="0" applyFont="1" applyAlignment="1">
      <alignment horizontal="left"/>
    </xf>
    <xf numFmtId="0" fontId="30" fillId="0" borderId="90" xfId="0" applyFont="1" applyBorder="1" applyAlignment="1">
      <alignment horizontal="center"/>
    </xf>
    <xf numFmtId="0" fontId="286" fillId="0" borderId="90" xfId="0" applyFont="1" applyBorder="1" applyAlignment="1">
      <alignment horizontal="left"/>
    </xf>
    <xf numFmtId="0" fontId="255" fillId="0" borderId="0" xfId="0" applyFont="1" applyAlignment="1">
      <alignment horizontal="right"/>
    </xf>
    <xf numFmtId="0" fontId="72" fillId="0" borderId="0" xfId="35680" applyFont="1" applyAlignment="1">
      <alignment horizontal="right" vertical="top"/>
    </xf>
    <xf numFmtId="0" fontId="23" fillId="33" borderId="0" xfId="0" applyFont="1" applyFill="1" applyAlignment="1">
      <alignment horizontal="right"/>
    </xf>
    <xf numFmtId="0" fontId="275" fillId="0" borderId="0" xfId="0" applyFont="1"/>
    <xf numFmtId="0" fontId="275" fillId="0" borderId="0" xfId="0" applyFont="1" applyAlignment="1">
      <alignment horizontal="left" vertical="center" wrapText="1"/>
    </xf>
    <xf numFmtId="256" fontId="21" fillId="33" borderId="0" xfId="0" applyNumberFormat="1" applyFont="1" applyFill="1"/>
    <xf numFmtId="0" fontId="101" fillId="0" borderId="0" xfId="35680" applyFont="1" applyAlignment="1">
      <alignment vertical="top"/>
    </xf>
    <xf numFmtId="10" fontId="72" fillId="0" borderId="0" xfId="35680" applyNumberFormat="1" applyFont="1" applyAlignment="1">
      <alignment vertical="top"/>
    </xf>
    <xf numFmtId="0" fontId="170" fillId="0" borderId="0" xfId="0" applyFont="1" applyAlignment="1">
      <alignment horizontal="left"/>
    </xf>
    <xf numFmtId="0" fontId="208" fillId="0" borderId="0" xfId="0" applyFont="1"/>
    <xf numFmtId="0" fontId="172" fillId="0" borderId="109" xfId="0" applyFont="1" applyBorder="1"/>
    <xf numFmtId="0" fontId="0" fillId="0" borderId="0" xfId="0" applyAlignment="1">
      <alignment vertical="top"/>
    </xf>
    <xf numFmtId="0" fontId="16" fillId="0" borderId="0" xfId="0" applyFont="1" applyAlignment="1">
      <alignment horizontal="center" vertical="top" wrapText="1"/>
    </xf>
    <xf numFmtId="0" fontId="24" fillId="33" borderId="90" xfId="0" applyFont="1" applyFill="1" applyBorder="1" applyAlignment="1">
      <alignment horizontal="left" wrapText="1"/>
    </xf>
    <xf numFmtId="0" fontId="24" fillId="0" borderId="0" xfId="0" applyFont="1" applyAlignment="1">
      <alignment horizontal="center" vertical="center" wrapText="1"/>
    </xf>
    <xf numFmtId="169" fontId="21" fillId="0" borderId="0" xfId="35974" applyNumberFormat="1" applyFont="1" applyAlignment="1">
      <alignment horizontal="right"/>
    </xf>
    <xf numFmtId="0" fontId="21" fillId="0" borderId="0" xfId="0" applyFont="1" applyAlignment="1">
      <alignment vertical="top"/>
    </xf>
    <xf numFmtId="3" fontId="21" fillId="0" borderId="0" xfId="0" applyNumberFormat="1" applyFont="1" applyAlignment="1">
      <alignment vertical="top"/>
    </xf>
    <xf numFmtId="167" fontId="21" fillId="0" borderId="0" xfId="0" applyNumberFormat="1" applyFont="1" applyAlignment="1">
      <alignment vertical="top"/>
    </xf>
    <xf numFmtId="0" fontId="22" fillId="0" borderId="0" xfId="0" applyFont="1" applyAlignment="1">
      <alignment vertical="top"/>
    </xf>
    <xf numFmtId="242" fontId="24" fillId="0" borderId="0" xfId="0" applyNumberFormat="1" applyFont="1" applyAlignment="1">
      <alignment horizontal="right" vertical="center" wrapText="1"/>
    </xf>
    <xf numFmtId="0" fontId="22" fillId="0" borderId="91" xfId="0" applyFont="1" applyBorder="1" applyAlignment="1">
      <alignment vertical="top"/>
    </xf>
    <xf numFmtId="3" fontId="22" fillId="0" borderId="91" xfId="0" applyNumberFormat="1" applyFont="1" applyBorder="1" applyAlignment="1">
      <alignment vertical="top"/>
    </xf>
    <xf numFmtId="167" fontId="22" fillId="0" borderId="91" xfId="0" applyNumberFormat="1" applyFont="1" applyBorder="1" applyAlignment="1">
      <alignment vertical="top"/>
    </xf>
    <xf numFmtId="257" fontId="24" fillId="117" borderId="0" xfId="0" applyNumberFormat="1" applyFont="1" applyFill="1" applyAlignment="1">
      <alignment vertical="top" wrapText="1"/>
    </xf>
    <xf numFmtId="257" fontId="24" fillId="0" borderId="0" xfId="0" applyNumberFormat="1" applyFont="1" applyAlignment="1">
      <alignment horizontal="right" vertical="top" wrapText="1"/>
    </xf>
    <xf numFmtId="0" fontId="169" fillId="0" borderId="0" xfId="0" applyFont="1" applyAlignment="1">
      <alignment horizontal="left" vertical="top" wrapText="1"/>
    </xf>
    <xf numFmtId="174" fontId="24" fillId="124" borderId="0" xfId="0" applyNumberFormat="1" applyFont="1" applyFill="1" applyAlignment="1">
      <alignment horizontal="right" vertical="top" wrapText="1"/>
    </xf>
    <xf numFmtId="0" fontId="176" fillId="33" borderId="0" xfId="0" applyFont="1" applyFill="1" applyAlignment="1">
      <alignment horizontal="left"/>
    </xf>
    <xf numFmtId="242" fontId="22" fillId="0" borderId="0" xfId="0" applyNumberFormat="1" applyFont="1" applyAlignment="1">
      <alignment horizontal="left" vertical="center"/>
    </xf>
    <xf numFmtId="49" fontId="21" fillId="0" borderId="0" xfId="305" quotePrefix="1" applyNumberFormat="1" applyFont="1" applyAlignment="1">
      <alignment horizontal="right"/>
    </xf>
    <xf numFmtId="0" fontId="21" fillId="0" borderId="0" xfId="305" applyFont="1" applyAlignment="1">
      <alignment horizontal="right" wrapText="1"/>
    </xf>
    <xf numFmtId="0" fontId="212" fillId="0" borderId="90" xfId="0" applyFont="1" applyBorder="1"/>
    <xf numFmtId="0" fontId="24" fillId="0" borderId="0" xfId="0" applyFont="1" applyAlignment="1">
      <alignment horizontal="right" vertical="center" wrapText="1"/>
    </xf>
    <xf numFmtId="49" fontId="176" fillId="124" borderId="0" xfId="0" applyNumberFormat="1" applyFont="1" applyFill="1"/>
    <xf numFmtId="0" fontId="24" fillId="0" borderId="0" xfId="0" applyFont="1" applyAlignment="1">
      <alignment wrapText="1"/>
    </xf>
    <xf numFmtId="241" fontId="24" fillId="33" borderId="90" xfId="0" applyNumberFormat="1" applyFont="1" applyFill="1" applyBorder="1" applyAlignment="1">
      <alignment horizontal="right" vertical="top" wrapText="1"/>
    </xf>
    <xf numFmtId="259" fontId="21" fillId="0" borderId="0" xfId="35974" applyNumberFormat="1" applyFont="1" applyBorder="1" applyAlignment="1">
      <alignment horizontal="right"/>
    </xf>
    <xf numFmtId="259" fontId="26" fillId="0" borderId="0" xfId="0" applyNumberFormat="1" applyFont="1" applyAlignment="1">
      <alignment horizontal="right" vertical="top" wrapText="1"/>
    </xf>
    <xf numFmtId="0" fontId="24" fillId="0" borderId="0" xfId="0" applyFont="1" applyAlignment="1">
      <alignment horizontal="left" vertical="top" wrapText="1"/>
    </xf>
    <xf numFmtId="169" fontId="22" fillId="0" borderId="0" xfId="35974" applyNumberFormat="1" applyFont="1" applyBorder="1" applyAlignment="1">
      <alignment horizontal="right"/>
    </xf>
    <xf numFmtId="246" fontId="21" fillId="0" borderId="0" xfId="35974" applyNumberFormat="1" applyFont="1" applyAlignment="1">
      <alignment horizontal="right"/>
    </xf>
    <xf numFmtId="0" fontId="26" fillId="0" borderId="0" xfId="0" applyFont="1" applyAlignment="1">
      <alignment horizontal="left" vertical="top" wrapText="1"/>
    </xf>
    <xf numFmtId="0" fontId="169" fillId="0" borderId="0" xfId="0" applyFont="1" applyAlignment="1">
      <alignment horizontal="right" wrapText="1"/>
    </xf>
    <xf numFmtId="0" fontId="20" fillId="33" borderId="0" xfId="0" applyFont="1" applyFill="1" applyAlignment="1">
      <alignment horizontal="left" vertical="center"/>
    </xf>
    <xf numFmtId="0" fontId="21" fillId="33" borderId="0" xfId="0" applyFont="1" applyFill="1" applyAlignment="1">
      <alignment horizontal="left" wrapText="1"/>
    </xf>
    <xf numFmtId="0" fontId="24" fillId="0" borderId="0" xfId="0" applyFont="1" applyAlignment="1">
      <alignment horizontal="left" vertical="center"/>
    </xf>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 fillId="0" borderId="0" xfId="0" applyFont="1" applyAlignment="1">
      <alignment horizontal="left" vertical="top" wrapText="1"/>
    </xf>
    <xf numFmtId="0" fontId="24" fillId="33" borderId="0" xfId="0" applyFont="1" applyFill="1" applyAlignment="1">
      <alignment horizontal="left"/>
    </xf>
    <xf numFmtId="0" fontId="24" fillId="33" borderId="0" xfId="0" applyFont="1" applyFill="1" applyAlignment="1">
      <alignment vertical="top" wrapText="1"/>
    </xf>
    <xf numFmtId="0" fontId="212" fillId="33" borderId="0" xfId="0" applyFont="1" applyFill="1" applyAlignment="1">
      <alignment horizontal="left" wrapTex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4" fillId="33" borderId="0" xfId="0" applyFont="1" applyFill="1" applyAlignment="1">
      <alignment horizontal="right" vertical="center" wrapText="1"/>
    </xf>
    <xf numFmtId="0" fontId="21" fillId="0" borderId="90" xfId="0" applyFont="1" applyBorder="1" applyAlignment="1">
      <alignment horizontal="center" vertical="top"/>
    </xf>
    <xf numFmtId="0" fontId="169" fillId="124" borderId="0" xfId="0" applyFont="1" applyFill="1" applyAlignment="1">
      <alignment horizontal="left" wrapText="1"/>
    </xf>
    <xf numFmtId="0" fontId="212" fillId="33" borderId="90" xfId="0" applyFont="1" applyFill="1" applyBorder="1" applyAlignment="1">
      <alignment horizontal="left" wrapText="1"/>
    </xf>
    <xf numFmtId="0" fontId="24" fillId="33" borderId="0" xfId="0" applyFont="1" applyFill="1" applyAlignment="1">
      <alignment horizontal="center" vertical="top" wrapText="1"/>
    </xf>
    <xf numFmtId="0" fontId="21" fillId="33" borderId="90" xfId="0" applyFont="1" applyFill="1" applyBorder="1" applyAlignment="1">
      <alignment horizontal="right" vertical="top" wrapText="1"/>
    </xf>
    <xf numFmtId="0" fontId="21" fillId="33" borderId="0" xfId="0" applyFont="1" applyFill="1" applyAlignment="1">
      <alignment horizontal="right" vertical="top" wrapText="1"/>
    </xf>
    <xf numFmtId="0" fontId="24" fillId="33" borderId="0" xfId="0" applyFont="1" applyFill="1" applyAlignment="1">
      <alignment horizontal="right" wrapText="1"/>
    </xf>
    <xf numFmtId="246" fontId="21" fillId="117" borderId="0" xfId="35974" applyNumberFormat="1" applyFont="1" applyFill="1" applyBorder="1" applyAlignment="1">
      <alignment horizontal="right"/>
    </xf>
    <xf numFmtId="0" fontId="22" fillId="33" borderId="90" xfId="0" applyFont="1" applyFill="1" applyBorder="1" applyAlignment="1">
      <alignment horizontal="center" vertical="center"/>
    </xf>
    <xf numFmtId="0" fontId="176" fillId="33" borderId="0" xfId="0" applyFont="1" applyFill="1" applyAlignment="1">
      <alignment horizontal="left" wrapText="1"/>
    </xf>
    <xf numFmtId="0" fontId="286"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0" fontId="209" fillId="0" borderId="0" xfId="0" applyFont="1" applyAlignment="1">
      <alignment horizontal="left"/>
    </xf>
    <xf numFmtId="49" fontId="22" fillId="33" borderId="0" xfId="0" applyNumberFormat="1" applyFont="1" applyFill="1" applyAlignment="1" applyProtection="1">
      <alignment horizontal="left" vertical="center"/>
      <protection locked="0"/>
    </xf>
    <xf numFmtId="0" fontId="21" fillId="0" borderId="0" xfId="0" applyFont="1" applyProtection="1">
      <protection locked="0"/>
    </xf>
    <xf numFmtId="0" fontId="21" fillId="0" borderId="0" xfId="0" applyFont="1" applyAlignment="1" applyProtection="1">
      <alignment wrapText="1"/>
      <protection locked="0"/>
    </xf>
    <xf numFmtId="169" fontId="21" fillId="0" borderId="0" xfId="35974" applyNumberFormat="1" applyFont="1" applyBorder="1" applyAlignment="1" applyProtection="1">
      <alignment horizontal="right"/>
      <protection locked="0"/>
    </xf>
    <xf numFmtId="0" fontId="21" fillId="0" borderId="0" xfId="0" applyFont="1" applyAlignment="1" applyProtection="1">
      <alignment horizontal="left" indent="1"/>
      <protection locked="0"/>
    </xf>
    <xf numFmtId="0" fontId="21" fillId="0" borderId="0" xfId="0" applyFont="1" applyAlignment="1" applyProtection="1">
      <alignment horizontal="left" wrapText="1" indent="1"/>
      <protection locked="0"/>
    </xf>
    <xf numFmtId="258" fontId="21" fillId="0" borderId="0" xfId="35974" applyNumberFormat="1" applyFont="1" applyBorder="1" applyAlignment="1">
      <alignment horizontal="right"/>
    </xf>
    <xf numFmtId="174" fontId="21" fillId="0" borderId="0" xfId="55771" applyNumberFormat="1" applyFont="1" applyFill="1" applyBorder="1" applyAlignment="1" applyProtection="1">
      <alignment horizontal="right"/>
    </xf>
    <xf numFmtId="174" fontId="21" fillId="0" borderId="0" xfId="55771" applyNumberFormat="1" applyFont="1" applyAlignment="1">
      <alignment horizontal="right"/>
    </xf>
    <xf numFmtId="0" fontId="21" fillId="0" borderId="90" xfId="0" applyFont="1" applyBorder="1" applyProtection="1">
      <protection locked="0"/>
    </xf>
    <xf numFmtId="174" fontId="21" fillId="0" borderId="90" xfId="55771" applyNumberFormat="1" applyFont="1" applyFill="1" applyBorder="1" applyAlignment="1" applyProtection="1">
      <alignment horizontal="right"/>
    </xf>
    <xf numFmtId="174" fontId="21" fillId="0" borderId="90" xfId="55771" applyNumberFormat="1" applyFont="1" applyBorder="1" applyAlignment="1">
      <alignment horizontal="right"/>
    </xf>
    <xf numFmtId="3" fontId="176" fillId="33" borderId="0" xfId="0" applyNumberFormat="1" applyFont="1" applyFill="1"/>
    <xf numFmtId="3" fontId="21" fillId="33" borderId="90" xfId="0" applyNumberFormat="1" applyFont="1" applyFill="1" applyBorder="1" applyAlignment="1">
      <alignment vertical="center"/>
    </xf>
    <xf numFmtId="3" fontId="21" fillId="33" borderId="0" xfId="0" applyNumberFormat="1" applyFont="1" applyFill="1" applyAlignment="1">
      <alignment horizontal="right" vertical="center"/>
    </xf>
    <xf numFmtId="0" fontId="21" fillId="33" borderId="90" xfId="0" applyFont="1" applyFill="1" applyBorder="1" applyProtection="1">
      <protection locked="0"/>
    </xf>
    <xf numFmtId="3" fontId="21" fillId="33" borderId="90" xfId="0" applyNumberFormat="1" applyFont="1" applyFill="1" applyBorder="1" applyAlignment="1">
      <alignment horizontal="right" vertical="center"/>
    </xf>
    <xf numFmtId="171" fontId="21" fillId="33" borderId="0" xfId="0" applyNumberFormat="1" applyFont="1" applyFill="1" applyProtection="1">
      <protection locked="0"/>
    </xf>
    <xf numFmtId="171" fontId="21" fillId="33" borderId="0" xfId="0" applyNumberFormat="1" applyFont="1" applyFill="1"/>
    <xf numFmtId="0" fontId="21" fillId="33" borderId="0" xfId="0" applyFont="1" applyFill="1" applyAlignment="1" applyProtection="1">
      <alignment wrapText="1"/>
      <protection locked="0"/>
    </xf>
    <xf numFmtId="173" fontId="21" fillId="33" borderId="0" xfId="0" applyNumberFormat="1" applyFont="1" applyFill="1" applyProtection="1">
      <protection locked="0"/>
    </xf>
    <xf numFmtId="0" fontId="176" fillId="33" borderId="0" xfId="0" applyFont="1" applyFill="1" applyProtection="1">
      <protection locked="0"/>
    </xf>
    <xf numFmtId="170" fontId="21" fillId="33" borderId="0" xfId="35974" applyNumberFormat="1" applyFont="1" applyFill="1" applyBorder="1" applyAlignment="1">
      <alignment horizontal="right"/>
    </xf>
    <xf numFmtId="0" fontId="21" fillId="33" borderId="0" xfId="0" applyFont="1" applyFill="1" applyAlignment="1" applyProtection="1">
      <alignment horizontal="left" wrapText="1" indent="1"/>
      <protection locked="0"/>
    </xf>
    <xf numFmtId="258" fontId="21" fillId="33" borderId="0" xfId="35974" applyNumberFormat="1" applyFont="1" applyFill="1" applyBorder="1" applyAlignment="1">
      <alignment horizontal="right"/>
    </xf>
    <xf numFmtId="0" fontId="21" fillId="33" borderId="90" xfId="0" applyFont="1" applyFill="1" applyBorder="1" applyAlignment="1" applyProtection="1">
      <alignment wrapText="1"/>
      <protection locked="0"/>
    </xf>
    <xf numFmtId="258" fontId="21" fillId="33" borderId="90" xfId="35974" applyNumberFormat="1" applyFont="1" applyFill="1" applyBorder="1" applyAlignment="1">
      <alignment horizontal="right"/>
    </xf>
    <xf numFmtId="258" fontId="21" fillId="33" borderId="0" xfId="35975" applyNumberFormat="1" applyFont="1" applyFill="1" applyBorder="1" applyAlignment="1" applyProtection="1">
      <alignment horizontal="right"/>
      <protection locked="0"/>
    </xf>
    <xf numFmtId="49" fontId="22" fillId="33" borderId="0" xfId="0" applyNumberFormat="1" applyFont="1" applyFill="1" applyAlignment="1" applyProtection="1">
      <alignment horizontal="center"/>
      <protection locked="0"/>
    </xf>
    <xf numFmtId="49" fontId="176" fillId="33" borderId="0" xfId="0" applyNumberFormat="1" applyFont="1" applyFill="1" applyAlignment="1" applyProtection="1">
      <alignment horizontal="left"/>
      <protection locked="0"/>
    </xf>
    <xf numFmtId="49" fontId="21" fillId="33" borderId="0" xfId="0" applyNumberFormat="1" applyFont="1" applyFill="1" applyAlignment="1" applyProtection="1">
      <alignment horizontal="left"/>
      <protection locked="0"/>
    </xf>
    <xf numFmtId="239" fontId="21" fillId="33" borderId="0" xfId="0" applyNumberFormat="1" applyFont="1" applyFill="1" applyAlignment="1" applyProtection="1">
      <alignment horizontal="right"/>
      <protection locked="0"/>
    </xf>
    <xf numFmtId="239" fontId="21" fillId="33" borderId="0" xfId="0" applyNumberFormat="1" applyFont="1" applyFill="1" applyProtection="1">
      <protection locked="0"/>
    </xf>
    <xf numFmtId="174" fontId="21" fillId="33" borderId="0" xfId="0" applyNumberFormat="1" applyFont="1" applyFill="1" applyAlignment="1" applyProtection="1">
      <alignment horizontal="right"/>
      <protection locked="0"/>
    </xf>
    <xf numFmtId="171" fontId="21" fillId="33" borderId="0" xfId="0" applyNumberFormat="1" applyFont="1" applyFill="1" applyAlignment="1" applyProtection="1">
      <alignment horizontal="right"/>
      <protection locked="0"/>
    </xf>
    <xf numFmtId="0" fontId="26" fillId="0" borderId="90" xfId="0" applyFont="1" applyBorder="1" applyAlignment="1">
      <alignment horizontal="right" vertical="top" wrapText="1"/>
    </xf>
    <xf numFmtId="0" fontId="24" fillId="0" borderId="0" xfId="0" quotePrefix="1" applyFont="1" applyAlignment="1">
      <alignment horizontal="right" vertical="top" wrapText="1"/>
    </xf>
    <xf numFmtId="0" fontId="24" fillId="124" borderId="0" xfId="0" quotePrefix="1" applyFont="1" applyFill="1" applyAlignment="1">
      <alignment horizontal="right" vertical="top" wrapText="1"/>
    </xf>
    <xf numFmtId="0" fontId="24" fillId="0" borderId="90" xfId="0" quotePrefix="1" applyFont="1" applyBorder="1" applyAlignment="1">
      <alignment horizontal="right" vertical="top" wrapText="1"/>
    </xf>
    <xf numFmtId="0" fontId="24" fillId="0" borderId="90" xfId="0" applyFont="1" applyBorder="1" applyAlignment="1">
      <alignment vertical="center" wrapText="1"/>
    </xf>
    <xf numFmtId="0" fontId="18" fillId="0" borderId="0" xfId="0" applyFont="1"/>
    <xf numFmtId="0" fontId="292" fillId="0" borderId="0" xfId="0" applyFont="1"/>
    <xf numFmtId="0" fontId="292" fillId="33" borderId="0" xfId="0" applyFont="1" applyFill="1"/>
    <xf numFmtId="0" fontId="26" fillId="33" borderId="0" xfId="0" applyFont="1" applyFill="1" applyAlignment="1">
      <alignment horizontal="left"/>
    </xf>
    <xf numFmtId="0" fontId="21" fillId="33" borderId="0" xfId="0" applyFont="1" applyFill="1" applyAlignment="1">
      <alignment horizontal="center" vertical="center"/>
    </xf>
    <xf numFmtId="174" fontId="169" fillId="0" borderId="0" xfId="0" applyNumberFormat="1" applyFont="1" applyAlignment="1">
      <alignment horizontal="left" wrapText="1"/>
    </xf>
    <xf numFmtId="0" fontId="212" fillId="33" borderId="0" xfId="0" applyFont="1" applyFill="1" applyAlignment="1">
      <alignment wrapText="1"/>
    </xf>
    <xf numFmtId="174" fontId="22" fillId="0" borderId="0" xfId="0" applyNumberFormat="1" applyFont="1" applyAlignment="1">
      <alignment horizontal="left" vertical="top"/>
    </xf>
    <xf numFmtId="0" fontId="210" fillId="0" borderId="0" xfId="0" applyFont="1" applyAlignment="1">
      <alignment horizontal="left"/>
    </xf>
    <xf numFmtId="0" fontId="170" fillId="0" borderId="0" xfId="0" applyFont="1" applyAlignment="1">
      <alignment horizontal="center"/>
    </xf>
    <xf numFmtId="0" fontId="283" fillId="0" borderId="0" xfId="0" applyFont="1" applyAlignment="1">
      <alignment horizontal="center"/>
    </xf>
    <xf numFmtId="0" fontId="211" fillId="0" borderId="0" xfId="0" applyFont="1"/>
    <xf numFmtId="0" fontId="76" fillId="0" borderId="0" xfId="0" applyFont="1"/>
    <xf numFmtId="0" fontId="209" fillId="0" borderId="0" xfId="0" applyFont="1" applyAlignment="1">
      <alignment horizontal="center"/>
    </xf>
    <xf numFmtId="0" fontId="209" fillId="0" borderId="0" xfId="0" applyFont="1" applyAlignment="1">
      <alignment wrapText="1"/>
    </xf>
    <xf numFmtId="0" fontId="74" fillId="0" borderId="0" xfId="0" applyFont="1" applyAlignment="1">
      <alignment wrapText="1"/>
    </xf>
    <xf numFmtId="0" fontId="282" fillId="0" borderId="0" xfId="0" applyFont="1"/>
    <xf numFmtId="0" fontId="0" fillId="0" borderId="0" xfId="0" applyAlignment="1">
      <alignment vertical="center" wrapText="1"/>
    </xf>
    <xf numFmtId="0" fontId="24" fillId="117" borderId="0" xfId="0" applyFont="1" applyFill="1" applyAlignment="1">
      <alignment horizontal="left" vertical="top"/>
    </xf>
    <xf numFmtId="0" fontId="24" fillId="0" borderId="0" xfId="0" applyFont="1" applyAlignment="1">
      <alignment horizontal="left" vertical="top"/>
    </xf>
    <xf numFmtId="0" fontId="101" fillId="0" borderId="0" xfId="6876" applyFont="1" applyFill="1" applyAlignment="1" applyProtection="1"/>
    <xf numFmtId="0" fontId="24" fillId="124" borderId="0" xfId="0" applyFont="1" applyFill="1" applyAlignment="1">
      <alignment horizontal="left" vertical="center" wrapText="1" indent="1"/>
    </xf>
    <xf numFmtId="165" fontId="176" fillId="0" borderId="0" xfId="47949" applyNumberFormat="1" applyFont="1" applyBorder="1" applyAlignment="1">
      <alignment horizontal="right"/>
    </xf>
    <xf numFmtId="260" fontId="21" fillId="0" borderId="0" xfId="35974" applyNumberFormat="1" applyFont="1" applyBorder="1" applyAlignment="1">
      <alignment horizontal="right"/>
    </xf>
    <xf numFmtId="260" fontId="21" fillId="33" borderId="0" xfId="35974" applyNumberFormat="1" applyFont="1" applyFill="1" applyAlignment="1">
      <alignment horizontal="right"/>
    </xf>
    <xf numFmtId="260" fontId="21" fillId="33" borderId="0" xfId="35975" applyNumberFormat="1" applyFont="1" applyFill="1" applyAlignment="1" applyProtection="1">
      <alignment horizontal="right"/>
      <protection locked="0"/>
    </xf>
    <xf numFmtId="170" fontId="21" fillId="0" borderId="0" xfId="35975" applyNumberFormat="1" applyFont="1" applyAlignment="1" applyProtection="1">
      <alignment horizontal="right"/>
      <protection locked="0"/>
    </xf>
    <xf numFmtId="0" fontId="213" fillId="0" borderId="0" xfId="0" applyFont="1"/>
    <xf numFmtId="176" fontId="24" fillId="33" borderId="0" xfId="0" applyNumberFormat="1" applyFont="1" applyFill="1" applyAlignment="1">
      <alignment horizontal="right" wrapText="1"/>
    </xf>
    <xf numFmtId="0" fontId="26" fillId="33" borderId="0" xfId="0" applyFont="1" applyFill="1" applyAlignment="1">
      <alignment horizontal="left" wrapText="1"/>
    </xf>
    <xf numFmtId="174" fontId="26" fillId="33" borderId="0" xfId="0" applyNumberFormat="1" applyFont="1" applyFill="1" applyAlignment="1">
      <alignment horizontal="right" wrapText="1"/>
    </xf>
    <xf numFmtId="0" fontId="212" fillId="33" borderId="0" xfId="0" applyFont="1" applyFill="1" applyAlignment="1">
      <alignment horizontal="left" wrapText="1" indent="1"/>
    </xf>
    <xf numFmtId="174" fontId="212" fillId="33" borderId="0" xfId="0" applyNumberFormat="1" applyFont="1" applyFill="1" applyAlignment="1">
      <alignment horizontal="right" wrapText="1"/>
    </xf>
    <xf numFmtId="0" fontId="212" fillId="0" borderId="0" xfId="0" applyFont="1" applyAlignment="1">
      <alignment horizontal="left" wrapText="1" indent="1"/>
    </xf>
    <xf numFmtId="176" fontId="24" fillId="0" borderId="0" xfId="0" applyNumberFormat="1" applyFont="1" applyAlignment="1">
      <alignment horizontal="right" wrapText="1"/>
    </xf>
    <xf numFmtId="0" fontId="26" fillId="0" borderId="0" xfId="0" applyFont="1" applyAlignment="1">
      <alignment horizontal="left" wrapText="1"/>
    </xf>
    <xf numFmtId="174" fontId="295" fillId="33" borderId="0" xfId="0" applyNumberFormat="1" applyFont="1" applyFill="1" applyAlignment="1">
      <alignment horizontal="right" wrapText="1"/>
    </xf>
    <xf numFmtId="174" fontId="212" fillId="33" borderId="0" xfId="0" applyNumberFormat="1" applyFont="1" applyFill="1" applyAlignment="1">
      <alignment horizontal="center" wrapText="1"/>
    </xf>
    <xf numFmtId="0" fontId="26" fillId="33" borderId="91" xfId="0" applyFont="1" applyFill="1" applyBorder="1" applyAlignment="1">
      <alignment horizontal="left" wrapText="1"/>
    </xf>
    <xf numFmtId="3" fontId="24" fillId="117" borderId="0" xfId="0" applyNumberFormat="1" applyFont="1" applyFill="1" applyAlignment="1">
      <alignment vertical="top" wrapText="1"/>
    </xf>
    <xf numFmtId="261" fontId="24" fillId="33" borderId="0" xfId="0" applyNumberFormat="1" applyFont="1" applyFill="1" applyAlignment="1">
      <alignment horizontal="right" vertical="top" wrapText="1"/>
    </xf>
    <xf numFmtId="0" fontId="24" fillId="0" borderId="0" xfId="0" applyFont="1" applyAlignment="1">
      <alignment horizontal="right" vertical="top"/>
    </xf>
    <xf numFmtId="0" fontId="212" fillId="0" borderId="0" xfId="0" applyFont="1" applyAlignment="1">
      <alignment horizontal="right" vertical="top"/>
    </xf>
    <xf numFmtId="0" fontId="212" fillId="0" borderId="0" xfId="0" applyFont="1" applyAlignment="1">
      <alignment horizontal="left" vertical="top" wrapText="1"/>
    </xf>
    <xf numFmtId="261" fontId="212" fillId="33" borderId="0" xfId="0" applyNumberFormat="1" applyFont="1" applyFill="1" applyAlignment="1">
      <alignment horizontal="right" vertical="top" wrapText="1"/>
    </xf>
    <xf numFmtId="261" fontId="24" fillId="0" borderId="0" xfId="0" applyNumberFormat="1" applyFont="1" applyAlignment="1">
      <alignment horizontal="right" vertical="top" wrapText="1"/>
    </xf>
    <xf numFmtId="262" fontId="24" fillId="117" borderId="0" xfId="0" applyNumberFormat="1" applyFont="1" applyFill="1" applyAlignment="1">
      <alignment vertical="top" wrapText="1"/>
    </xf>
    <xf numFmtId="176" fontId="24" fillId="0" borderId="0" xfId="0" applyNumberFormat="1" applyFont="1" applyAlignment="1">
      <alignment horizontal="right" vertical="top" wrapText="1"/>
    </xf>
    <xf numFmtId="262" fontId="24" fillId="0" borderId="0" xfId="0" applyNumberFormat="1" applyFont="1" applyAlignment="1">
      <alignment horizontal="right" vertical="top" wrapText="1"/>
    </xf>
    <xf numFmtId="2" fontId="24" fillId="33" borderId="0" xfId="0" applyNumberFormat="1" applyFont="1" applyFill="1" applyAlignment="1">
      <alignment horizontal="right" vertical="top" wrapText="1"/>
    </xf>
    <xf numFmtId="0" fontId="169" fillId="0" borderId="0" xfId="0" applyFont="1" applyAlignment="1">
      <alignment horizontal="right" vertical="center"/>
    </xf>
    <xf numFmtId="167" fontId="22" fillId="0" borderId="0" xfId="0" applyNumberFormat="1" applyFont="1" applyAlignment="1">
      <alignment vertical="top"/>
    </xf>
    <xf numFmtId="3" fontId="22" fillId="0" borderId="0" xfId="0" applyNumberFormat="1" applyFont="1" applyAlignment="1">
      <alignment vertical="top"/>
    </xf>
    <xf numFmtId="3" fontId="22" fillId="0" borderId="0" xfId="0" applyNumberFormat="1" applyFont="1" applyAlignment="1">
      <alignment vertical="top" wrapText="1"/>
    </xf>
    <xf numFmtId="0" fontId="24" fillId="33" borderId="0" xfId="0" applyFont="1" applyFill="1" applyAlignment="1">
      <alignment horizontal="left" vertical="top" wrapText="1" indent="1"/>
    </xf>
    <xf numFmtId="172" fontId="26" fillId="124" borderId="0" xfId="0" applyNumberFormat="1" applyFont="1" applyFill="1"/>
    <xf numFmtId="172" fontId="26" fillId="33" borderId="0" xfId="0" applyNumberFormat="1" applyFont="1" applyFill="1"/>
    <xf numFmtId="0" fontId="212" fillId="0" borderId="0" xfId="0" applyFont="1"/>
    <xf numFmtId="0" fontId="212" fillId="124" borderId="0" xfId="0" applyFont="1" applyFill="1" applyAlignment="1">
      <alignment horizontal="left" vertical="center" wrapText="1" indent="2"/>
    </xf>
    <xf numFmtId="172" fontId="212" fillId="124" borderId="0" xfId="0" applyNumberFormat="1" applyFont="1" applyFill="1"/>
    <xf numFmtId="172" fontId="212" fillId="33" borderId="0" xfId="0" applyNumberFormat="1" applyFont="1" applyFill="1"/>
    <xf numFmtId="242" fontId="212" fillId="0" borderId="0" xfId="53194" applyNumberFormat="1" applyFont="1" applyBorder="1" applyAlignment="1">
      <alignment horizontal="right" wrapText="1"/>
    </xf>
    <xf numFmtId="242" fontId="26" fillId="0" borderId="0" xfId="53194" applyNumberFormat="1" applyFont="1" applyBorder="1" applyAlignment="1">
      <alignment horizontal="right" wrapText="1"/>
    </xf>
    <xf numFmtId="242" fontId="26" fillId="117" borderId="0" xfId="53194" applyNumberFormat="1" applyFont="1" applyFill="1" applyBorder="1" applyAlignment="1">
      <alignment horizontal="right" wrapText="1"/>
    </xf>
    <xf numFmtId="242" fontId="24" fillId="117" borderId="0" xfId="53194" applyNumberFormat="1" applyFont="1" applyFill="1" applyBorder="1" applyAlignment="1">
      <alignment horizontal="right" wrapText="1"/>
    </xf>
    <xf numFmtId="0" fontId="24" fillId="0" borderId="0" xfId="0" applyFont="1" applyAlignment="1">
      <alignment horizontal="center" vertical="center"/>
    </xf>
    <xf numFmtId="0" fontId="26" fillId="0" borderId="0" xfId="0" applyFont="1" applyAlignment="1">
      <alignment horizontal="center"/>
    </xf>
    <xf numFmtId="0" fontId="21" fillId="0" borderId="0" xfId="55768" applyFont="1" applyAlignment="1">
      <alignment horizontal="right" wrapText="1"/>
    </xf>
    <xf numFmtId="0" fontId="21" fillId="0" borderId="0" xfId="55768" applyFont="1" applyAlignment="1">
      <alignment horizontal="left" wrapText="1"/>
    </xf>
    <xf numFmtId="170" fontId="21" fillId="0" borderId="0" xfId="55771" applyNumberFormat="1" applyFont="1" applyAlignment="1">
      <alignment horizontal="right" vertical="center"/>
    </xf>
    <xf numFmtId="0" fontId="21" fillId="0" borderId="0" xfId="55768" applyFont="1" applyAlignment="1">
      <alignment wrapText="1"/>
    </xf>
    <xf numFmtId="0" fontId="212" fillId="0" borderId="0" xfId="0" applyFont="1" applyAlignment="1">
      <alignment horizontal="left" wrapText="1"/>
    </xf>
    <xf numFmtId="174" fontId="212" fillId="33" borderId="0" xfId="55771" applyNumberFormat="1" applyFont="1" applyFill="1" applyBorder="1" applyAlignment="1">
      <alignment horizontal="left" wrapText="1"/>
    </xf>
    <xf numFmtId="174" fontId="24" fillId="33" borderId="0" xfId="55771" applyNumberFormat="1" applyFont="1" applyFill="1"/>
    <xf numFmtId="0" fontId="24" fillId="0" borderId="0" xfId="0" applyFont="1" applyAlignment="1">
      <alignment vertical="top" wrapText="1"/>
    </xf>
    <xf numFmtId="246" fontId="21" fillId="117" borderId="117" xfId="35974" applyNumberFormat="1" applyFont="1" applyFill="1" applyBorder="1" applyAlignment="1">
      <alignment horizontal="right"/>
    </xf>
    <xf numFmtId="174" fontId="24" fillId="0" borderId="0" xfId="0" applyNumberFormat="1" applyFont="1" applyAlignment="1">
      <alignment horizontal="left" vertical="top" wrapText="1"/>
    </xf>
    <xf numFmtId="174" fontId="24" fillId="117" borderId="0" xfId="0" applyNumberFormat="1" applyFont="1" applyFill="1" applyAlignment="1">
      <alignment horizontal="left" vertical="top" wrapText="1"/>
    </xf>
    <xf numFmtId="242" fontId="24" fillId="0" borderId="0" xfId="53194" applyNumberFormat="1" applyFont="1"/>
    <xf numFmtId="169" fontId="21" fillId="0" borderId="117" xfId="35974" applyNumberFormat="1" applyFont="1" applyBorder="1" applyAlignment="1">
      <alignment horizontal="right"/>
    </xf>
    <xf numFmtId="0" fontId="212" fillId="33" borderId="0" xfId="0" applyFont="1" applyFill="1" applyAlignment="1">
      <alignment horizontal="left"/>
    </xf>
    <xf numFmtId="0" fontId="22" fillId="0" borderId="0" xfId="0" applyFont="1" applyAlignment="1">
      <alignment horizontal="right" vertical="center"/>
    </xf>
    <xf numFmtId="3" fontId="28" fillId="0" borderId="0" xfId="0" applyNumberFormat="1" applyFont="1"/>
    <xf numFmtId="176" fontId="21" fillId="33" borderId="0" xfId="0" applyNumberFormat="1" applyFont="1" applyFill="1" applyAlignment="1">
      <alignment horizontal="right" wrapText="1"/>
    </xf>
    <xf numFmtId="0" fontId="21" fillId="0" borderId="0" xfId="0" applyFont="1" applyAlignment="1">
      <alignment horizontal="right"/>
    </xf>
    <xf numFmtId="0" fontId="21" fillId="0" borderId="0" xfId="0" applyFont="1" applyAlignment="1">
      <alignment horizontal="left"/>
    </xf>
    <xf numFmtId="0" fontId="21" fillId="0" borderId="0" xfId="0" applyFont="1" applyAlignment="1">
      <alignment wrapText="1"/>
    </xf>
    <xf numFmtId="176" fontId="24" fillId="33" borderId="117" xfId="0" applyNumberFormat="1" applyFont="1" applyFill="1" applyBorder="1" applyAlignment="1">
      <alignment horizontal="right" wrapText="1"/>
    </xf>
    <xf numFmtId="0" fontId="24" fillId="33" borderId="117" xfId="0" applyFont="1" applyFill="1" applyBorder="1" applyAlignment="1">
      <alignment horizontal="left" wrapText="1"/>
    </xf>
    <xf numFmtId="261" fontId="21" fillId="0" borderId="0" xfId="55773" applyNumberFormat="1" applyFont="1" applyAlignment="1">
      <alignment horizontal="right" wrapText="1"/>
    </xf>
    <xf numFmtId="259" fontId="21" fillId="0" borderId="0" xfId="55771" applyNumberFormat="1" applyFont="1" applyAlignment="1">
      <alignment horizontal="right"/>
    </xf>
    <xf numFmtId="0" fontId="24" fillId="33" borderId="0" xfId="0" quotePrefix="1" applyFont="1" applyFill="1" applyAlignment="1">
      <alignment horizontal="right" wrapText="1"/>
    </xf>
    <xf numFmtId="0" fontId="21" fillId="139" borderId="117" xfId="0" applyFont="1" applyFill="1" applyBorder="1" applyAlignment="1">
      <alignment horizontal="center" vertical="center"/>
    </xf>
    <xf numFmtId="0" fontId="169" fillId="139" borderId="117" xfId="0" applyFont="1" applyFill="1" applyBorder="1"/>
    <xf numFmtId="0" fontId="21" fillId="127" borderId="0" xfId="0" applyFont="1" applyFill="1" applyAlignment="1">
      <alignment horizontal="left" vertical="center"/>
    </xf>
    <xf numFmtId="169" fontId="21" fillId="0" borderId="0" xfId="0" applyNumberFormat="1" applyFont="1" applyAlignment="1">
      <alignment horizontal="right"/>
    </xf>
    <xf numFmtId="260" fontId="21" fillId="0" borderId="0" xfId="55773" applyNumberFormat="1" applyFont="1" applyAlignment="1">
      <alignment horizontal="right" vertical="center"/>
    </xf>
    <xf numFmtId="0" fontId="24" fillId="33" borderId="90" xfId="0" applyFont="1" applyFill="1" applyBorder="1" applyAlignment="1">
      <alignment horizontal="right" vertical="center"/>
    </xf>
    <xf numFmtId="169" fontId="22" fillId="0" borderId="90" xfId="35974" applyNumberFormat="1" applyFont="1" applyBorder="1" applyAlignment="1">
      <alignment horizontal="right"/>
    </xf>
    <xf numFmtId="0" fontId="21" fillId="33" borderId="0" xfId="0" applyFont="1" applyFill="1" applyAlignment="1">
      <alignment horizontal="left" wrapText="1" indent="1"/>
    </xf>
    <xf numFmtId="169" fontId="21" fillId="117" borderId="0" xfId="35974" applyNumberFormat="1" applyFont="1" applyFill="1" applyBorder="1" applyAlignment="1">
      <alignment horizontal="right"/>
    </xf>
    <xf numFmtId="0" fontId="22" fillId="33" borderId="90" xfId="0" applyFont="1" applyFill="1" applyBorder="1" applyAlignment="1">
      <alignment horizontal="left" wrapText="1"/>
    </xf>
    <xf numFmtId="176" fontId="22" fillId="33" borderId="90" xfId="0" applyNumberFormat="1" applyFont="1" applyFill="1" applyBorder="1" applyAlignment="1">
      <alignment horizontal="right" wrapText="1"/>
    </xf>
    <xf numFmtId="176" fontId="21" fillId="33" borderId="90" xfId="0" applyNumberFormat="1" applyFont="1" applyFill="1" applyBorder="1" applyAlignment="1">
      <alignment horizontal="right" wrapText="1"/>
    </xf>
    <xf numFmtId="0" fontId="21" fillId="33" borderId="90" xfId="0" applyFont="1" applyFill="1" applyBorder="1" applyAlignment="1">
      <alignment horizontal="left" wrapText="1"/>
    </xf>
    <xf numFmtId="169" fontId="21" fillId="0" borderId="90" xfId="35974" applyNumberFormat="1" applyFont="1" applyBorder="1" applyAlignment="1">
      <alignment horizontal="right"/>
    </xf>
    <xf numFmtId="0" fontId="215" fillId="33" borderId="0" xfId="0" applyFont="1" applyFill="1" applyAlignment="1">
      <alignment horizontal="center"/>
    </xf>
    <xf numFmtId="0" fontId="169" fillId="127" borderId="90" xfId="0" applyFont="1" applyFill="1" applyBorder="1" applyAlignment="1">
      <alignment horizontal="right" vertical="center" wrapText="1"/>
    </xf>
    <xf numFmtId="0" fontId="212" fillId="124" borderId="0" xfId="0" applyFont="1" applyFill="1" applyAlignment="1">
      <alignment horizontal="left" vertical="center" wrapText="1" indent="1"/>
    </xf>
    <xf numFmtId="0" fontId="26" fillId="33" borderId="0" xfId="0" applyFont="1" applyFill="1" applyAlignment="1">
      <alignment horizontal="left" vertical="center" wrapText="1"/>
    </xf>
    <xf numFmtId="172" fontId="26" fillId="33" borderId="0" xfId="0" applyNumberFormat="1" applyFont="1" applyFill="1" applyAlignment="1">
      <alignment vertical="top"/>
    </xf>
    <xf numFmtId="0" fontId="293" fillId="33" borderId="0" xfId="0" applyFont="1" applyFill="1"/>
    <xf numFmtId="0" fontId="30" fillId="0" borderId="0" xfId="0" applyFont="1" applyAlignment="1">
      <alignment wrapText="1"/>
    </xf>
    <xf numFmtId="0" fontId="203" fillId="0" borderId="0" xfId="0" applyFont="1"/>
    <xf numFmtId="0" fontId="212" fillId="33" borderId="0" xfId="0" applyFont="1" applyFill="1" applyAlignment="1">
      <alignment horizontal="left" vertical="top" indent="1"/>
    </xf>
    <xf numFmtId="174" fontId="176" fillId="33" borderId="0" xfId="0" applyNumberFormat="1" applyFont="1" applyFill="1" applyAlignment="1">
      <alignment horizontal="left" vertical="top"/>
    </xf>
    <xf numFmtId="174" fontId="212" fillId="33" borderId="0" xfId="0" applyNumberFormat="1" applyFont="1" applyFill="1" applyAlignment="1">
      <alignment horizontal="center" vertical="top" wrapText="1"/>
    </xf>
    <xf numFmtId="0" fontId="212" fillId="33" borderId="0" xfId="0" applyFont="1" applyFill="1"/>
    <xf numFmtId="260" fontId="24" fillId="33" borderId="0" xfId="6213" applyNumberFormat="1" applyFont="1" applyFill="1"/>
    <xf numFmtId="261" fontId="24" fillId="33" borderId="0" xfId="0" applyNumberFormat="1" applyFont="1" applyFill="1"/>
    <xf numFmtId="261" fontId="24" fillId="33" borderId="0" xfId="0" applyNumberFormat="1" applyFont="1" applyFill="1" applyAlignment="1">
      <alignment horizontal="center" vertical="top" wrapText="1"/>
    </xf>
    <xf numFmtId="0" fontId="24" fillId="33" borderId="0" xfId="0" applyFont="1" applyFill="1" applyAlignment="1">
      <alignment horizontal="center" vertical="center"/>
    </xf>
    <xf numFmtId="174" fontId="169" fillId="33" borderId="0" xfId="55771" applyNumberFormat="1" applyFont="1" applyFill="1" applyBorder="1" applyAlignment="1">
      <alignment horizontal="left" vertical="top" wrapText="1"/>
    </xf>
    <xf numFmtId="174" fontId="24" fillId="33" borderId="0" xfId="55771" applyNumberFormat="1" applyFont="1" applyFill="1" applyBorder="1"/>
    <xf numFmtId="174" fontId="212" fillId="0" borderId="0" xfId="0" applyNumberFormat="1" applyFont="1" applyAlignment="1">
      <alignment horizontal="right" wrapText="1"/>
    </xf>
    <xf numFmtId="0" fontId="158" fillId="0" borderId="0" xfId="0" applyFont="1"/>
    <xf numFmtId="0" fontId="176" fillId="0" borderId="0" xfId="305" applyFont="1" applyAlignment="1"/>
    <xf numFmtId="0" fontId="21" fillId="0" borderId="0" xfId="35680" applyFont="1">
      <alignment vertical="center"/>
    </xf>
    <xf numFmtId="0" fontId="21" fillId="0" borderId="0" xfId="55769" applyFont="1" applyFill="1" applyBorder="1" applyAlignment="1">
      <alignment horizontal="center" vertical="center" wrapText="1"/>
    </xf>
    <xf numFmtId="0" fontId="21" fillId="0" borderId="0" xfId="35680" applyFont="1" applyAlignment="1"/>
    <xf numFmtId="0" fontId="21" fillId="0" borderId="0" xfId="305" applyFont="1" applyAlignment="1">
      <alignment horizontal="left" vertical="center" wrapText="1" indent="1"/>
    </xf>
    <xf numFmtId="0" fontId="176" fillId="0" borderId="0" xfId="35680" applyFont="1">
      <alignment vertical="center"/>
    </xf>
    <xf numFmtId="0" fontId="297" fillId="0" borderId="0" xfId="35680" applyFont="1">
      <alignment vertical="center"/>
    </xf>
    <xf numFmtId="0" fontId="72" fillId="0" borderId="0" xfId="35680" applyFont="1">
      <alignment vertical="center"/>
    </xf>
    <xf numFmtId="49" fontId="21" fillId="0" borderId="0" xfId="0" quotePrefix="1" applyNumberFormat="1" applyFont="1"/>
    <xf numFmtId="174" fontId="26" fillId="0" borderId="0" xfId="0" applyNumberFormat="1" applyFont="1" applyAlignment="1">
      <alignment horizontal="right" wrapText="1"/>
    </xf>
    <xf numFmtId="174" fontId="24" fillId="0" borderId="0" xfId="0" applyNumberFormat="1" applyFont="1" applyAlignment="1">
      <alignment horizontal="right" wrapText="1"/>
    </xf>
    <xf numFmtId="174" fontId="26" fillId="0" borderId="91" xfId="0" applyNumberFormat="1" applyFont="1" applyBorder="1" applyAlignment="1">
      <alignment horizontal="right" wrapText="1"/>
    </xf>
    <xf numFmtId="174" fontId="26" fillId="0" borderId="21" xfId="0" applyNumberFormat="1" applyFont="1" applyBorder="1" applyAlignment="1">
      <alignment horizontal="right" wrapText="1"/>
    </xf>
    <xf numFmtId="0" fontId="22" fillId="117" borderId="0" xfId="0" applyFont="1" applyFill="1" applyAlignment="1">
      <alignment horizontal="right" vertical="center" wrapText="1"/>
    </xf>
    <xf numFmtId="0" fontId="22" fillId="117" borderId="0" xfId="0" applyFont="1" applyFill="1" applyAlignment="1">
      <alignment vertical="center" wrapText="1"/>
    </xf>
    <xf numFmtId="242" fontId="21" fillId="117" borderId="0" xfId="0" applyNumberFormat="1" applyFont="1" applyFill="1" applyAlignment="1">
      <alignment horizontal="center" vertical="center" wrapText="1"/>
    </xf>
    <xf numFmtId="0" fontId="21" fillId="117" borderId="0" xfId="0" applyFont="1" applyFill="1" applyAlignment="1">
      <alignment horizontal="right" vertical="center" wrapText="1"/>
    </xf>
    <xf numFmtId="0" fontId="21" fillId="117" borderId="0" xfId="0" applyFont="1" applyFill="1" applyAlignment="1">
      <alignment horizontal="justify" vertical="center" wrapText="1"/>
    </xf>
    <xf numFmtId="260" fontId="21" fillId="117" borderId="0" xfId="35974" applyNumberFormat="1" applyFont="1" applyFill="1" applyAlignment="1">
      <alignment horizontal="right"/>
    </xf>
    <xf numFmtId="174" fontId="26" fillId="33" borderId="117" xfId="0" applyNumberFormat="1" applyFont="1" applyFill="1" applyBorder="1" applyAlignment="1">
      <alignment horizontal="left" vertical="top" wrapText="1"/>
    </xf>
    <xf numFmtId="174" fontId="26" fillId="0" borderId="0" xfId="0" applyNumberFormat="1" applyFont="1" applyAlignment="1">
      <alignment horizontal="left" vertical="top" wrapText="1"/>
    </xf>
    <xf numFmtId="174" fontId="26" fillId="33" borderId="0" xfId="0" applyNumberFormat="1" applyFont="1" applyFill="1" applyAlignment="1">
      <alignment horizontal="left" vertical="top" wrapText="1"/>
    </xf>
    <xf numFmtId="0" fontId="24" fillId="33" borderId="117" xfId="0" applyFont="1" applyFill="1" applyBorder="1" applyAlignment="1">
      <alignment horizontal="left" vertical="top" wrapText="1"/>
    </xf>
    <xf numFmtId="0" fontId="176" fillId="33" borderId="0" xfId="0" applyFont="1" applyFill="1" applyAlignment="1">
      <alignment horizontal="left" vertical="top" wrapText="1"/>
    </xf>
    <xf numFmtId="0" fontId="21" fillId="33" borderId="0" xfId="0" applyFont="1" applyFill="1" applyAlignment="1">
      <alignment horizontal="right" wrapText="1"/>
    </xf>
    <xf numFmtId="171" fontId="21" fillId="33" borderId="117" xfId="0" applyNumberFormat="1" applyFont="1" applyFill="1" applyBorder="1" applyAlignment="1">
      <alignment horizontal="right"/>
    </xf>
    <xf numFmtId="242" fontId="21" fillId="33" borderId="0" xfId="47949" applyNumberFormat="1" applyFont="1" applyFill="1" applyBorder="1" applyAlignment="1" applyProtection="1">
      <alignment horizontal="right"/>
      <protection locked="0"/>
    </xf>
    <xf numFmtId="0" fontId="21" fillId="33" borderId="0" xfId="0" applyFont="1" applyFill="1" applyAlignment="1">
      <alignment horizontal="center" vertical="top" wrapText="1"/>
    </xf>
    <xf numFmtId="0" fontId="0" fillId="0" borderId="0" xfId="0" applyAlignment="1">
      <alignment horizontal="right"/>
    </xf>
    <xf numFmtId="0" fontId="24" fillId="0" borderId="117" xfId="0" applyFont="1" applyBorder="1" applyAlignment="1">
      <alignment horizontal="right" vertical="center" wrapText="1"/>
    </xf>
    <xf numFmtId="0" fontId="169" fillId="0" borderId="90" xfId="0" applyFont="1" applyBorder="1" applyAlignment="1">
      <alignment horizontal="right"/>
    </xf>
    <xf numFmtId="242" fontId="213" fillId="0" borderId="0" xfId="55771" applyNumberFormat="1" applyFont="1" applyBorder="1" applyAlignment="1">
      <alignment vertical="center" wrapText="1"/>
    </xf>
    <xf numFmtId="0" fontId="176" fillId="33" borderId="117" xfId="0" applyFont="1" applyFill="1" applyBorder="1"/>
    <xf numFmtId="0" fontId="28" fillId="33" borderId="117" xfId="0" applyFont="1" applyFill="1" applyBorder="1" applyAlignment="1">
      <alignment vertical="center"/>
    </xf>
    <xf numFmtId="169" fontId="21" fillId="0" borderId="117" xfId="35974" applyNumberFormat="1" applyFont="1" applyBorder="1" applyAlignment="1">
      <alignment horizontal="center"/>
    </xf>
    <xf numFmtId="0" fontId="0" fillId="33" borderId="0" xfId="0" applyFill="1" applyAlignment="1">
      <alignment horizontal="right"/>
    </xf>
    <xf numFmtId="0" fontId="203" fillId="33" borderId="0" xfId="0" applyFont="1" applyFill="1" applyAlignment="1">
      <alignment horizontal="right"/>
    </xf>
    <xf numFmtId="0" fontId="169" fillId="33" borderId="0" xfId="0" applyFont="1" applyFill="1" applyAlignment="1">
      <alignment horizontal="right" wrapText="1"/>
    </xf>
    <xf numFmtId="0" fontId="298" fillId="0" borderId="0" xfId="0" applyFont="1"/>
    <xf numFmtId="242" fontId="212" fillId="0" borderId="0" xfId="0" applyNumberFormat="1" applyFont="1" applyAlignment="1">
      <alignment horizontal="left" vertical="center" wrapText="1" indent="1"/>
    </xf>
    <xf numFmtId="259" fontId="176" fillId="0" borderId="0" xfId="35974" applyNumberFormat="1" applyFont="1" applyBorder="1" applyAlignment="1">
      <alignment horizontal="right"/>
    </xf>
    <xf numFmtId="0" fontId="212" fillId="0" borderId="0" xfId="0" applyFont="1" applyAlignment="1">
      <alignment horizontal="left" vertical="center" wrapText="1" indent="1"/>
    </xf>
    <xf numFmtId="0" fontId="176" fillId="0" borderId="0" xfId="305" applyFont="1" applyAlignment="1">
      <alignment horizontal="left" vertical="center" wrapText="1" indent="2"/>
    </xf>
    <xf numFmtId="0" fontId="176" fillId="0" borderId="90" xfId="305" applyFont="1" applyBorder="1" applyAlignment="1">
      <alignment horizontal="left" vertical="center" wrapText="1" indent="2"/>
    </xf>
    <xf numFmtId="0" fontId="26" fillId="33" borderId="117" xfId="0" applyFont="1" applyFill="1" applyBorder="1" applyAlignment="1">
      <alignment horizontal="left"/>
    </xf>
    <xf numFmtId="0" fontId="26" fillId="33" borderId="0" xfId="0" applyFont="1" applyFill="1" applyAlignment="1">
      <alignment horizontal="right"/>
    </xf>
    <xf numFmtId="0" fontId="176" fillId="33" borderId="0" xfId="0" applyFont="1" applyFill="1" applyAlignment="1">
      <alignment horizontal="left" vertical="top"/>
    </xf>
    <xf numFmtId="0" fontId="24" fillId="0" borderId="90" xfId="0" applyFont="1" applyBorder="1" applyAlignment="1">
      <alignment horizontal="right"/>
    </xf>
    <xf numFmtId="0" fontId="21" fillId="33" borderId="90" xfId="0" applyFont="1" applyFill="1" applyBorder="1" applyAlignment="1">
      <alignment horizontal="right"/>
    </xf>
    <xf numFmtId="0" fontId="212" fillId="0" borderId="0" xfId="0" applyFont="1" applyAlignment="1">
      <alignment horizontal="left" indent="1"/>
    </xf>
    <xf numFmtId="0" fontId="21" fillId="33" borderId="0" xfId="0" applyFont="1" applyFill="1" applyAlignment="1">
      <alignment horizontal="left" vertical="center"/>
    </xf>
    <xf numFmtId="49" fontId="22" fillId="33" borderId="0" xfId="0" applyNumberFormat="1" applyFont="1" applyFill="1" applyAlignment="1" applyProtection="1">
      <alignment horizontal="center" vertical="center"/>
      <protection locked="0"/>
    </xf>
    <xf numFmtId="0" fontId="0" fillId="0" borderId="0" xfId="0" applyAlignment="1">
      <alignment wrapText="1"/>
    </xf>
    <xf numFmtId="0" fontId="213" fillId="0" borderId="0" xfId="0" applyFont="1" applyAlignment="1">
      <alignment horizontal="left" vertical="center" wrapText="1" indent="1"/>
    </xf>
    <xf numFmtId="169" fontId="176" fillId="0" borderId="0" xfId="35974" applyNumberFormat="1" applyFont="1" applyAlignment="1">
      <alignment horizontal="right"/>
    </xf>
    <xf numFmtId="242" fontId="213" fillId="0" borderId="0" xfId="0" applyNumberFormat="1" applyFont="1" applyAlignment="1">
      <alignment horizontal="center" vertical="center" wrapText="1"/>
    </xf>
    <xf numFmtId="0" fontId="176" fillId="0" borderId="0" xfId="0" applyFont="1" applyAlignment="1">
      <alignment horizontal="left" vertical="center" wrapText="1" indent="1"/>
    </xf>
    <xf numFmtId="242" fontId="176" fillId="0" borderId="0" xfId="0" applyNumberFormat="1" applyFont="1" applyAlignment="1">
      <alignment horizontal="center" vertical="center" wrapText="1"/>
    </xf>
    <xf numFmtId="0" fontId="21" fillId="0" borderId="0" xfId="0" applyFont="1" applyAlignment="1">
      <alignment horizontal="right" vertical="top" wrapText="1"/>
    </xf>
    <xf numFmtId="0" fontId="21" fillId="117" borderId="0" xfId="0" applyFont="1" applyFill="1" applyAlignment="1">
      <alignment horizontal="right" vertical="top" wrapText="1"/>
    </xf>
    <xf numFmtId="0" fontId="0" fillId="0" borderId="0" xfId="0" applyAlignment="1">
      <alignment horizontal="center" vertical="center" wrapText="1"/>
    </xf>
    <xf numFmtId="0" fontId="169" fillId="0" borderId="90" xfId="0" applyFont="1" applyBorder="1" applyAlignment="1">
      <alignment horizontal="right" vertical="center" wrapText="1"/>
    </xf>
    <xf numFmtId="0" fontId="169" fillId="0" borderId="90" xfId="0" applyFont="1" applyBorder="1" applyAlignment="1">
      <alignment horizontal="right" vertical="center"/>
    </xf>
    <xf numFmtId="0" fontId="24" fillId="0" borderId="90" xfId="0" applyFont="1" applyBorder="1" applyAlignment="1">
      <alignment horizontal="right" vertical="center" wrapText="1"/>
    </xf>
    <xf numFmtId="0" fontId="176" fillId="0" borderId="0" xfId="305" applyFont="1" applyAlignment="1">
      <alignment horizontal="left" wrapText="1" indent="1"/>
    </xf>
    <xf numFmtId="0" fontId="213" fillId="117" borderId="0" xfId="0" applyFont="1" applyFill="1" applyAlignment="1">
      <alignment horizontal="left" vertical="top" wrapText="1"/>
    </xf>
    <xf numFmtId="174" fontId="213" fillId="117" borderId="0" xfId="0" applyNumberFormat="1" applyFont="1" applyFill="1" applyAlignment="1">
      <alignment horizontal="left" vertical="top" wrapText="1"/>
    </xf>
    <xf numFmtId="174" fontId="213" fillId="0" borderId="0" xfId="0" applyNumberFormat="1" applyFont="1" applyAlignment="1">
      <alignment horizontal="left" vertical="top" wrapText="1"/>
    </xf>
    <xf numFmtId="174" fontId="213" fillId="33" borderId="0" xfId="0" applyNumberFormat="1" applyFont="1" applyFill="1" applyAlignment="1">
      <alignment horizontal="left" vertical="top" wrapText="1"/>
    </xf>
    <xf numFmtId="0" fontId="24" fillId="33" borderId="90" xfId="0" applyFont="1" applyFill="1" applyBorder="1" applyAlignment="1">
      <alignment horizontal="right" wrapText="1"/>
    </xf>
    <xf numFmtId="241" fontId="24" fillId="33" borderId="90" xfId="0" applyNumberFormat="1" applyFont="1" applyFill="1" applyBorder="1" applyAlignment="1">
      <alignment horizontal="right" vertical="center" wrapText="1"/>
    </xf>
    <xf numFmtId="0" fontId="21" fillId="33" borderId="90" xfId="0" applyFont="1" applyFill="1" applyBorder="1" applyAlignment="1">
      <alignment horizontal="right" vertical="center" wrapText="1"/>
    </xf>
    <xf numFmtId="0" fontId="21" fillId="0" borderId="90" xfId="0" applyFont="1" applyBorder="1" applyAlignment="1">
      <alignment horizontal="right" vertical="center" wrapText="1"/>
    </xf>
    <xf numFmtId="0" fontId="23" fillId="33" borderId="0" xfId="0" applyFont="1" applyFill="1" applyAlignment="1">
      <alignment vertical="center"/>
    </xf>
    <xf numFmtId="0" fontId="0" fillId="33" borderId="0" xfId="0" applyFill="1" applyAlignment="1">
      <alignment vertical="center"/>
    </xf>
    <xf numFmtId="14" fontId="22" fillId="33" borderId="0" xfId="0" quotePrefix="1" applyNumberFormat="1" applyFont="1" applyFill="1" applyAlignment="1">
      <alignment horizontal="left" vertical="center"/>
    </xf>
    <xf numFmtId="14" fontId="21" fillId="33" borderId="0" xfId="0" quotePrefix="1" applyNumberFormat="1"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alignment horizontal="right" vertical="center"/>
    </xf>
    <xf numFmtId="0" fontId="169" fillId="127" borderId="0" xfId="0" applyFont="1" applyFill="1" applyAlignment="1">
      <alignment horizontal="right" vertical="top" wrapText="1"/>
    </xf>
    <xf numFmtId="0" fontId="174" fillId="0" borderId="91" xfId="0" applyFont="1" applyBorder="1" applyAlignment="1">
      <alignment horizontal="right" vertical="top" wrapText="1"/>
    </xf>
    <xf numFmtId="0" fontId="21" fillId="0" borderId="0" xfId="0" applyFont="1" applyAlignment="1">
      <alignment horizontal="left" vertical="top" indent="1"/>
    </xf>
    <xf numFmtId="16" fontId="24" fillId="0" borderId="0" xfId="0" quotePrefix="1" applyNumberFormat="1" applyFont="1" applyAlignment="1">
      <alignment horizontal="right"/>
    </xf>
    <xf numFmtId="0" fontId="24" fillId="0" borderId="0" xfId="0" quotePrefix="1" applyFont="1" applyAlignment="1">
      <alignment horizontal="right"/>
    </xf>
    <xf numFmtId="0" fontId="169" fillId="0" borderId="0" xfId="0" quotePrefix="1" applyFont="1" applyAlignment="1">
      <alignment horizontal="right" vertical="top"/>
    </xf>
    <xf numFmtId="49" fontId="24" fillId="124" borderId="0" xfId="0" applyNumberFormat="1" applyFont="1" applyFill="1" applyAlignment="1">
      <alignment horizontal="right" vertical="center" wrapText="1"/>
    </xf>
    <xf numFmtId="49" fontId="24" fillId="124" borderId="90" xfId="0" applyNumberFormat="1" applyFont="1" applyFill="1" applyBorder="1" applyAlignment="1">
      <alignment horizontal="right" vertical="center" wrapText="1"/>
    </xf>
    <xf numFmtId="0" fontId="24" fillId="0" borderId="0" xfId="0" quotePrefix="1" applyFont="1" applyAlignment="1">
      <alignment horizontal="right" vertical="center" wrapText="1"/>
    </xf>
    <xf numFmtId="0" fontId="26" fillId="0" borderId="0" xfId="0" quotePrefix="1" applyFont="1" applyAlignment="1">
      <alignment horizontal="right" vertical="center" wrapText="1"/>
    </xf>
    <xf numFmtId="176" fontId="24" fillId="33" borderId="0" xfId="0" applyNumberFormat="1" applyFont="1" applyFill="1" applyAlignment="1">
      <alignment horizontal="right" vertical="center" wrapText="1"/>
    </xf>
    <xf numFmtId="0" fontId="21" fillId="0" borderId="0" xfId="305" quotePrefix="1" applyFont="1" applyAlignment="1">
      <alignment horizontal="right" vertical="center"/>
    </xf>
    <xf numFmtId="0" fontId="21" fillId="0" borderId="90" xfId="305" quotePrefix="1" applyFont="1" applyBorder="1" applyAlignment="1">
      <alignment horizontal="right" vertical="center"/>
    </xf>
    <xf numFmtId="176" fontId="24" fillId="33" borderId="0" xfId="0" applyNumberFormat="1" applyFont="1" applyFill="1" applyAlignment="1">
      <alignment horizontal="right" vertical="top"/>
    </xf>
    <xf numFmtId="176" fontId="24" fillId="33" borderId="90" xfId="0" applyNumberFormat="1" applyFont="1" applyFill="1" applyBorder="1" applyAlignment="1">
      <alignment horizontal="right" vertical="top"/>
    </xf>
    <xf numFmtId="0" fontId="169" fillId="0" borderId="117" xfId="0" applyFont="1" applyBorder="1" applyAlignment="1">
      <alignment horizontal="right"/>
    </xf>
    <xf numFmtId="176" fontId="24" fillId="33" borderId="117" xfId="0" applyNumberFormat="1" applyFont="1" applyFill="1" applyBorder="1" applyAlignment="1">
      <alignment horizontal="right" vertical="top" wrapText="1"/>
    </xf>
    <xf numFmtId="176" fontId="21" fillId="33" borderId="90" xfId="0" applyNumberFormat="1" applyFont="1" applyFill="1" applyBorder="1" applyAlignment="1">
      <alignment horizontal="right" vertical="top" wrapText="1"/>
    </xf>
    <xf numFmtId="0" fontId="21" fillId="0" borderId="0" xfId="0"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33" borderId="117" xfId="0" applyFont="1" applyFill="1" applyBorder="1" applyProtection="1">
      <protection locked="0"/>
    </xf>
    <xf numFmtId="174" fontId="21" fillId="33" borderId="0" xfId="55771" applyNumberFormat="1" applyFont="1" applyFill="1"/>
    <xf numFmtId="174" fontId="21" fillId="33" borderId="0" xfId="55771" applyNumberFormat="1" applyFont="1" applyFill="1" applyAlignment="1">
      <alignment vertical="center"/>
    </xf>
    <xf numFmtId="174" fontId="21" fillId="33" borderId="0" xfId="55771" applyNumberFormat="1" applyFont="1" applyFill="1" applyBorder="1"/>
    <xf numFmtId="0" fontId="176" fillId="0" borderId="0" xfId="0" applyFont="1" applyAlignment="1">
      <alignment horizontal="left" indent="1"/>
    </xf>
    <xf numFmtId="0" fontId="21" fillId="0" borderId="90" xfId="305" quotePrefix="1" applyFont="1" applyBorder="1" applyAlignment="1">
      <alignment horizontal="right"/>
    </xf>
    <xf numFmtId="0" fontId="21" fillId="0" borderId="90" xfId="55769" applyFont="1" applyFill="1" applyBorder="1" applyAlignment="1">
      <alignment horizontal="right" wrapText="1"/>
    </xf>
    <xf numFmtId="0" fontId="21" fillId="0" borderId="90" xfId="305" quotePrefix="1" applyFont="1" applyBorder="1" applyAlignment="1">
      <alignment horizontal="right" wrapText="1"/>
    </xf>
    <xf numFmtId="0" fontId="21" fillId="0" borderId="0" xfId="55769" applyFont="1" applyFill="1" applyBorder="1" applyAlignment="1">
      <alignment horizontal="right" wrapText="1"/>
    </xf>
    <xf numFmtId="0" fontId="21" fillId="0" borderId="0" xfId="305" quotePrefix="1" applyFont="1" applyAlignment="1">
      <alignment horizontal="right" wrapText="1"/>
    </xf>
    <xf numFmtId="0" fontId="22" fillId="0" borderId="0" xfId="55769" applyFont="1" applyFill="1" applyBorder="1" applyAlignment="1">
      <alignment horizontal="center" vertical="center" wrapText="1"/>
    </xf>
    <xf numFmtId="0" fontId="21" fillId="0" borderId="0" xfId="55769" applyFont="1" applyFill="1" applyBorder="1" applyAlignment="1">
      <alignment horizontal="right" vertical="center" wrapText="1"/>
    </xf>
    <xf numFmtId="3" fontId="21" fillId="0" borderId="90" xfId="55767" applyFont="1" applyFill="1" applyBorder="1" applyAlignment="1">
      <alignment horizontal="right"/>
      <protection locked="0"/>
    </xf>
    <xf numFmtId="3" fontId="21" fillId="0" borderId="0" xfId="55767" applyFont="1" applyFill="1" applyBorder="1" applyAlignment="1">
      <alignment horizontal="right"/>
      <protection locked="0"/>
    </xf>
    <xf numFmtId="0" fontId="21" fillId="0" borderId="0" xfId="55769" applyFont="1" applyFill="1" applyBorder="1" applyAlignment="1">
      <alignment horizontal="center" vertical="center"/>
    </xf>
    <xf numFmtId="0" fontId="174" fillId="127" borderId="0" xfId="0" applyFont="1" applyFill="1" applyAlignment="1">
      <alignment horizontal="right" vertical="top" wrapText="1"/>
    </xf>
    <xf numFmtId="0" fontId="24" fillId="33" borderId="90" xfId="0" applyFont="1" applyFill="1" applyBorder="1" applyAlignment="1">
      <alignment horizontal="center" vertical="center" wrapText="1"/>
    </xf>
    <xf numFmtId="0" fontId="0" fillId="0" borderId="117" xfId="0" applyBorder="1"/>
    <xf numFmtId="0" fontId="24" fillId="33" borderId="90" xfId="0" applyFont="1" applyFill="1" applyBorder="1" applyAlignment="1">
      <alignment horizontal="center"/>
    </xf>
    <xf numFmtId="165" fontId="24" fillId="33" borderId="0" xfId="0" applyNumberFormat="1" applyFont="1" applyFill="1"/>
    <xf numFmtId="174" fontId="24" fillId="0" borderId="0" xfId="55771" applyNumberFormat="1" applyFont="1" applyFill="1" applyBorder="1" applyAlignment="1">
      <alignment horizontal="left"/>
    </xf>
    <xf numFmtId="174" fontId="169" fillId="0" borderId="0" xfId="55771" applyNumberFormat="1" applyFont="1" applyFill="1" applyBorder="1" applyAlignment="1">
      <alignment horizontal="left" vertical="top" wrapText="1"/>
    </xf>
    <xf numFmtId="174" fontId="169" fillId="33" borderId="0" xfId="0" applyNumberFormat="1" applyFont="1" applyFill="1" applyAlignment="1">
      <alignment horizontal="right" wrapText="1"/>
    </xf>
    <xf numFmtId="1" fontId="24" fillId="33" borderId="0" xfId="0" applyNumberFormat="1" applyFont="1" applyFill="1" applyAlignment="1">
      <alignment horizontal="right"/>
    </xf>
    <xf numFmtId="174" fontId="21" fillId="0" borderId="0" xfId="55771" applyNumberFormat="1" applyFont="1" applyBorder="1" applyAlignment="1">
      <alignment horizontal="right" vertical="center" wrapText="1"/>
    </xf>
    <xf numFmtId="174" fontId="21" fillId="0" borderId="0" xfId="0" applyNumberFormat="1" applyFont="1" applyAlignment="1">
      <alignment horizontal="right" vertical="top"/>
    </xf>
    <xf numFmtId="174" fontId="176" fillId="0" borderId="0" xfId="0" applyNumberFormat="1" applyFont="1" applyAlignment="1">
      <alignment horizontal="right" vertical="top"/>
    </xf>
    <xf numFmtId="174" fontId="22" fillId="0" borderId="0" xfId="0" applyNumberFormat="1" applyFont="1" applyAlignment="1">
      <alignment horizontal="right" vertical="top"/>
    </xf>
    <xf numFmtId="174" fontId="21" fillId="0" borderId="90" xfId="0" applyNumberFormat="1" applyFont="1" applyBorder="1" applyAlignment="1">
      <alignment horizontal="right" vertical="top"/>
    </xf>
    <xf numFmtId="264" fontId="24" fillId="0" borderId="0" xfId="55771" applyNumberFormat="1" applyFont="1"/>
    <xf numFmtId="0" fontId="300" fillId="0" borderId="0" xfId="0" applyFont="1"/>
    <xf numFmtId="0" fontId="101" fillId="0" borderId="90" xfId="0" applyFont="1" applyBorder="1" applyAlignment="1">
      <alignment horizontal="right"/>
    </xf>
    <xf numFmtId="210" fontId="21" fillId="33" borderId="0" xfId="0" applyNumberFormat="1" applyFont="1" applyFill="1"/>
    <xf numFmtId="0" fontId="26" fillId="0" borderId="117" xfId="0" applyFont="1" applyBorder="1" applyAlignment="1">
      <alignment horizontal="left" vertical="top" wrapText="1"/>
    </xf>
    <xf numFmtId="0" fontId="21" fillId="0" borderId="117" xfId="0" applyFont="1" applyBorder="1" applyProtection="1">
      <protection locked="0"/>
    </xf>
    <xf numFmtId="165" fontId="176" fillId="0" borderId="90" xfId="47949" applyNumberFormat="1" applyFont="1" applyBorder="1" applyAlignment="1">
      <alignment horizontal="right"/>
    </xf>
    <xf numFmtId="260" fontId="21" fillId="0" borderId="90" xfId="35974" applyNumberFormat="1" applyFont="1" applyBorder="1" applyAlignment="1">
      <alignment horizontal="right"/>
    </xf>
    <xf numFmtId="0" fontId="21" fillId="33" borderId="117" xfId="0" applyFont="1" applyFill="1" applyBorder="1"/>
    <xf numFmtId="174" fontId="21" fillId="0" borderId="117" xfId="55771" applyNumberFormat="1" applyFont="1" applyFill="1" applyBorder="1" applyAlignment="1" applyProtection="1">
      <alignment horizontal="right"/>
    </xf>
    <xf numFmtId="3" fontId="21" fillId="33" borderId="117" xfId="0" applyNumberFormat="1" applyFont="1" applyFill="1" applyBorder="1"/>
    <xf numFmtId="49" fontId="21" fillId="33" borderId="117" xfId="0" applyNumberFormat="1" applyFont="1" applyFill="1" applyBorder="1" applyAlignment="1">
      <alignment horizontal="left"/>
    </xf>
    <xf numFmtId="3" fontId="21" fillId="33" borderId="117" xfId="0" applyNumberFormat="1" applyFont="1" applyFill="1" applyBorder="1" applyAlignment="1">
      <alignment horizontal="right" vertical="center"/>
    </xf>
    <xf numFmtId="0" fontId="21" fillId="33" borderId="90" xfId="0" applyFont="1" applyFill="1" applyBorder="1"/>
    <xf numFmtId="0" fontId="21" fillId="33" borderId="117" xfId="0" applyFont="1" applyFill="1" applyBorder="1" applyAlignment="1">
      <alignment horizontal="left" vertical="center"/>
    </xf>
    <xf numFmtId="49" fontId="21" fillId="33" borderId="117" xfId="0" applyNumberFormat="1" applyFont="1" applyFill="1" applyBorder="1" applyAlignment="1" applyProtection="1">
      <alignment horizontal="right"/>
      <protection locked="0"/>
    </xf>
    <xf numFmtId="174" fontId="24" fillId="33" borderId="117" xfId="55771" applyNumberFormat="1" applyFont="1" applyFill="1" applyBorder="1"/>
    <xf numFmtId="0" fontId="24" fillId="33" borderId="117" xfId="0" applyFont="1" applyFill="1" applyBorder="1" applyAlignment="1">
      <alignment horizontal="right" wrapText="1"/>
    </xf>
    <xf numFmtId="0" fontId="21" fillId="33" borderId="90" xfId="0" applyFont="1" applyFill="1" applyBorder="1" applyAlignment="1">
      <alignment horizontal="left" vertical="top" wrapText="1"/>
    </xf>
    <xf numFmtId="2" fontId="24" fillId="33" borderId="90" xfId="0" applyNumberFormat="1" applyFont="1" applyFill="1" applyBorder="1" applyAlignment="1">
      <alignment horizontal="right" vertical="top" wrapText="1"/>
    </xf>
    <xf numFmtId="0" fontId="21" fillId="0" borderId="117" xfId="0" applyFont="1" applyBorder="1" applyAlignment="1">
      <alignment horizontal="center" vertical="center"/>
    </xf>
    <xf numFmtId="0" fontId="21" fillId="0" borderId="117" xfId="0" applyFont="1" applyBorder="1" applyAlignment="1">
      <alignment horizontal="center" vertical="center" wrapText="1"/>
    </xf>
    <xf numFmtId="0" fontId="174" fillId="0" borderId="117" xfId="0" applyFont="1" applyBorder="1" applyAlignment="1">
      <alignment horizontal="right" vertical="top" wrapText="1"/>
    </xf>
    <xf numFmtId="0" fontId="22" fillId="0" borderId="117" xfId="0" applyFont="1" applyBorder="1" applyAlignment="1">
      <alignment vertical="top"/>
    </xf>
    <xf numFmtId="0" fontId="21" fillId="0" borderId="117" xfId="0" applyFont="1" applyBorder="1" applyAlignment="1">
      <alignment vertical="top"/>
    </xf>
    <xf numFmtId="3" fontId="22" fillId="0" borderId="117" xfId="0" applyNumberFormat="1" applyFont="1" applyBorder="1" applyAlignment="1">
      <alignment vertical="top" wrapText="1"/>
    </xf>
    <xf numFmtId="167" fontId="22" fillId="0" borderId="117" xfId="0" applyNumberFormat="1" applyFont="1" applyBorder="1" applyAlignment="1">
      <alignment vertical="top" wrapText="1"/>
    </xf>
    <xf numFmtId="49" fontId="21" fillId="124" borderId="117" xfId="0" applyNumberFormat="1" applyFont="1" applyFill="1" applyBorder="1" applyAlignment="1">
      <alignment horizontal="center" vertical="center"/>
    </xf>
    <xf numFmtId="49" fontId="24" fillId="124" borderId="117" xfId="0" applyNumberFormat="1" applyFont="1" applyFill="1" applyBorder="1" applyAlignment="1">
      <alignment horizontal="right" vertical="center" wrapText="1"/>
    </xf>
    <xf numFmtId="49" fontId="21" fillId="124" borderId="117" xfId="0" applyNumberFormat="1" applyFont="1" applyFill="1" applyBorder="1" applyAlignment="1">
      <alignment vertical="center" wrapText="1"/>
    </xf>
    <xf numFmtId="174" fontId="21" fillId="124" borderId="117" xfId="55771" applyNumberFormat="1" applyFont="1" applyFill="1" applyBorder="1" applyAlignment="1">
      <alignment vertical="center" wrapText="1"/>
    </xf>
    <xf numFmtId="172" fontId="24" fillId="33" borderId="117" xfId="0" applyNumberFormat="1" applyFont="1" applyFill="1" applyBorder="1"/>
    <xf numFmtId="0" fontId="169" fillId="0" borderId="117" xfId="0" applyFont="1" applyBorder="1" applyAlignment="1">
      <alignment horizontal="right" vertical="center" wrapText="1"/>
    </xf>
    <xf numFmtId="0" fontId="24" fillId="0" borderId="117" xfId="0" applyFont="1" applyBorder="1" applyAlignment="1">
      <alignment horizontal="center" vertical="center" wrapText="1"/>
    </xf>
    <xf numFmtId="0" fontId="28" fillId="33" borderId="90" xfId="0" applyFont="1" applyFill="1" applyBorder="1" applyAlignment="1">
      <alignment vertical="center"/>
    </xf>
    <xf numFmtId="0" fontId="21" fillId="33" borderId="117" xfId="0" applyFont="1" applyFill="1" applyBorder="1" applyAlignment="1">
      <alignment vertical="center"/>
    </xf>
    <xf numFmtId="0" fontId="169" fillId="33" borderId="117" xfId="0" applyFont="1" applyFill="1" applyBorder="1" applyAlignment="1">
      <alignment horizontal="right" wrapText="1"/>
    </xf>
    <xf numFmtId="0" fontId="21" fillId="33" borderId="117" xfId="0" applyFont="1" applyFill="1" applyBorder="1" applyAlignment="1">
      <alignment horizontal="right" vertical="top" wrapText="1"/>
    </xf>
    <xf numFmtId="0" fontId="21" fillId="33" borderId="117" xfId="0" applyFont="1" applyFill="1" applyBorder="1" applyAlignment="1">
      <alignment horizontal="left" vertical="top" wrapText="1"/>
    </xf>
    <xf numFmtId="174" fontId="169" fillId="33" borderId="117" xfId="55771" applyNumberFormat="1" applyFont="1" applyFill="1" applyBorder="1" applyAlignment="1">
      <alignment horizontal="right" vertical="top" wrapText="1"/>
    </xf>
    <xf numFmtId="0" fontId="22" fillId="33" borderId="117" xfId="0" applyFont="1" applyFill="1" applyBorder="1"/>
    <xf numFmtId="0" fontId="22" fillId="0" borderId="117" xfId="0" applyFont="1" applyBorder="1" applyAlignment="1">
      <alignment horizontal="left" vertical="center" wrapText="1"/>
    </xf>
    <xf numFmtId="0" fontId="24" fillId="0" borderId="90" xfId="0" applyFont="1" applyBorder="1" applyAlignment="1">
      <alignment horizontal="right" wrapText="1"/>
    </xf>
    <xf numFmtId="0" fontId="24" fillId="0" borderId="90" xfId="0" applyFont="1" applyBorder="1" applyAlignment="1">
      <alignment horizontal="left" vertical="center" wrapText="1"/>
    </xf>
    <xf numFmtId="0" fontId="21" fillId="33" borderId="117" xfId="0" applyFont="1" applyFill="1" applyBorder="1" applyAlignment="1">
      <alignment horizontal="left" vertical="top"/>
    </xf>
    <xf numFmtId="10" fontId="21" fillId="33" borderId="117" xfId="0" applyNumberFormat="1" applyFont="1" applyFill="1" applyBorder="1" applyAlignment="1">
      <alignment vertical="center"/>
    </xf>
    <xf numFmtId="0" fontId="21" fillId="0" borderId="117" xfId="0" applyFont="1" applyBorder="1" applyAlignment="1">
      <alignment vertical="center"/>
    </xf>
    <xf numFmtId="0" fontId="24" fillId="33" borderId="117" xfId="0" applyFont="1" applyFill="1" applyBorder="1"/>
    <xf numFmtId="174" fontId="169" fillId="0" borderId="117" xfId="55771" applyNumberFormat="1" applyFont="1" applyFill="1" applyBorder="1" applyAlignment="1">
      <alignment horizontal="left" vertical="top" wrapText="1"/>
    </xf>
    <xf numFmtId="174" fontId="169" fillId="117" borderId="117" xfId="0" applyNumberFormat="1" applyFont="1" applyFill="1" applyBorder="1" applyAlignment="1">
      <alignment horizontal="left" vertical="top" wrapText="1"/>
    </xf>
    <xf numFmtId="174" fontId="169" fillId="0" borderId="117" xfId="0" applyNumberFormat="1" applyFont="1" applyBorder="1" applyAlignment="1">
      <alignment horizontal="left" vertical="top" wrapText="1"/>
    </xf>
    <xf numFmtId="174" fontId="169" fillId="33" borderId="117" xfId="0" applyNumberFormat="1" applyFont="1" applyFill="1" applyBorder="1" applyAlignment="1">
      <alignment horizontal="left" vertical="top" wrapText="1"/>
    </xf>
    <xf numFmtId="0" fontId="169" fillId="33" borderId="117" xfId="0" applyFont="1" applyFill="1" applyBorder="1" applyAlignment="1">
      <alignment horizontal="left" vertical="top" wrapText="1"/>
    </xf>
    <xf numFmtId="0" fontId="24" fillId="33" borderId="117" xfId="0" applyFont="1" applyFill="1" applyBorder="1" applyAlignment="1">
      <alignment horizontal="right"/>
    </xf>
    <xf numFmtId="0" fontId="24" fillId="33" borderId="117" xfId="0" applyFont="1" applyFill="1" applyBorder="1" applyAlignment="1">
      <alignment vertical="top" wrapText="1"/>
    </xf>
    <xf numFmtId="0" fontId="21" fillId="0" borderId="90" xfId="0" applyFont="1" applyBorder="1" applyAlignment="1">
      <alignment horizontal="left" wrapText="1"/>
    </xf>
    <xf numFmtId="259" fontId="21" fillId="0" borderId="90" xfId="55771" applyNumberFormat="1" applyFont="1" applyBorder="1" applyAlignment="1">
      <alignment horizontal="right"/>
    </xf>
    <xf numFmtId="0" fontId="169" fillId="0" borderId="117" xfId="0" applyFont="1" applyBorder="1" applyAlignment="1">
      <alignment horizontal="left" vertical="center" wrapText="1"/>
    </xf>
    <xf numFmtId="176" fontId="24" fillId="0" borderId="90" xfId="0" applyNumberFormat="1" applyFont="1" applyBorder="1" applyAlignment="1">
      <alignment horizontal="right" vertical="top" wrapText="1"/>
    </xf>
    <xf numFmtId="0" fontId="24" fillId="117" borderId="90" xfId="0" applyFont="1" applyFill="1" applyBorder="1" applyAlignment="1">
      <alignment horizontal="left" vertical="top" wrapText="1"/>
    </xf>
    <xf numFmtId="174" fontId="24" fillId="0" borderId="90" xfId="0" applyNumberFormat="1" applyFont="1" applyBorder="1" applyAlignment="1">
      <alignment horizontal="left" vertical="top" wrapText="1"/>
    </xf>
    <xf numFmtId="176" fontId="24" fillId="33" borderId="90" xfId="0" applyNumberFormat="1" applyFont="1" applyFill="1" applyBorder="1" applyAlignment="1">
      <alignment horizontal="right" vertical="top" wrapText="1"/>
    </xf>
    <xf numFmtId="0" fontId="24" fillId="33" borderId="90" xfId="0" applyFont="1" applyFill="1" applyBorder="1" applyAlignment="1">
      <alignment horizontal="left" vertical="top" wrapText="1"/>
    </xf>
    <xf numFmtId="0" fontId="24" fillId="117" borderId="90" xfId="0" applyFont="1" applyFill="1" applyBorder="1" applyAlignment="1">
      <alignment vertical="top" wrapText="1"/>
    </xf>
    <xf numFmtId="0" fontId="24" fillId="0" borderId="90" xfId="0" applyFont="1" applyBorder="1" applyAlignment="1">
      <alignment vertical="top" wrapText="1"/>
    </xf>
    <xf numFmtId="165" fontId="24" fillId="33" borderId="90" xfId="0" applyNumberFormat="1" applyFont="1" applyFill="1" applyBorder="1" applyAlignment="1">
      <alignment horizontal="left" vertical="top" wrapText="1"/>
    </xf>
    <xf numFmtId="174" fontId="21" fillId="33" borderId="117" xfId="55771" applyNumberFormat="1" applyFont="1" applyFill="1" applyBorder="1" applyAlignment="1">
      <alignment horizontal="right" vertical="top"/>
    </xf>
    <xf numFmtId="0" fontId="21" fillId="0" borderId="90" xfId="55768" applyFont="1" applyBorder="1" applyAlignment="1">
      <alignment horizontal="right" vertical="center" wrapText="1"/>
    </xf>
    <xf numFmtId="0" fontId="21" fillId="0" borderId="90" xfId="55768" quotePrefix="1" applyFont="1" applyBorder="1" applyAlignment="1">
      <alignment horizontal="right" wrapText="1"/>
    </xf>
    <xf numFmtId="0" fontId="21" fillId="0" borderId="90" xfId="55768" applyFont="1" applyBorder="1" applyAlignment="1">
      <alignment horizontal="left" wrapText="1"/>
    </xf>
    <xf numFmtId="170" fontId="21" fillId="0" borderId="90" xfId="55771" applyNumberFormat="1" applyFont="1" applyBorder="1" applyAlignment="1">
      <alignment horizontal="right" vertical="center"/>
    </xf>
    <xf numFmtId="174" fontId="169" fillId="0" borderId="0" xfId="55771" applyNumberFormat="1" applyFont="1" applyBorder="1" applyAlignment="1">
      <alignment vertical="center" wrapText="1"/>
    </xf>
    <xf numFmtId="174" fontId="169" fillId="0" borderId="90" xfId="55771" applyNumberFormat="1" applyFont="1" applyBorder="1" applyAlignment="1">
      <alignment vertical="center" wrapText="1"/>
    </xf>
    <xf numFmtId="169" fontId="24" fillId="0" borderId="0" xfId="55771" applyNumberFormat="1" applyFont="1" applyFill="1"/>
    <xf numFmtId="169" fontId="212" fillId="0" borderId="0" xfId="55771" applyNumberFormat="1" applyFont="1" applyFill="1"/>
    <xf numFmtId="260" fontId="24" fillId="0" borderId="0" xfId="55771" applyNumberFormat="1" applyFont="1" applyFill="1"/>
    <xf numFmtId="260" fontId="212" fillId="0" borderId="0" xfId="55771" applyNumberFormat="1" applyFont="1" applyFill="1"/>
    <xf numFmtId="260" fontId="176" fillId="0" borderId="0" xfId="35974" applyNumberFormat="1" applyFont="1" applyAlignment="1">
      <alignment horizontal="right"/>
    </xf>
    <xf numFmtId="165" fontId="24" fillId="33" borderId="0" xfId="55771" applyNumberFormat="1" applyFont="1" applyFill="1"/>
    <xf numFmtId="0" fontId="21" fillId="0" borderId="90" xfId="0" applyFont="1" applyBorder="1" applyAlignment="1">
      <alignment horizontal="left"/>
    </xf>
    <xf numFmtId="0" fontId="21" fillId="0" borderId="90" xfId="0" applyFont="1" applyBorder="1" applyAlignment="1">
      <alignment horizontal="right"/>
    </xf>
    <xf numFmtId="210" fontId="24" fillId="33" borderId="0" xfId="0" applyNumberFormat="1" applyFont="1" applyFill="1"/>
    <xf numFmtId="10" fontId="24" fillId="33" borderId="0" xfId="55773" applyNumberFormat="1" applyFont="1" applyFill="1"/>
    <xf numFmtId="4" fontId="24" fillId="33" borderId="0" xfId="0" applyNumberFormat="1" applyFont="1" applyFill="1"/>
    <xf numFmtId="174" fontId="212" fillId="0" borderId="0" xfId="55771" applyNumberFormat="1" applyFont="1"/>
    <xf numFmtId="174" fontId="24" fillId="0" borderId="0" xfId="55771" applyNumberFormat="1" applyFont="1"/>
    <xf numFmtId="174" fontId="212" fillId="0" borderId="0" xfId="0" applyNumberFormat="1" applyFont="1"/>
    <xf numFmtId="176" fontId="24" fillId="33" borderId="0" xfId="0" applyNumberFormat="1" applyFont="1" applyFill="1" applyAlignment="1">
      <alignment vertical="center" wrapText="1"/>
    </xf>
    <xf numFmtId="2" fontId="21" fillId="33" borderId="0" xfId="0" applyNumberFormat="1" applyFont="1" applyFill="1"/>
    <xf numFmtId="171" fontId="21" fillId="33" borderId="90" xfId="0" applyNumberFormat="1" applyFont="1" applyFill="1" applyBorder="1" applyAlignment="1">
      <alignment horizontal="right"/>
    </xf>
    <xf numFmtId="170" fontId="21" fillId="33" borderId="90" xfId="35975" applyNumberFormat="1" applyFont="1" applyFill="1" applyBorder="1" applyAlignment="1" applyProtection="1">
      <alignment horizontal="right"/>
      <protection locked="0"/>
    </xf>
    <xf numFmtId="170" fontId="21" fillId="33" borderId="117" xfId="35975" applyNumberFormat="1" applyFont="1" applyFill="1" applyBorder="1" applyAlignment="1" applyProtection="1">
      <alignment horizontal="right"/>
      <protection locked="0"/>
    </xf>
    <xf numFmtId="0" fontId="21" fillId="0" borderId="90" xfId="305" applyFont="1" applyBorder="1" applyAlignment="1">
      <alignment wrapText="1"/>
    </xf>
    <xf numFmtId="0" fontId="176" fillId="0" borderId="90" xfId="305" applyFont="1" applyBorder="1" applyAlignment="1">
      <alignment horizontal="left" wrapText="1" indent="1"/>
    </xf>
    <xf numFmtId="174" fontId="24" fillId="0" borderId="0" xfId="0" applyNumberFormat="1" applyFont="1"/>
    <xf numFmtId="165" fontId="24" fillId="0" borderId="0" xfId="55771" applyNumberFormat="1" applyFont="1" applyFill="1" applyBorder="1"/>
    <xf numFmtId="2" fontId="24" fillId="33" borderId="0" xfId="0" applyNumberFormat="1" applyFont="1" applyFill="1"/>
    <xf numFmtId="43" fontId="24" fillId="33" borderId="0" xfId="0" applyNumberFormat="1" applyFont="1" applyFill="1"/>
    <xf numFmtId="2" fontId="21" fillId="0" borderId="0" xfId="0" applyNumberFormat="1" applyFont="1" applyProtection="1">
      <protection locked="0"/>
    </xf>
    <xf numFmtId="260" fontId="24" fillId="0" borderId="0" xfId="6213" applyNumberFormat="1" applyFont="1" applyFill="1" applyAlignment="1">
      <alignment horizontal="right"/>
    </xf>
    <xf numFmtId="260" fontId="24" fillId="0" borderId="0" xfId="6213" applyNumberFormat="1" applyFont="1" applyFill="1"/>
    <xf numFmtId="174" fontId="0" fillId="33" borderId="0" xfId="0" applyNumberFormat="1" applyFill="1" applyAlignment="1">
      <alignment vertical="center"/>
    </xf>
    <xf numFmtId="242" fontId="16" fillId="0" borderId="0" xfId="53194" applyNumberFormat="1" applyFont="1" applyFill="1"/>
    <xf numFmtId="0" fontId="101" fillId="0" borderId="0" xfId="48778" applyFont="1" applyFill="1" applyAlignment="1" applyProtection="1"/>
    <xf numFmtId="0" fontId="301" fillId="33" borderId="0" xfId="0" applyFont="1" applyFill="1"/>
    <xf numFmtId="0" fontId="302" fillId="33" borderId="0" xfId="0" applyFont="1" applyFill="1" applyAlignment="1">
      <alignment vertical="center"/>
    </xf>
    <xf numFmtId="0" fontId="303" fillId="33" borderId="0" xfId="0" applyFont="1" applyFill="1"/>
    <xf numFmtId="0" fontId="303" fillId="33" borderId="0" xfId="0" applyFont="1" applyFill="1" applyAlignment="1">
      <alignment vertical="center"/>
    </xf>
    <xf numFmtId="169" fontId="24" fillId="33" borderId="0" xfId="0" applyNumberFormat="1" applyFont="1" applyFill="1"/>
    <xf numFmtId="0" fontId="24" fillId="0" borderId="117" xfId="0" applyFont="1" applyBorder="1" applyAlignment="1">
      <alignment horizontal="right"/>
    </xf>
    <xf numFmtId="175" fontId="169" fillId="0" borderId="117" xfId="0" applyNumberFormat="1" applyFont="1" applyBorder="1" applyAlignment="1">
      <alignment horizontal="center" vertical="center" wrapText="1"/>
    </xf>
    <xf numFmtId="175" fontId="169" fillId="0" borderId="0" xfId="0" applyNumberFormat="1" applyFont="1" applyAlignment="1">
      <alignment horizontal="center" vertical="center" wrapText="1"/>
    </xf>
    <xf numFmtId="175" fontId="169" fillId="0" borderId="0" xfId="0" applyNumberFormat="1" applyFont="1" applyAlignment="1">
      <alignment horizontal="left" vertical="top" wrapText="1"/>
    </xf>
    <xf numFmtId="0" fontId="24" fillId="33" borderId="117" xfId="0" applyFont="1" applyFill="1" applyBorder="1" applyAlignment="1">
      <alignment horizontal="right" vertical="top" wrapText="1"/>
    </xf>
    <xf numFmtId="260" fontId="176" fillId="0" borderId="0" xfId="35974" applyNumberFormat="1" applyFont="1" applyBorder="1" applyAlignment="1">
      <alignment horizontal="right"/>
    </xf>
    <xf numFmtId="3" fontId="21" fillId="117" borderId="0" xfId="0" applyNumberFormat="1" applyFont="1" applyFill="1" applyAlignment="1">
      <alignment vertical="top"/>
    </xf>
    <xf numFmtId="3" fontId="21" fillId="117" borderId="117" xfId="0" applyNumberFormat="1" applyFont="1" applyFill="1" applyBorder="1" applyAlignment="1">
      <alignment vertical="top" wrapText="1"/>
    </xf>
    <xf numFmtId="0" fontId="24" fillId="117" borderId="0" xfId="0" applyFont="1" applyFill="1" applyAlignment="1">
      <alignment horizontal="right" vertical="center"/>
    </xf>
    <xf numFmtId="3" fontId="22" fillId="117" borderId="0" xfId="0" applyNumberFormat="1" applyFont="1" applyFill="1" applyAlignment="1">
      <alignment vertical="top"/>
    </xf>
    <xf numFmtId="0" fontId="0" fillId="117" borderId="0" xfId="0" applyFill="1"/>
    <xf numFmtId="242" fontId="169" fillId="0" borderId="0" xfId="0" applyNumberFormat="1" applyFont="1" applyAlignment="1">
      <alignment horizontal="right" vertical="center" wrapText="1"/>
    </xf>
    <xf numFmtId="3" fontId="176" fillId="117" borderId="0" xfId="0" applyNumberFormat="1" applyFont="1" applyFill="1" applyAlignment="1">
      <alignment vertical="top"/>
    </xf>
    <xf numFmtId="0" fontId="21" fillId="0" borderId="0" xfId="0" applyFont="1" applyAlignment="1">
      <alignment horizontal="left" vertical="center" wrapText="1" indent="1"/>
    </xf>
    <xf numFmtId="0" fontId="176" fillId="0" borderId="0" xfId="0" applyFont="1" applyAlignment="1">
      <alignment horizontal="left" vertical="center" wrapText="1" indent="2"/>
    </xf>
    <xf numFmtId="174" fontId="21" fillId="0" borderId="0" xfId="55771" applyNumberFormat="1" applyFont="1" applyFill="1" applyAlignment="1">
      <alignment vertical="center"/>
    </xf>
    <xf numFmtId="0" fontId="24" fillId="33" borderId="90" xfId="0" applyFont="1" applyFill="1" applyBorder="1" applyAlignment="1">
      <alignment horizontal="left"/>
    </xf>
    <xf numFmtId="0" fontId="0" fillId="0" borderId="90" xfId="0" applyBorder="1" applyAlignment="1">
      <alignment horizontal="center" vertical="center"/>
    </xf>
    <xf numFmtId="0" fontId="24" fillId="33" borderId="122" xfId="0" applyFont="1" applyFill="1" applyBorder="1" applyAlignment="1">
      <alignment horizontal="left" wrapText="1"/>
    </xf>
    <xf numFmtId="0" fontId="24" fillId="33" borderId="122" xfId="0" applyFont="1" applyFill="1" applyBorder="1"/>
    <xf numFmtId="0" fontId="21" fillId="33" borderId="122" xfId="0" applyFont="1" applyFill="1" applyBorder="1" applyAlignment="1">
      <alignment horizontal="right"/>
    </xf>
    <xf numFmtId="174" fontId="169" fillId="33" borderId="122" xfId="0" applyNumberFormat="1" applyFont="1" applyFill="1" applyBorder="1" applyAlignment="1">
      <alignment horizontal="left" vertical="top" wrapText="1"/>
    </xf>
    <xf numFmtId="0" fontId="21" fillId="33" borderId="123" xfId="0" applyFont="1" applyFill="1" applyBorder="1"/>
    <xf numFmtId="0" fontId="24" fillId="33" borderId="123" xfId="0" applyFont="1" applyFill="1" applyBorder="1" applyAlignment="1">
      <alignment horizontal="left" wrapText="1"/>
    </xf>
    <xf numFmtId="174" fontId="169" fillId="0" borderId="123" xfId="0" applyNumberFormat="1" applyFont="1" applyBorder="1" applyAlignment="1">
      <alignment horizontal="left" vertical="top" wrapText="1"/>
    </xf>
    <xf numFmtId="174" fontId="169" fillId="33" borderId="123" xfId="0" applyNumberFormat="1" applyFont="1" applyFill="1" applyBorder="1" applyAlignment="1">
      <alignment horizontal="left" vertical="top" wrapText="1"/>
    </xf>
    <xf numFmtId="0" fontId="21" fillId="33" borderId="123" xfId="0" applyFont="1" applyFill="1" applyBorder="1" applyAlignment="1">
      <alignment horizontal="right"/>
    </xf>
    <xf numFmtId="3" fontId="22" fillId="33" borderId="90" xfId="0" applyNumberFormat="1" applyFont="1" applyFill="1" applyBorder="1" applyAlignment="1">
      <alignment horizontal="right"/>
    </xf>
    <xf numFmtId="3" fontId="22" fillId="33" borderId="90" xfId="0" applyNumberFormat="1" applyFont="1" applyFill="1" applyBorder="1" applyAlignment="1">
      <alignment horizontal="right" vertical="center"/>
    </xf>
    <xf numFmtId="0" fontId="24" fillId="0" borderId="90" xfId="0" applyFont="1" applyBorder="1" applyAlignment="1">
      <alignment horizontal="right" vertical="center"/>
    </xf>
    <xf numFmtId="266" fontId="24" fillId="33" borderId="0" xfId="0" applyNumberFormat="1" applyFont="1" applyFill="1"/>
    <xf numFmtId="9" fontId="24" fillId="33" borderId="0" xfId="55773" applyFont="1" applyFill="1" applyAlignment="1">
      <alignment horizontal="right" vertical="top" wrapText="1"/>
    </xf>
    <xf numFmtId="174" fontId="24" fillId="33" borderId="0" xfId="55773" applyNumberFormat="1" applyFont="1" applyFill="1"/>
    <xf numFmtId="9" fontId="0" fillId="33" borderId="0" xfId="55773" applyFont="1" applyFill="1"/>
    <xf numFmtId="172" fontId="0" fillId="0" borderId="0" xfId="0" applyNumberFormat="1"/>
    <xf numFmtId="267" fontId="22" fillId="0" borderId="91" xfId="0" applyNumberFormat="1" applyFont="1" applyBorder="1" applyAlignment="1">
      <alignment vertical="top"/>
    </xf>
    <xf numFmtId="167" fontId="21" fillId="0" borderId="0" xfId="0" applyNumberFormat="1" applyFont="1" applyAlignment="1">
      <alignment horizontal="right" vertical="top"/>
    </xf>
    <xf numFmtId="242" fontId="21" fillId="0" borderId="0" xfId="0" applyNumberFormat="1" applyFont="1" applyAlignment="1">
      <alignment horizontal="right" vertical="center"/>
    </xf>
    <xf numFmtId="242" fontId="21" fillId="0" borderId="0" xfId="0" applyNumberFormat="1" applyFont="1" applyAlignment="1">
      <alignment horizontal="right"/>
    </xf>
    <xf numFmtId="260" fontId="21" fillId="0" borderId="0" xfId="35974" applyNumberFormat="1" applyFont="1" applyAlignment="1">
      <alignment horizontal="right"/>
    </xf>
    <xf numFmtId="259" fontId="21" fillId="0" borderId="0" xfId="35974" applyNumberFormat="1" applyFont="1" applyAlignment="1">
      <alignment horizontal="right"/>
    </xf>
    <xf numFmtId="260" fontId="21" fillId="0" borderId="0" xfId="55773" applyNumberFormat="1" applyFont="1" applyAlignment="1" applyProtection="1">
      <alignment horizontal="right" vertical="center"/>
      <protection locked="0"/>
    </xf>
    <xf numFmtId="260" fontId="21" fillId="0" borderId="90" xfId="55773" applyNumberFormat="1" applyFont="1" applyBorder="1" applyAlignment="1" applyProtection="1">
      <alignment horizontal="right" vertical="center"/>
      <protection locked="0"/>
    </xf>
    <xf numFmtId="172" fontId="24" fillId="0" borderId="0" xfId="0" applyNumberFormat="1" applyFont="1"/>
    <xf numFmtId="172" fontId="26" fillId="0" borderId="0" xfId="0" applyNumberFormat="1" applyFont="1"/>
    <xf numFmtId="170" fontId="297" fillId="0" borderId="0" xfId="35680" applyNumberFormat="1" applyFont="1">
      <alignment vertical="center"/>
    </xf>
    <xf numFmtId="242" fontId="28" fillId="33" borderId="0" xfId="55771" applyNumberFormat="1" applyFont="1" applyFill="1" applyAlignment="1">
      <alignment vertical="center"/>
    </xf>
    <xf numFmtId="242" fontId="0" fillId="33" borderId="0" xfId="55771" applyNumberFormat="1" applyFont="1" applyFill="1"/>
    <xf numFmtId="268" fontId="24" fillId="33" borderId="0" xfId="55771" applyNumberFormat="1" applyFont="1" applyFill="1"/>
    <xf numFmtId="169" fontId="24" fillId="33" borderId="90" xfId="6213" applyNumberFormat="1" applyFont="1" applyFill="1" applyBorder="1"/>
    <xf numFmtId="169" fontId="24" fillId="33" borderId="0" xfId="6213" applyNumberFormat="1" applyFont="1" applyFill="1" applyBorder="1"/>
    <xf numFmtId="246" fontId="21" fillId="0" borderId="0" xfId="35974" applyNumberFormat="1" applyFont="1" applyAlignment="1">
      <alignment horizontal="right" vertical="center"/>
    </xf>
    <xf numFmtId="0" fontId="21" fillId="0" borderId="124" xfId="0" applyFont="1" applyBorder="1"/>
    <xf numFmtId="0" fontId="24" fillId="0" borderId="0" xfId="0" applyFont="1" applyAlignment="1">
      <alignment horizontal="left"/>
    </xf>
    <xf numFmtId="0" fontId="24" fillId="0" borderId="0" xfId="0" applyFont="1" applyAlignment="1">
      <alignment horizontal="center"/>
    </xf>
    <xf numFmtId="0" fontId="0" fillId="0" borderId="0" xfId="0" applyAlignment="1">
      <alignment horizontal="center"/>
    </xf>
    <xf numFmtId="0" fontId="21" fillId="33" borderId="125" xfId="0" applyFont="1" applyFill="1" applyBorder="1" applyAlignment="1">
      <alignment horizontal="right" vertical="top" wrapText="1"/>
    </xf>
    <xf numFmtId="0" fontId="24" fillId="33" borderId="125" xfId="0" applyFont="1" applyFill="1" applyBorder="1" applyAlignment="1">
      <alignment horizontal="right" vertical="top" wrapText="1"/>
    </xf>
    <xf numFmtId="0" fontId="21" fillId="33" borderId="125" xfId="0" applyFont="1" applyFill="1" applyBorder="1" applyAlignment="1">
      <alignment horizontal="left" vertical="top" wrapText="1"/>
    </xf>
    <xf numFmtId="174" fontId="169" fillId="0" borderId="125" xfId="55771" applyNumberFormat="1" applyFont="1" applyFill="1" applyBorder="1" applyAlignment="1">
      <alignment horizontal="right" vertical="top" wrapText="1"/>
    </xf>
    <xf numFmtId="174" fontId="169" fillId="33" borderId="125" xfId="55771" applyNumberFormat="1" applyFont="1" applyFill="1" applyBorder="1" applyAlignment="1">
      <alignment horizontal="right" vertical="top" wrapText="1"/>
    </xf>
    <xf numFmtId="0" fontId="174" fillId="0" borderId="0" xfId="0" applyFont="1" applyAlignment="1">
      <alignment horizontal="left"/>
    </xf>
    <xf numFmtId="0" fontId="169" fillId="0" borderId="90" xfId="0" applyFont="1" applyBorder="1" applyAlignment="1">
      <alignment horizontal="right" wrapText="1"/>
    </xf>
    <xf numFmtId="0" fontId="21" fillId="33" borderId="125" xfId="0" applyFont="1" applyFill="1" applyBorder="1" applyAlignment="1" applyProtection="1">
      <alignment horizontal="left" wrapText="1" indent="1"/>
      <protection locked="0"/>
    </xf>
    <xf numFmtId="3" fontId="169" fillId="0" borderId="90" xfId="0" applyNumberFormat="1" applyFont="1" applyBorder="1" applyAlignment="1">
      <alignment horizontal="right" wrapText="1"/>
    </xf>
    <xf numFmtId="0" fontId="213" fillId="0" borderId="90" xfId="0" applyFont="1" applyBorder="1"/>
    <xf numFmtId="0" fontId="24" fillId="0" borderId="90" xfId="0" applyFont="1" applyBorder="1"/>
    <xf numFmtId="0" fontId="24" fillId="0" borderId="125" xfId="0" applyFont="1" applyBorder="1"/>
    <xf numFmtId="169" fontId="21" fillId="0" borderId="125" xfId="35974" applyNumberFormat="1" applyFont="1" applyBorder="1" applyAlignment="1">
      <alignment horizontal="right"/>
    </xf>
    <xf numFmtId="0" fontId="74" fillId="0" borderId="125" xfId="0" applyFont="1" applyBorder="1"/>
    <xf numFmtId="10" fontId="74" fillId="0" borderId="0" xfId="0" applyNumberFormat="1" applyFont="1"/>
    <xf numFmtId="174" fontId="74" fillId="0" borderId="0" xfId="55771" applyNumberFormat="1" applyFont="1"/>
    <xf numFmtId="0" fontId="24" fillId="0" borderId="0" xfId="0" applyFont="1" applyAlignment="1">
      <alignment vertical="top"/>
    </xf>
    <xf numFmtId="0" fontId="24" fillId="33" borderId="117" xfId="0" applyFont="1" applyFill="1" applyBorder="1" applyAlignment="1">
      <alignment horizontal="right" vertical="top"/>
    </xf>
    <xf numFmtId="0" fontId="24" fillId="33" borderId="0" xfId="0" applyFont="1" applyFill="1" applyAlignment="1">
      <alignment horizontal="right" vertical="top"/>
    </xf>
    <xf numFmtId="0" fontId="24" fillId="33" borderId="90" xfId="0" applyFont="1" applyFill="1" applyBorder="1" applyAlignment="1">
      <alignment horizontal="right" vertical="top"/>
    </xf>
    <xf numFmtId="269" fontId="24" fillId="33" borderId="0" xfId="0" applyNumberFormat="1" applyFont="1" applyFill="1" applyAlignment="1">
      <alignment horizontal="left" wrapText="1"/>
    </xf>
    <xf numFmtId="174" fontId="24" fillId="33" borderId="90" xfId="0" applyNumberFormat="1" applyFont="1" applyFill="1" applyBorder="1" applyAlignment="1">
      <alignment horizontal="left" vertical="top" wrapText="1"/>
    </xf>
    <xf numFmtId="0" fontId="174" fillId="127" borderId="125" xfId="0" applyFont="1" applyFill="1" applyBorder="1" applyAlignment="1">
      <alignment wrapText="1"/>
    </xf>
    <xf numFmtId="174" fontId="26" fillId="0" borderId="125" xfId="0" applyNumberFormat="1" applyFont="1" applyBorder="1" applyAlignment="1">
      <alignment horizontal="left" vertical="top" wrapText="1"/>
    </xf>
    <xf numFmtId="174" fontId="26" fillId="0" borderId="125" xfId="0" applyNumberFormat="1" applyFont="1" applyBorder="1" applyAlignment="1">
      <alignment horizontal="right" vertical="top" wrapText="1"/>
    </xf>
    <xf numFmtId="174" fontId="26" fillId="33" borderId="125" xfId="0" applyNumberFormat="1" applyFont="1" applyFill="1" applyBorder="1"/>
    <xf numFmtId="174" fontId="26" fillId="33" borderId="125" xfId="55771" applyNumberFormat="1" applyFont="1" applyFill="1" applyBorder="1"/>
    <xf numFmtId="0" fontId="26" fillId="33" borderId="125" xfId="0" applyFont="1" applyFill="1" applyBorder="1" applyAlignment="1">
      <alignment horizontal="left" vertical="top" wrapText="1"/>
    </xf>
    <xf numFmtId="174" fontId="26" fillId="33" borderId="125" xfId="0" applyNumberFormat="1" applyFont="1" applyFill="1" applyBorder="1" applyAlignment="1">
      <alignment horizontal="left" vertical="top" wrapText="1"/>
    </xf>
    <xf numFmtId="174" fontId="24" fillId="33" borderId="125" xfId="0" applyNumberFormat="1" applyFont="1" applyFill="1" applyBorder="1" applyAlignment="1">
      <alignment horizontal="right" vertical="top" wrapText="1"/>
    </xf>
    <xf numFmtId="174" fontId="26" fillId="33" borderId="125" xfId="0" applyNumberFormat="1" applyFont="1" applyFill="1" applyBorder="1" applyAlignment="1">
      <alignment horizontal="right" vertical="top" wrapText="1"/>
    </xf>
    <xf numFmtId="242" fontId="22" fillId="0" borderId="125" xfId="0" applyNumberFormat="1" applyFont="1" applyBorder="1" applyAlignment="1">
      <alignment horizontal="left" vertical="center"/>
    </xf>
    <xf numFmtId="0" fontId="21" fillId="0" borderId="117" xfId="0" applyFont="1" applyBorder="1" applyAlignment="1">
      <alignment horizontal="left" wrapText="1"/>
    </xf>
    <xf numFmtId="169" fontId="24" fillId="0" borderId="90" xfId="35974" applyNumberFormat="1" applyFont="1" applyBorder="1" applyAlignment="1">
      <alignment horizontal="right"/>
    </xf>
    <xf numFmtId="3" fontId="24" fillId="0" borderId="0" xfId="0" applyNumberFormat="1" applyFont="1"/>
    <xf numFmtId="0" fontId="22" fillId="33" borderId="125" xfId="0" applyFont="1" applyFill="1" applyBorder="1" applyAlignment="1">
      <alignment horizontal="left" wrapText="1"/>
    </xf>
    <xf numFmtId="169" fontId="22" fillId="0" borderId="125" xfId="35974" applyNumberFormat="1" applyFont="1" applyBorder="1" applyAlignment="1">
      <alignment horizontal="right"/>
    </xf>
    <xf numFmtId="0" fontId="28" fillId="0" borderId="0" xfId="0" applyFont="1"/>
    <xf numFmtId="3" fontId="28" fillId="0" borderId="0" xfId="0" applyNumberFormat="1" applyFont="1" applyAlignment="1">
      <alignment horizontal="center"/>
    </xf>
    <xf numFmtId="3" fontId="28" fillId="0" borderId="0" xfId="0" applyNumberFormat="1" applyFont="1" applyAlignment="1">
      <alignment vertical="center"/>
    </xf>
    <xf numFmtId="3" fontId="28" fillId="0" borderId="0" xfId="0" applyNumberFormat="1" applyFont="1" applyAlignment="1">
      <alignment horizontal="center" vertical="center"/>
    </xf>
    <xf numFmtId="0" fontId="28" fillId="0" borderId="0" xfId="0" applyFont="1" applyAlignment="1">
      <alignment vertical="center"/>
    </xf>
    <xf numFmtId="0" fontId="23" fillId="0" borderId="0" xfId="0" applyFont="1"/>
    <xf numFmtId="0" fontId="24" fillId="0" borderId="90" xfId="0" applyFont="1" applyBorder="1" applyAlignment="1">
      <alignment horizontal="left"/>
    </xf>
    <xf numFmtId="0" fontId="24" fillId="0" borderId="90" xfId="0" applyFont="1" applyBorder="1" applyAlignment="1">
      <alignment horizontal="left" vertical="center"/>
    </xf>
    <xf numFmtId="0" fontId="212" fillId="0" borderId="0" xfId="0" applyFont="1" applyAlignment="1">
      <alignment horizontal="center"/>
    </xf>
    <xf numFmtId="0" fontId="30" fillId="0" borderId="0" xfId="35680" applyFont="1" applyAlignment="1">
      <alignment vertical="top"/>
    </xf>
    <xf numFmtId="0" fontId="74" fillId="33" borderId="0" xfId="0" applyFont="1" applyFill="1"/>
    <xf numFmtId="0" fontId="21" fillId="0" borderId="125" xfId="0" applyFont="1" applyBorder="1" applyAlignment="1">
      <alignment horizontal="center" vertical="center" wrapText="1"/>
    </xf>
    <xf numFmtId="0" fontId="21" fillId="0" borderId="117" xfId="0" applyFont="1" applyBorder="1" applyAlignment="1">
      <alignment horizontal="right"/>
    </xf>
    <xf numFmtId="0" fontId="21" fillId="0" borderId="117" xfId="0" applyFont="1" applyBorder="1" applyAlignment="1">
      <alignment horizontal="right" vertical="center" wrapText="1"/>
    </xf>
    <xf numFmtId="0" fontId="21" fillId="0" borderId="0" xfId="0" applyFont="1" applyAlignment="1">
      <alignment horizontal="right" vertical="center"/>
    </xf>
    <xf numFmtId="0" fontId="21" fillId="0" borderId="117" xfId="0" applyFont="1" applyBorder="1" applyAlignment="1">
      <alignment horizontal="right" vertical="center"/>
    </xf>
    <xf numFmtId="0" fontId="26" fillId="0" borderId="90" xfId="0" applyFont="1" applyBorder="1" applyAlignment="1">
      <alignment horizontal="center" vertical="center" wrapText="1"/>
    </xf>
    <xf numFmtId="0" fontId="21" fillId="0" borderId="90" xfId="0" applyFont="1" applyBorder="1" applyAlignment="1">
      <alignment horizontal="right" vertical="center"/>
    </xf>
    <xf numFmtId="3" fontId="21" fillId="0" borderId="0" xfId="0" applyNumberFormat="1" applyFont="1" applyAlignment="1">
      <alignment horizontal="right" vertical="center" wrapText="1"/>
    </xf>
    <xf numFmtId="3" fontId="21" fillId="117" borderId="0" xfId="0" applyNumberFormat="1" applyFont="1" applyFill="1" applyAlignment="1">
      <alignment horizontal="right" vertical="center" wrapText="1"/>
    </xf>
    <xf numFmtId="0" fontId="26" fillId="0" borderId="117" xfId="0" applyFont="1" applyBorder="1" applyAlignment="1">
      <alignment horizontal="left" vertical="center" wrapText="1"/>
    </xf>
    <xf numFmtId="0" fontId="74" fillId="0" borderId="117" xfId="0" applyFont="1" applyBorder="1"/>
    <xf numFmtId="0" fontId="142" fillId="0" borderId="117" xfId="0" applyFont="1" applyBorder="1"/>
    <xf numFmtId="0" fontId="142" fillId="0" borderId="0" xfId="0" applyFont="1"/>
    <xf numFmtId="0" fontId="26" fillId="0" borderId="117" xfId="0" applyFont="1" applyBorder="1" applyAlignment="1">
      <alignment horizontal="left" vertical="center" wrapText="1" indent="1"/>
    </xf>
    <xf numFmtId="0" fontId="24" fillId="0" borderId="125" xfId="0" applyFont="1" applyBorder="1" applyAlignment="1">
      <alignment horizontal="center" vertical="center" wrapText="1"/>
    </xf>
    <xf numFmtId="0" fontId="169" fillId="0" borderId="117" xfId="0" applyFont="1" applyBorder="1" applyAlignment="1">
      <alignment horizontal="center" vertical="center"/>
    </xf>
    <xf numFmtId="0" fontId="24" fillId="0" borderId="117" xfId="0" applyFont="1" applyBorder="1" applyAlignment="1">
      <alignment horizontal="right" vertical="center"/>
    </xf>
    <xf numFmtId="242" fontId="169" fillId="33" borderId="0" xfId="53194" applyNumberFormat="1" applyFont="1" applyFill="1" applyAlignment="1">
      <alignment horizontal="right" wrapText="1"/>
    </xf>
    <xf numFmtId="0" fontId="26" fillId="33" borderId="0" xfId="0" applyFont="1" applyFill="1" applyAlignment="1">
      <alignment vertical="center" wrapText="1"/>
    </xf>
    <xf numFmtId="242" fontId="174" fillId="33" borderId="0" xfId="53194" applyNumberFormat="1" applyFont="1" applyFill="1" applyAlignment="1">
      <alignment horizontal="right" vertical="center" wrapText="1"/>
    </xf>
    <xf numFmtId="0" fontId="169" fillId="33" borderId="0" xfId="0" applyFont="1" applyFill="1" applyAlignment="1">
      <alignment vertical="center"/>
    </xf>
    <xf numFmtId="242" fontId="169" fillId="0" borderId="0" xfId="53194" applyNumberFormat="1" applyFont="1" applyAlignment="1">
      <alignment horizontal="right" vertical="center" wrapText="1"/>
    </xf>
    <xf numFmtId="0" fontId="169" fillId="0" borderId="0" xfId="0" applyFont="1" applyAlignment="1">
      <alignment vertical="center"/>
    </xf>
    <xf numFmtId="242" fontId="213" fillId="0" borderId="0" xfId="53194" applyNumberFormat="1" applyFont="1" applyAlignment="1">
      <alignment horizontal="right" vertical="center" wrapText="1"/>
    </xf>
    <xf numFmtId="242" fontId="169" fillId="0" borderId="0" xfId="53194" applyNumberFormat="1" applyFont="1" applyBorder="1" applyAlignment="1">
      <alignment horizontal="right" vertical="center" wrapText="1"/>
    </xf>
    <xf numFmtId="242" fontId="174" fillId="0" borderId="0" xfId="53194" applyNumberFormat="1" applyFont="1" applyBorder="1" applyAlignment="1">
      <alignment horizontal="right" vertical="center" wrapText="1"/>
    </xf>
    <xf numFmtId="242" fontId="174" fillId="0" borderId="0" xfId="53194" applyNumberFormat="1" applyFont="1" applyAlignment="1">
      <alignment horizontal="right" vertical="center" wrapText="1"/>
    </xf>
    <xf numFmtId="242" fontId="174" fillId="117" borderId="0" xfId="53194" applyNumberFormat="1" applyFont="1" applyFill="1" applyAlignment="1">
      <alignment horizontal="right" vertical="center" wrapText="1"/>
    </xf>
    <xf numFmtId="242" fontId="169" fillId="117" borderId="0" xfId="53194" applyNumberFormat="1" applyFont="1" applyFill="1" applyAlignment="1">
      <alignment horizontal="right" vertical="center" wrapText="1"/>
    </xf>
    <xf numFmtId="0" fontId="26" fillId="0" borderId="125" xfId="0" applyFont="1" applyBorder="1" applyAlignment="1">
      <alignment vertical="center" wrapText="1"/>
    </xf>
    <xf numFmtId="242" fontId="174" fillId="0" borderId="125" xfId="53194" applyNumberFormat="1" applyFont="1" applyBorder="1" applyAlignment="1">
      <alignment horizontal="right" vertical="center" wrapText="1"/>
    </xf>
    <xf numFmtId="0" fontId="24" fillId="33" borderId="125" xfId="0" applyFont="1" applyFill="1" applyBorder="1" applyAlignment="1">
      <alignment horizontal="center" vertical="top" wrapText="1"/>
    </xf>
    <xf numFmtId="0" fontId="24" fillId="33" borderId="90" xfId="0" applyFont="1" applyFill="1" applyBorder="1"/>
    <xf numFmtId="0" fontId="22" fillId="0" borderId="0" xfId="0" applyFont="1" applyAlignment="1">
      <alignment vertical="center"/>
    </xf>
    <xf numFmtId="0" fontId="22" fillId="0" borderId="0" xfId="35679" applyFont="1" applyFill="1" applyBorder="1" applyAlignment="1">
      <alignment vertical="center"/>
    </xf>
    <xf numFmtId="0" fontId="21" fillId="0" borderId="0" xfId="305" applyFont="1">
      <alignment vertical="center"/>
    </xf>
    <xf numFmtId="0" fontId="21" fillId="41" borderId="0" xfId="35680" applyFont="1" applyFill="1">
      <alignment vertical="center"/>
    </xf>
    <xf numFmtId="0" fontId="22" fillId="41" borderId="0" xfId="35679" applyFont="1" applyFill="1" applyBorder="1" applyAlignment="1">
      <alignment vertical="center"/>
    </xf>
    <xf numFmtId="0" fontId="21" fillId="41" borderId="0" xfId="305" applyFont="1" applyFill="1">
      <alignment vertical="center"/>
    </xf>
    <xf numFmtId="0" fontId="22" fillId="41" borderId="0" xfId="35681" applyFont="1" applyFill="1" applyBorder="1" applyAlignment="1">
      <alignment vertical="center"/>
    </xf>
    <xf numFmtId="0" fontId="21" fillId="0" borderId="0" xfId="305" applyFont="1" applyAlignment="1">
      <alignment horizontal="center" wrapText="1"/>
    </xf>
    <xf numFmtId="0" fontId="24" fillId="0" borderId="0" xfId="305" applyFont="1" applyAlignment="1">
      <alignment horizontal="center" wrapText="1"/>
    </xf>
    <xf numFmtId="0" fontId="22" fillId="41" borderId="0" xfId="35681" applyFont="1" applyFill="1" applyBorder="1" applyAlignment="1">
      <alignment horizontal="left" vertical="center"/>
    </xf>
    <xf numFmtId="0" fontId="21" fillId="0" borderId="0" xfId="55770" applyFont="1" applyFill="1" applyBorder="1" applyAlignment="1">
      <alignment horizontal="right" vertical="center" wrapText="1"/>
    </xf>
    <xf numFmtId="0" fontId="21" fillId="0" borderId="0" xfId="305" applyFont="1" applyAlignment="1">
      <alignment horizontal="center" vertical="center" wrapText="1"/>
    </xf>
    <xf numFmtId="0" fontId="21" fillId="0" borderId="0" xfId="55770" applyFont="1" applyFill="1" applyBorder="1" applyAlignment="1">
      <alignment horizontal="center" vertical="center" wrapText="1"/>
    </xf>
    <xf numFmtId="0" fontId="176" fillId="41" borderId="90" xfId="35680" applyFont="1" applyFill="1" applyBorder="1">
      <alignment vertical="center"/>
    </xf>
    <xf numFmtId="0" fontId="176" fillId="0" borderId="90" xfId="305" applyFont="1" applyBorder="1">
      <alignment vertical="center"/>
    </xf>
    <xf numFmtId="0" fontId="21" fillId="0" borderId="90" xfId="305" applyFont="1" applyBorder="1" applyAlignment="1">
      <alignment horizontal="right"/>
    </xf>
    <xf numFmtId="9" fontId="21" fillId="0" borderId="0" xfId="35678" applyFont="1" applyFill="1" applyBorder="1" applyAlignment="1">
      <alignment vertical="center"/>
    </xf>
    <xf numFmtId="0" fontId="22" fillId="0" borderId="117" xfId="305" applyFont="1" applyBorder="1" applyAlignment="1">
      <alignment horizontal="left" vertical="center" wrapText="1"/>
    </xf>
    <xf numFmtId="3" fontId="21" fillId="0" borderId="117" xfId="55767" applyFont="1" applyFill="1" applyBorder="1">
      <alignment horizontal="right" vertical="center"/>
      <protection locked="0"/>
    </xf>
    <xf numFmtId="3" fontId="21" fillId="117" borderId="117" xfId="55767" applyFont="1" applyFill="1" applyBorder="1">
      <alignment horizontal="right" vertical="center"/>
      <protection locked="0"/>
    </xf>
    <xf numFmtId="11" fontId="216" fillId="0" borderId="0" xfId="0" applyNumberFormat="1" applyFont="1"/>
    <xf numFmtId="0" fontId="216" fillId="0" borderId="0" xfId="0" applyFont="1"/>
    <xf numFmtId="0" fontId="21" fillId="41" borderId="0" xfId="305" quotePrefix="1" applyFont="1" applyFill="1" applyAlignment="1">
      <alignment horizontal="center" vertical="center"/>
    </xf>
    <xf numFmtId="0" fontId="21" fillId="41" borderId="0" xfId="305" applyFont="1" applyFill="1" applyAlignment="1">
      <alignment horizontal="left" vertical="center" wrapText="1" indent="1"/>
    </xf>
    <xf numFmtId="3" fontId="21" fillId="0" borderId="0" xfId="55767" applyFont="1" applyFill="1" applyBorder="1">
      <alignment horizontal="right" vertical="center"/>
      <protection locked="0"/>
    </xf>
    <xf numFmtId="3" fontId="176" fillId="0" borderId="0" xfId="55767" applyFont="1" applyFill="1" applyBorder="1">
      <alignment horizontal="right" vertical="center"/>
      <protection locked="0"/>
    </xf>
    <xf numFmtId="0" fontId="21" fillId="0" borderId="0" xfId="305" applyFont="1" applyAlignment="1">
      <alignment horizontal="left" vertical="center" wrapText="1" indent="3"/>
    </xf>
    <xf numFmtId="3" fontId="21" fillId="0" borderId="0" xfId="55767" applyFont="1" applyFill="1" applyBorder="1" applyAlignment="1">
      <alignment horizontal="center" vertical="center"/>
      <protection locked="0"/>
    </xf>
    <xf numFmtId="3" fontId="202" fillId="33" borderId="0" xfId="55767" applyFont="1" applyFill="1" applyBorder="1" applyAlignment="1">
      <alignment horizontal="center" vertical="center"/>
      <protection locked="0"/>
    </xf>
    <xf numFmtId="3" fontId="21" fillId="33" borderId="0" xfId="55767" applyFont="1" applyFill="1" applyBorder="1" applyAlignment="1">
      <alignment horizontal="center" vertical="center"/>
      <protection locked="0"/>
    </xf>
    <xf numFmtId="0" fontId="21" fillId="0" borderId="0" xfId="55770" applyFont="1" applyFill="1" applyBorder="1" applyAlignment="1">
      <alignment horizontal="right" wrapText="1"/>
    </xf>
    <xf numFmtId="0" fontId="22" fillId="0" borderId="0" xfId="55770" applyFont="1" applyFill="1" applyBorder="1" applyAlignment="1">
      <alignment horizontal="center" vertical="center" wrapText="1"/>
    </xf>
    <xf numFmtId="0" fontId="176" fillId="41" borderId="90" xfId="35680" applyFont="1" applyFill="1" applyBorder="1" applyAlignment="1"/>
    <xf numFmtId="0" fontId="21" fillId="0" borderId="0" xfId="305" quotePrefix="1" applyFont="1" applyAlignment="1">
      <alignment horizontal="center" vertical="center"/>
    </xf>
    <xf numFmtId="0" fontId="21" fillId="41" borderId="0" xfId="35680" applyFont="1" applyFill="1" applyAlignment="1">
      <alignment vertical="top" wrapText="1"/>
    </xf>
    <xf numFmtId="0" fontId="203" fillId="0" borderId="0" xfId="0" applyFont="1" applyAlignment="1">
      <alignment vertical="top" wrapText="1"/>
    </xf>
    <xf numFmtId="0" fontId="203" fillId="0" borderId="0" xfId="0" applyFont="1" applyAlignment="1">
      <alignment vertical="top"/>
    </xf>
    <xf numFmtId="0" fontId="22" fillId="0" borderId="0" xfId="35681" applyFont="1" applyFill="1" applyBorder="1" applyAlignment="1">
      <alignment vertical="center"/>
    </xf>
    <xf numFmtId="0" fontId="22" fillId="0" borderId="0" xfId="305" applyFont="1" applyAlignment="1">
      <alignment horizontal="center" vertical="center" wrapText="1"/>
    </xf>
    <xf numFmtId="11" fontId="21" fillId="0" borderId="0" xfId="35680" applyNumberFormat="1" applyFont="1">
      <alignment vertical="center"/>
    </xf>
    <xf numFmtId="0" fontId="21" fillId="41" borderId="0" xfId="305" applyFont="1" applyFill="1" applyAlignment="1">
      <alignment horizontal="left" wrapText="1"/>
    </xf>
    <xf numFmtId="3" fontId="176" fillId="33" borderId="0" xfId="55767" applyFont="1" applyFill="1" applyBorder="1" applyAlignment="1">
      <alignment horizontal="right"/>
      <protection locked="0"/>
    </xf>
    <xf numFmtId="3" fontId="21" fillId="33" borderId="0" xfId="55767" applyFont="1" applyFill="1" applyBorder="1">
      <alignment horizontal="right" vertical="center"/>
      <protection locked="0"/>
    </xf>
    <xf numFmtId="0" fontId="21" fillId="33" borderId="0" xfId="35680" applyFont="1" applyFill="1">
      <alignment vertical="center"/>
    </xf>
    <xf numFmtId="3" fontId="21" fillId="33" borderId="0" xfId="55767" applyFont="1" applyFill="1" applyBorder="1" applyAlignment="1">
      <alignment horizontal="right"/>
      <protection locked="0"/>
    </xf>
    <xf numFmtId="0" fontId="21" fillId="33" borderId="0" xfId="305" applyFont="1" applyFill="1" applyAlignment="1">
      <alignment horizontal="left" wrapText="1"/>
    </xf>
    <xf numFmtId="0" fontId="21" fillId="0" borderId="125" xfId="305" applyFont="1" applyBorder="1" applyAlignment="1">
      <alignment horizontal="left" wrapText="1"/>
    </xf>
    <xf numFmtId="0" fontId="21" fillId="0" borderId="117" xfId="305" quotePrefix="1" applyFont="1" applyBorder="1" applyAlignment="1">
      <alignment horizontal="right" vertical="center"/>
    </xf>
    <xf numFmtId="0" fontId="176" fillId="0" borderId="117" xfId="305" applyFont="1" applyBorder="1" applyAlignment="1">
      <alignment horizontal="left" vertical="center" wrapText="1" indent="1"/>
    </xf>
    <xf numFmtId="3" fontId="21" fillId="0" borderId="117" xfId="55767" applyFont="1" applyFill="1" applyBorder="1" applyAlignment="1">
      <alignment horizontal="center" vertical="center"/>
      <protection locked="0"/>
    </xf>
    <xf numFmtId="3" fontId="21" fillId="33" borderId="117" xfId="55767" applyFont="1" applyFill="1" applyBorder="1" applyAlignment="1">
      <alignment horizontal="center" vertical="center"/>
      <protection locked="0"/>
    </xf>
    <xf numFmtId="0" fontId="21" fillId="33" borderId="0" xfId="0" applyFont="1" applyFill="1" applyAlignment="1">
      <alignment horizontal="center"/>
    </xf>
    <xf numFmtId="14" fontId="21" fillId="33" borderId="90" xfId="0" applyNumberFormat="1" applyFont="1" applyFill="1" applyBorder="1" applyAlignment="1">
      <alignment horizontal="right"/>
    </xf>
    <xf numFmtId="172" fontId="21" fillId="33" borderId="90" xfId="0" applyNumberFormat="1" applyFont="1" applyFill="1" applyBorder="1" applyAlignment="1">
      <alignment horizontal="right" vertical="center"/>
    </xf>
    <xf numFmtId="0" fontId="22" fillId="33" borderId="0" xfId="0" applyFont="1" applyFill="1" applyProtection="1">
      <protection locked="0"/>
    </xf>
    <xf numFmtId="14" fontId="21" fillId="33" borderId="0" xfId="0" applyNumberFormat="1" applyFont="1" applyFill="1" applyAlignment="1">
      <alignment horizontal="right"/>
    </xf>
    <xf numFmtId="172" fontId="21" fillId="33" borderId="0" xfId="0" applyNumberFormat="1" applyFont="1" applyFill="1" applyAlignment="1">
      <alignment horizontal="right" vertical="center"/>
    </xf>
    <xf numFmtId="2" fontId="21" fillId="33" borderId="0" xfId="0" applyNumberFormat="1" applyFont="1" applyFill="1" applyAlignment="1">
      <alignment horizontal="right"/>
    </xf>
    <xf numFmtId="174" fontId="21" fillId="33" borderId="0" xfId="55771" applyNumberFormat="1" applyFont="1" applyFill="1" applyBorder="1" applyAlignment="1">
      <alignment horizontal="right"/>
    </xf>
    <xf numFmtId="2" fontId="21" fillId="0" borderId="0" xfId="0" applyNumberFormat="1" applyFont="1" applyAlignment="1">
      <alignment horizontal="right"/>
    </xf>
    <xf numFmtId="2" fontId="21" fillId="0" borderId="90" xfId="0" applyNumberFormat="1" applyFont="1" applyBorder="1" applyAlignment="1">
      <alignment horizontal="right"/>
    </xf>
    <xf numFmtId="174" fontId="21" fillId="33" borderId="90" xfId="55771" applyNumberFormat="1" applyFont="1" applyFill="1" applyBorder="1" applyAlignment="1">
      <alignment horizontal="right"/>
    </xf>
    <xf numFmtId="172" fontId="21" fillId="33" borderId="117" xfId="0" applyNumberFormat="1" applyFont="1" applyFill="1" applyBorder="1"/>
    <xf numFmtId="2" fontId="21" fillId="0" borderId="125" xfId="0" applyNumberFormat="1" applyFont="1" applyBorder="1" applyAlignment="1">
      <alignment horizontal="right"/>
    </xf>
    <xf numFmtId="174" fontId="21" fillId="33" borderId="125" xfId="55771" applyNumberFormat="1" applyFont="1" applyFill="1" applyBorder="1" applyAlignment="1">
      <alignment horizontal="right"/>
    </xf>
    <xf numFmtId="172" fontId="21" fillId="33" borderId="125" xfId="0" applyNumberFormat="1" applyFont="1" applyFill="1" applyBorder="1" applyAlignment="1">
      <alignment horizontal="right" vertical="center"/>
    </xf>
    <xf numFmtId="0" fontId="21" fillId="0" borderId="117" xfId="0" applyFont="1" applyBorder="1"/>
    <xf numFmtId="14" fontId="21" fillId="0" borderId="90" xfId="0" applyNumberFormat="1" applyFont="1" applyBorder="1" applyAlignment="1">
      <alignment horizontal="right"/>
    </xf>
    <xf numFmtId="14" fontId="21" fillId="0" borderId="0" xfId="0" applyNumberFormat="1" applyFont="1" applyAlignment="1">
      <alignment horizontal="right"/>
    </xf>
    <xf numFmtId="0" fontId="21" fillId="33" borderId="125" xfId="0" applyFont="1" applyFill="1" applyBorder="1"/>
    <xf numFmtId="172" fontId="21" fillId="33" borderId="125" xfId="0" applyNumberFormat="1" applyFont="1" applyFill="1" applyBorder="1"/>
    <xf numFmtId="2" fontId="21" fillId="33" borderId="90" xfId="0" applyNumberFormat="1" applyFont="1" applyFill="1" applyBorder="1" applyAlignment="1">
      <alignment horizontal="right"/>
    </xf>
    <xf numFmtId="172" fontId="21" fillId="0" borderId="125" xfId="0" applyNumberFormat="1" applyFont="1" applyBorder="1"/>
    <xf numFmtId="0" fontId="26" fillId="0" borderId="0" xfId="0" applyFont="1" applyAlignment="1">
      <alignment wrapText="1"/>
    </xf>
    <xf numFmtId="242" fontId="21" fillId="33" borderId="0" xfId="55771" applyNumberFormat="1" applyFont="1" applyFill="1" applyBorder="1" applyAlignment="1">
      <alignment horizontal="center" vertical="center" wrapText="1"/>
    </xf>
    <xf numFmtId="242" fontId="176" fillId="117" borderId="0" xfId="55771" applyNumberFormat="1" applyFont="1" applyFill="1" applyBorder="1" applyAlignment="1">
      <alignment vertical="center" wrapText="1"/>
    </xf>
    <xf numFmtId="242" fontId="21" fillId="0" borderId="0" xfId="55771" applyNumberFormat="1" applyFont="1" applyBorder="1" applyAlignment="1">
      <alignment horizontal="center" vertical="center" wrapText="1"/>
    </xf>
    <xf numFmtId="242" fontId="213" fillId="117" borderId="0" xfId="55771" applyNumberFormat="1" applyFont="1" applyFill="1" applyBorder="1" applyAlignment="1">
      <alignment vertical="center" wrapText="1"/>
    </xf>
    <xf numFmtId="0" fontId="22" fillId="33" borderId="0" xfId="35681" applyFont="1" applyFill="1" applyBorder="1" applyAlignment="1">
      <alignment vertical="center"/>
    </xf>
    <xf numFmtId="0" fontId="22" fillId="33" borderId="0" xfId="35681" applyFont="1" applyFill="1" applyBorder="1" applyAlignment="1">
      <alignment horizontal="left" vertical="center"/>
    </xf>
    <xf numFmtId="0" fontId="21" fillId="33" borderId="0" xfId="55770" applyFont="1" applyFill="1" applyBorder="1" applyAlignment="1">
      <alignment horizontal="right" vertical="center" wrapText="1"/>
    </xf>
    <xf numFmtId="0" fontId="21" fillId="33" borderId="0" xfId="55770" applyFont="1" applyFill="1" applyBorder="1" applyAlignment="1">
      <alignment horizontal="center" vertical="center" wrapText="1"/>
    </xf>
    <xf numFmtId="3" fontId="176" fillId="33" borderId="0" xfId="55767" applyFont="1" applyFill="1" applyBorder="1">
      <alignment horizontal="right" vertical="center"/>
      <protection locked="0"/>
    </xf>
    <xf numFmtId="3" fontId="202" fillId="33" borderId="0" xfId="55767" applyFont="1" applyFill="1" applyBorder="1">
      <alignment horizontal="right" vertical="center"/>
      <protection locked="0"/>
    </xf>
    <xf numFmtId="0" fontId="21" fillId="33" borderId="0" xfId="305" applyFont="1" applyFill="1" applyAlignment="1">
      <alignment horizontal="center" wrapText="1"/>
    </xf>
    <xf numFmtId="0" fontId="24" fillId="33" borderId="0" xfId="305" applyFont="1" applyFill="1" applyAlignment="1">
      <alignment horizontal="center" wrapText="1"/>
    </xf>
    <xf numFmtId="0" fontId="21" fillId="33" borderId="0" xfId="305" applyFont="1" applyFill="1">
      <alignment vertical="center"/>
    </xf>
    <xf numFmtId="0" fontId="21" fillId="33" borderId="0" xfId="305" applyFont="1" applyFill="1" applyAlignment="1">
      <alignment horizontal="center" vertical="center" wrapText="1"/>
    </xf>
    <xf numFmtId="0" fontId="176" fillId="33" borderId="0" xfId="35680" applyFont="1" applyFill="1">
      <alignment vertical="center"/>
    </xf>
    <xf numFmtId="0" fontId="176" fillId="33" borderId="0" xfId="305" applyFont="1" applyFill="1">
      <alignment vertical="center"/>
    </xf>
    <xf numFmtId="0" fontId="21" fillId="33" borderId="0" xfId="305" quotePrefix="1" applyFont="1" applyFill="1" applyAlignment="1">
      <alignment horizontal="right"/>
    </xf>
    <xf numFmtId="0" fontId="21" fillId="33" borderId="0" xfId="305" applyFont="1" applyFill="1" applyAlignment="1">
      <alignment horizontal="right"/>
    </xf>
    <xf numFmtId="0" fontId="21" fillId="33" borderId="0" xfId="305" quotePrefix="1" applyFont="1" applyFill="1" applyAlignment="1">
      <alignment horizontal="center" vertical="center"/>
    </xf>
    <xf numFmtId="0" fontId="21" fillId="33" borderId="0" xfId="305" applyFont="1" applyFill="1" applyAlignment="1">
      <alignment horizontal="left" vertical="center" wrapText="1"/>
    </xf>
    <xf numFmtId="0" fontId="21" fillId="33" borderId="0" xfId="305" applyFont="1" applyFill="1" applyAlignment="1">
      <alignment horizontal="left" vertical="center" wrapText="1" indent="1"/>
    </xf>
    <xf numFmtId="0" fontId="176" fillId="33" borderId="0" xfId="305" quotePrefix="1" applyFont="1" applyFill="1" applyAlignment="1">
      <alignment horizontal="center" vertical="center"/>
    </xf>
    <xf numFmtId="0" fontId="176" fillId="33" borderId="0" xfId="305" applyFont="1" applyFill="1" applyAlignment="1">
      <alignment horizontal="left" vertical="center" wrapText="1" indent="2"/>
    </xf>
    <xf numFmtId="0" fontId="176" fillId="33" borderId="0" xfId="305" applyFont="1" applyFill="1" applyAlignment="1">
      <alignment horizontal="left" vertical="center" wrapText="1" indent="1"/>
    </xf>
    <xf numFmtId="3" fontId="305" fillId="33" borderId="0" xfId="55767" applyFont="1" applyFill="1" applyBorder="1">
      <alignment horizontal="right" vertical="center"/>
      <protection locked="0"/>
    </xf>
    <xf numFmtId="0" fontId="21" fillId="33" borderId="0" xfId="305" quotePrefix="1" applyFont="1" applyFill="1" applyAlignment="1">
      <alignment horizontal="right" vertical="center"/>
    </xf>
    <xf numFmtId="0" fontId="21" fillId="33" borderId="0" xfId="305" quotePrefix="1" applyFont="1" applyFill="1" applyAlignment="1">
      <alignment horizontal="center"/>
    </xf>
    <xf numFmtId="0" fontId="176" fillId="33" borderId="0" xfId="305" quotePrefix="1" applyFont="1" applyFill="1" applyAlignment="1">
      <alignment horizontal="center"/>
    </xf>
    <xf numFmtId="0" fontId="176" fillId="33" borderId="0" xfId="305" applyFont="1" applyFill="1" applyAlignment="1">
      <alignment horizontal="left" wrapText="1" indent="1"/>
    </xf>
    <xf numFmtId="0" fontId="21" fillId="33" borderId="0" xfId="305" quotePrefix="1" applyFont="1" applyFill="1" applyAlignment="1">
      <alignment horizontal="center" vertical="top"/>
    </xf>
    <xf numFmtId="3" fontId="21" fillId="33" borderId="0" xfId="55767" applyFont="1" applyFill="1" applyBorder="1" applyAlignment="1">
      <alignment horizontal="center"/>
      <protection locked="0"/>
    </xf>
    <xf numFmtId="0" fontId="21" fillId="33" borderId="0" xfId="55770" applyFont="1" applyFill="1" applyBorder="1" applyAlignment="1">
      <alignment horizontal="right" wrapText="1"/>
    </xf>
    <xf numFmtId="0" fontId="21" fillId="33" borderId="0" xfId="35680" applyFont="1" applyFill="1" applyAlignment="1">
      <alignment horizontal="right" vertical="center" wrapText="1"/>
    </xf>
    <xf numFmtId="0" fontId="21" fillId="33" borderId="0" xfId="35680" applyFont="1" applyFill="1" applyAlignment="1">
      <alignment horizontal="left" vertical="center" wrapText="1"/>
    </xf>
    <xf numFmtId="0" fontId="176" fillId="33" borderId="0" xfId="35680" applyFont="1" applyFill="1" applyAlignment="1"/>
    <xf numFmtId="0" fontId="21" fillId="33" borderId="0" xfId="35680" applyFont="1" applyFill="1" applyAlignment="1"/>
    <xf numFmtId="0" fontId="21" fillId="33" borderId="0" xfId="35680" applyFont="1" applyFill="1" applyAlignment="1">
      <alignment vertical="top" wrapText="1"/>
    </xf>
    <xf numFmtId="3" fontId="21" fillId="0" borderId="125" xfId="55767" applyFont="1" applyFill="1" applyBorder="1" applyAlignment="1">
      <alignment horizontal="right"/>
      <protection locked="0"/>
    </xf>
    <xf numFmtId="0" fontId="22" fillId="0" borderId="117" xfId="305" applyFont="1" applyBorder="1" applyAlignment="1">
      <alignment horizontal="left" wrapText="1"/>
    </xf>
    <xf numFmtId="3" fontId="22" fillId="0" borderId="117" xfId="55767" applyFont="1" applyFill="1" applyBorder="1" applyAlignment="1">
      <alignment horizontal="right"/>
      <protection locked="0"/>
    </xf>
    <xf numFmtId="3" fontId="22" fillId="0" borderId="0" xfId="55767" applyFont="1" applyFill="1" applyBorder="1" applyAlignment="1">
      <alignment horizontal="right"/>
      <protection locked="0"/>
    </xf>
    <xf numFmtId="3" fontId="22" fillId="117" borderId="90" xfId="55767" applyFont="1" applyFill="1" applyBorder="1" applyAlignment="1">
      <alignment horizontal="center"/>
      <protection locked="0"/>
    </xf>
    <xf numFmtId="3" fontId="22" fillId="0" borderId="90" xfId="55767" applyFont="1" applyFill="1" applyBorder="1" applyAlignment="1">
      <alignment horizontal="center"/>
      <protection locked="0"/>
    </xf>
    <xf numFmtId="3" fontId="22" fillId="33" borderId="90" xfId="55767" applyFont="1" applyFill="1" applyBorder="1" applyAlignment="1">
      <alignment horizontal="right"/>
      <protection locked="0"/>
    </xf>
    <xf numFmtId="0" fontId="22" fillId="0" borderId="125" xfId="305" applyFont="1" applyBorder="1" applyAlignment="1">
      <alignment horizontal="left" wrapText="1"/>
    </xf>
    <xf numFmtId="0" fontId="22" fillId="33" borderId="0" xfId="305" applyFont="1" applyFill="1" applyAlignment="1">
      <alignment horizontal="left" wrapText="1"/>
    </xf>
    <xf numFmtId="3" fontId="22" fillId="33" borderId="90" xfId="55767" applyFont="1" applyFill="1" applyBorder="1" applyAlignment="1">
      <alignment horizontal="center"/>
      <protection locked="0"/>
    </xf>
    <xf numFmtId="0" fontId="22" fillId="33" borderId="90" xfId="305" applyFont="1" applyFill="1" applyBorder="1" applyAlignment="1">
      <alignment horizontal="left" wrapText="1"/>
    </xf>
    <xf numFmtId="0" fontId="212" fillId="33" borderId="90" xfId="0" applyFont="1" applyFill="1" applyBorder="1" applyAlignment="1">
      <alignment horizontal="left"/>
    </xf>
    <xf numFmtId="0" fontId="0" fillId="0" borderId="90" xfId="0" applyBorder="1"/>
    <xf numFmtId="0" fontId="21" fillId="33" borderId="0" xfId="0" applyFont="1" applyFill="1" applyAlignment="1" applyProtection="1">
      <alignment horizontal="left" wrapText="1"/>
      <protection locked="0"/>
    </xf>
    <xf numFmtId="0" fontId="201" fillId="0" borderId="125" xfId="0" applyFont="1" applyBorder="1" applyAlignment="1">
      <alignment vertical="top"/>
    </xf>
    <xf numFmtId="0" fontId="212" fillId="0" borderId="90" xfId="0" applyFont="1" applyBorder="1" applyAlignment="1">
      <alignment horizontal="left" wrapText="1"/>
    </xf>
    <xf numFmtId="0" fontId="24" fillId="33" borderId="125" xfId="0" applyFont="1" applyFill="1" applyBorder="1" applyAlignment="1">
      <alignment horizontal="right" wrapText="1"/>
    </xf>
    <xf numFmtId="176" fontId="26" fillId="33" borderId="125" xfId="0" applyNumberFormat="1" applyFont="1" applyFill="1" applyBorder="1" applyAlignment="1">
      <alignment horizontal="right" wrapText="1"/>
    </xf>
    <xf numFmtId="0" fontId="26" fillId="33" borderId="125" xfId="0" applyFont="1" applyFill="1" applyBorder="1" applyAlignment="1">
      <alignment horizontal="left" wrapText="1"/>
    </xf>
    <xf numFmtId="176" fontId="26" fillId="33" borderId="0" xfId="0" applyNumberFormat="1" applyFont="1" applyFill="1" applyAlignment="1">
      <alignment horizontal="right" wrapText="1"/>
    </xf>
    <xf numFmtId="242" fontId="21" fillId="33" borderId="0" xfId="55771" applyNumberFormat="1" applyFont="1" applyFill="1"/>
    <xf numFmtId="43" fontId="21" fillId="33" borderId="0" xfId="55771" applyFont="1" applyFill="1"/>
    <xf numFmtId="0" fontId="21" fillId="33" borderId="125" xfId="0" applyFont="1" applyFill="1" applyBorder="1" applyAlignment="1" applyProtection="1">
      <alignment horizontal="left"/>
      <protection locked="0"/>
    </xf>
    <xf numFmtId="0" fontId="21" fillId="33" borderId="125" xfId="0" applyFont="1" applyFill="1" applyBorder="1" applyProtection="1">
      <protection locked="0"/>
    </xf>
    <xf numFmtId="0" fontId="24" fillId="33" borderId="125" xfId="0" applyFont="1" applyFill="1" applyBorder="1"/>
    <xf numFmtId="170" fontId="21" fillId="33" borderId="125" xfId="35974" applyNumberFormat="1" applyFont="1" applyFill="1" applyBorder="1" applyAlignment="1">
      <alignment horizontal="right"/>
    </xf>
    <xf numFmtId="0" fontId="176" fillId="33" borderId="90" xfId="0" applyFont="1" applyFill="1" applyBorder="1" applyAlignment="1">
      <alignment horizontal="left" wrapText="1"/>
    </xf>
    <xf numFmtId="169" fontId="21" fillId="0" borderId="0" xfId="35974" applyNumberFormat="1" applyFont="1" applyBorder="1" applyAlignment="1">
      <alignment horizontal="right" vertical="center"/>
    </xf>
    <xf numFmtId="0" fontId="24" fillId="0" borderId="125" xfId="0" applyFont="1" applyBorder="1" applyAlignment="1">
      <alignment horizontal="right" vertical="center" wrapText="1"/>
    </xf>
    <xf numFmtId="172" fontId="26" fillId="33" borderId="125" xfId="0" applyNumberFormat="1" applyFont="1" applyFill="1" applyBorder="1" applyAlignment="1">
      <alignment vertical="center"/>
    </xf>
    <xf numFmtId="0" fontId="26" fillId="0" borderId="125" xfId="0" applyFont="1" applyBorder="1" applyAlignment="1">
      <alignment horizontal="right" vertical="center" wrapText="1"/>
    </xf>
    <xf numFmtId="172" fontId="26" fillId="33" borderId="125" xfId="0" applyNumberFormat="1" applyFont="1" applyFill="1" applyBorder="1"/>
    <xf numFmtId="242" fontId="26" fillId="0" borderId="125" xfId="53194" applyNumberFormat="1" applyFont="1" applyBorder="1" applyAlignment="1">
      <alignment horizontal="right" wrapText="1"/>
    </xf>
    <xf numFmtId="259" fontId="24" fillId="33" borderId="0" xfId="53194" applyNumberFormat="1" applyFont="1" applyFill="1"/>
    <xf numFmtId="49" fontId="22" fillId="0" borderId="0" xfId="0" applyNumberFormat="1" applyFont="1" applyAlignment="1" applyProtection="1">
      <alignment horizontal="left" vertical="center"/>
      <protection locked="0"/>
    </xf>
    <xf numFmtId="49" fontId="22" fillId="0" borderId="0" xfId="0" applyNumberFormat="1" applyFont="1" applyAlignment="1" applyProtection="1">
      <alignment horizontal="right" vertical="center"/>
      <protection locked="0"/>
    </xf>
    <xf numFmtId="0" fontId="21" fillId="0" borderId="90" xfId="0" applyFont="1" applyBorder="1" applyAlignment="1">
      <alignment vertical="center"/>
    </xf>
    <xf numFmtId="0" fontId="22" fillId="0" borderId="90" xfId="0" applyFont="1" applyBorder="1" applyAlignment="1">
      <alignment horizontal="right" vertical="center"/>
    </xf>
    <xf numFmtId="0" fontId="22" fillId="0" borderId="90" xfId="0" applyFont="1" applyBorder="1" applyAlignment="1">
      <alignment horizontal="center" vertical="center"/>
    </xf>
    <xf numFmtId="49" fontId="22" fillId="0" borderId="0" xfId="0" applyNumberFormat="1" applyFont="1" applyAlignment="1" applyProtection="1">
      <alignment horizontal="center"/>
      <protection locked="0"/>
    </xf>
    <xf numFmtId="0" fontId="21" fillId="0" borderId="0" xfId="0" applyFont="1" applyAlignment="1" applyProtection="1">
      <alignment horizontal="right"/>
      <protection locked="0"/>
    </xf>
    <xf numFmtId="49" fontId="21" fillId="0" borderId="0" xfId="0" applyNumberFormat="1" applyFont="1" applyAlignment="1" applyProtection="1">
      <alignment horizontal="right"/>
      <protection locked="0"/>
    </xf>
    <xf numFmtId="49" fontId="176" fillId="0" borderId="0" xfId="0" applyNumberFormat="1" applyFont="1" applyAlignment="1" applyProtection="1">
      <alignment horizontal="left"/>
      <protection locked="0"/>
    </xf>
    <xf numFmtId="49" fontId="21" fillId="0" borderId="0" xfId="0" applyNumberFormat="1" applyFont="1" applyAlignment="1" applyProtection="1">
      <alignment horizontal="left"/>
      <protection locked="0"/>
    </xf>
    <xf numFmtId="0" fontId="21" fillId="0" borderId="117" xfId="0" applyFont="1" applyBorder="1" applyAlignment="1">
      <alignment horizontal="left" vertical="center"/>
    </xf>
    <xf numFmtId="49" fontId="21" fillId="0" borderId="117" xfId="0" applyNumberFormat="1" applyFont="1" applyBorder="1" applyAlignment="1" applyProtection="1">
      <alignment horizontal="right"/>
      <protection locked="0"/>
    </xf>
    <xf numFmtId="0" fontId="21" fillId="0" borderId="0" xfId="0" applyFont="1" applyAlignment="1">
      <alignment horizontal="left" vertical="center" indent="1"/>
    </xf>
    <xf numFmtId="174" fontId="21" fillId="0" borderId="0" xfId="0" applyNumberFormat="1" applyFont="1" applyProtection="1">
      <protection locked="0"/>
    </xf>
    <xf numFmtId="239" fontId="21" fillId="0" borderId="0" xfId="0" applyNumberFormat="1" applyFont="1" applyProtection="1">
      <protection locked="0"/>
    </xf>
    <xf numFmtId="239" fontId="21" fillId="0" borderId="0" xfId="0" applyNumberFormat="1" applyFont="1" applyAlignment="1" applyProtection="1">
      <alignment horizontal="right"/>
      <protection locked="0"/>
    </xf>
    <xf numFmtId="174" fontId="21" fillId="0" borderId="0" xfId="0" applyNumberFormat="1" applyFont="1" applyAlignment="1" applyProtection="1">
      <alignment horizontal="right"/>
      <protection locked="0"/>
    </xf>
    <xf numFmtId="174" fontId="21" fillId="0" borderId="0" xfId="55771" applyNumberFormat="1" applyFont="1" applyFill="1" applyBorder="1" applyAlignment="1" applyProtection="1">
      <protection locked="0"/>
    </xf>
    <xf numFmtId="174" fontId="0" fillId="0" borderId="0" xfId="0" applyNumberFormat="1"/>
    <xf numFmtId="174" fontId="24" fillId="0" borderId="117" xfId="55771" applyNumberFormat="1" applyFont="1" applyFill="1" applyBorder="1"/>
    <xf numFmtId="9" fontId="21" fillId="0" borderId="0" xfId="55773" applyFont="1" applyFill="1" applyBorder="1" applyAlignment="1" applyProtection="1">
      <protection locked="0"/>
    </xf>
    <xf numFmtId="0" fontId="22" fillId="0" borderId="0" xfId="0" applyFont="1" applyAlignment="1">
      <alignment horizontal="center" vertical="center"/>
    </xf>
    <xf numFmtId="171" fontId="21" fillId="0" borderId="0" xfId="0" applyNumberFormat="1" applyFont="1" applyAlignment="1" applyProtection="1">
      <alignment horizontal="right"/>
      <protection locked="0"/>
    </xf>
    <xf numFmtId="174" fontId="21" fillId="0" borderId="0" xfId="55771" applyNumberFormat="1" applyFont="1" applyFill="1" applyBorder="1" applyAlignment="1" applyProtection="1">
      <alignment horizontal="right"/>
      <protection locked="0"/>
    </xf>
    <xf numFmtId="174" fontId="24" fillId="0" borderId="0" xfId="55771" applyNumberFormat="1" applyFont="1" applyFill="1" applyAlignment="1">
      <alignment horizontal="right"/>
    </xf>
    <xf numFmtId="0" fontId="24" fillId="0" borderId="0" xfId="0" applyFont="1" applyAlignment="1">
      <alignment horizontal="left" indent="1"/>
    </xf>
    <xf numFmtId="0" fontId="21" fillId="33" borderId="90" xfId="0" applyFont="1" applyFill="1" applyBorder="1" applyAlignment="1" applyProtection="1">
      <alignment horizontal="right"/>
      <protection locked="0"/>
    </xf>
    <xf numFmtId="43" fontId="74" fillId="0" borderId="0" xfId="55771" applyFont="1"/>
    <xf numFmtId="43" fontId="74" fillId="0" borderId="0" xfId="0" applyNumberFormat="1" applyFont="1"/>
    <xf numFmtId="1" fontId="24" fillId="33" borderId="0" xfId="0" applyNumberFormat="1" applyFont="1" applyFill="1"/>
    <xf numFmtId="169" fontId="0" fillId="0" borderId="0" xfId="0" applyNumberFormat="1"/>
    <xf numFmtId="169" fontId="203" fillId="0" borderId="0" xfId="0" applyNumberFormat="1" applyFont="1"/>
    <xf numFmtId="169" fontId="24" fillId="0" borderId="0" xfId="6213" applyNumberFormat="1" applyFont="1" applyFill="1" applyBorder="1"/>
    <xf numFmtId="168" fontId="24" fillId="0" borderId="0" xfId="6213" applyFont="1" applyFill="1" applyBorder="1"/>
    <xf numFmtId="175" fontId="24" fillId="0" borderId="0" xfId="0" applyNumberFormat="1" applyFont="1"/>
    <xf numFmtId="0" fontId="174" fillId="0" borderId="125" xfId="0" applyFont="1" applyBorder="1" applyAlignment="1">
      <alignment vertical="center" wrapText="1"/>
    </xf>
    <xf numFmtId="242" fontId="21" fillId="0" borderId="125" xfId="55771" applyNumberFormat="1" applyFont="1" applyBorder="1" applyAlignment="1">
      <alignment horizontal="center" vertical="center" wrapText="1"/>
    </xf>
    <xf numFmtId="10" fontId="24" fillId="0" borderId="0" xfId="55773" applyNumberFormat="1" applyFont="1"/>
    <xf numFmtId="169" fontId="212" fillId="0" borderId="0" xfId="0" applyNumberFormat="1" applyFont="1"/>
    <xf numFmtId="0" fontId="101" fillId="0" borderId="0" xfId="48778" applyFont="1" applyFill="1" applyAlignment="1" applyProtection="1">
      <alignment vertical="top"/>
    </xf>
    <xf numFmtId="0" fontId="209" fillId="0" borderId="0" xfId="0" applyFont="1" applyAlignment="1">
      <alignment vertical="top"/>
    </xf>
    <xf numFmtId="0" fontId="209" fillId="0" borderId="0" xfId="0" applyFont="1" applyAlignment="1">
      <alignment horizontal="right" vertical="top"/>
    </xf>
    <xf numFmtId="0" fontId="209" fillId="0" borderId="0" xfId="0" applyFont="1" applyAlignment="1">
      <alignment horizontal="left" vertical="center" wrapText="1"/>
    </xf>
    <xf numFmtId="0" fontId="209" fillId="0" borderId="0" xfId="0" applyFont="1" applyAlignment="1">
      <alignment horizontal="left" wrapText="1"/>
    </xf>
    <xf numFmtId="0" fontId="209" fillId="0" borderId="0" xfId="0" applyFont="1" applyAlignment="1">
      <alignment horizontal="left" vertical="top" wrapText="1"/>
    </xf>
    <xf numFmtId="0" fontId="290" fillId="0" borderId="0" xfId="0" applyFont="1" applyAlignment="1">
      <alignment horizontal="left" wrapText="1"/>
    </xf>
    <xf numFmtId="3" fontId="203" fillId="0" borderId="0" xfId="0" applyNumberFormat="1" applyFont="1"/>
    <xf numFmtId="270" fontId="21" fillId="33" borderId="0" xfId="0" applyNumberFormat="1" applyFont="1" applyFill="1"/>
    <xf numFmtId="242" fontId="24" fillId="33" borderId="0" xfId="55771" applyNumberFormat="1" applyFont="1" applyFill="1"/>
    <xf numFmtId="242" fontId="26" fillId="33" borderId="0" xfId="55771" applyNumberFormat="1" applyFont="1" applyFill="1"/>
    <xf numFmtId="242" fontId="24" fillId="33" borderId="0" xfId="55771" applyNumberFormat="1" applyFont="1" applyFill="1" applyBorder="1"/>
    <xf numFmtId="0" fontId="26" fillId="33" borderId="125" xfId="0" applyFont="1" applyFill="1" applyBorder="1" applyAlignment="1">
      <alignment vertical="top"/>
    </xf>
    <xf numFmtId="0" fontId="26" fillId="33" borderId="125" xfId="0" applyFont="1" applyFill="1" applyBorder="1" applyAlignment="1">
      <alignment horizontal="left"/>
    </xf>
    <xf numFmtId="0" fontId="95" fillId="0" borderId="125" xfId="0" applyFont="1" applyBorder="1"/>
    <xf numFmtId="0" fontId="28" fillId="0" borderId="125" xfId="0" applyFont="1" applyBorder="1"/>
    <xf numFmtId="0" fontId="284" fillId="0" borderId="125" xfId="0" applyFont="1" applyBorder="1"/>
    <xf numFmtId="0" fontId="21" fillId="0" borderId="125" xfId="0" applyFont="1" applyBorder="1" applyAlignment="1" applyProtection="1">
      <alignment wrapText="1"/>
      <protection locked="0"/>
    </xf>
    <xf numFmtId="0" fontId="21" fillId="0" borderId="125" xfId="0" applyFont="1" applyBorder="1" applyProtection="1">
      <protection locked="0"/>
    </xf>
    <xf numFmtId="170" fontId="21" fillId="33" borderId="125" xfId="35975" applyNumberFormat="1" applyFont="1" applyFill="1" applyBorder="1" applyAlignment="1" applyProtection="1">
      <alignment horizontal="right"/>
      <protection locked="0"/>
    </xf>
    <xf numFmtId="260" fontId="21" fillId="33" borderId="125" xfId="35974" applyNumberFormat="1" applyFont="1" applyFill="1" applyBorder="1" applyAlignment="1">
      <alignment horizontal="right"/>
    </xf>
    <xf numFmtId="260" fontId="21" fillId="33" borderId="125" xfId="35975" applyNumberFormat="1" applyFont="1" applyFill="1" applyBorder="1" applyAlignment="1" applyProtection="1">
      <alignment horizontal="right"/>
      <protection locked="0"/>
    </xf>
    <xf numFmtId="171" fontId="21" fillId="33" borderId="125" xfId="0" applyNumberFormat="1" applyFont="1" applyFill="1" applyBorder="1" applyAlignment="1">
      <alignment horizontal="right"/>
    </xf>
    <xf numFmtId="242" fontId="21" fillId="33" borderId="125" xfId="47949" applyNumberFormat="1" applyFont="1" applyFill="1" applyBorder="1" applyAlignment="1" applyProtection="1">
      <alignment horizontal="right"/>
      <protection locked="0"/>
    </xf>
    <xf numFmtId="242" fontId="21" fillId="33" borderId="125" xfId="47949" applyNumberFormat="1" applyFont="1" applyFill="1" applyBorder="1" applyAlignment="1">
      <alignment horizontal="right"/>
    </xf>
    <xf numFmtId="0" fontId="21" fillId="0" borderId="125" xfId="0" applyFont="1" applyBorder="1" applyAlignment="1">
      <alignment horizontal="left" vertical="center"/>
    </xf>
    <xf numFmtId="174" fontId="21" fillId="0" borderId="125" xfId="0" applyNumberFormat="1" applyFont="1" applyBorder="1" applyProtection="1">
      <protection locked="0"/>
    </xf>
    <xf numFmtId="0" fontId="21" fillId="33" borderId="125" xfId="0" applyFont="1" applyFill="1" applyBorder="1" applyAlignment="1">
      <alignment horizontal="left" vertical="center"/>
    </xf>
    <xf numFmtId="174" fontId="21" fillId="33" borderId="125" xfId="0" applyNumberFormat="1" applyFont="1" applyFill="1" applyBorder="1" applyProtection="1">
      <protection locked="0"/>
    </xf>
    <xf numFmtId="174" fontId="21" fillId="33" borderId="125" xfId="0" applyNumberFormat="1" applyFont="1" applyFill="1" applyBorder="1" applyAlignment="1" applyProtection="1">
      <alignment horizontal="right"/>
      <protection locked="0"/>
    </xf>
    <xf numFmtId="174" fontId="24" fillId="0" borderId="125" xfId="55771" applyNumberFormat="1" applyFont="1" applyFill="1" applyBorder="1"/>
    <xf numFmtId="174" fontId="21" fillId="0" borderId="125" xfId="55771" applyNumberFormat="1" applyFont="1" applyFill="1" applyBorder="1" applyAlignment="1" applyProtection="1">
      <protection locked="0"/>
    </xf>
    <xf numFmtId="174" fontId="24" fillId="33" borderId="125" xfId="55771" applyNumberFormat="1" applyFont="1" applyFill="1" applyBorder="1"/>
    <xf numFmtId="174" fontId="24" fillId="0" borderId="125" xfId="55771" applyNumberFormat="1" applyFont="1" applyFill="1" applyBorder="1" applyAlignment="1">
      <alignment horizontal="right"/>
    </xf>
    <xf numFmtId="174" fontId="21" fillId="0" borderId="125" xfId="0" applyNumberFormat="1" applyFont="1" applyBorder="1" applyAlignment="1" applyProtection="1">
      <alignment horizontal="right"/>
      <protection locked="0"/>
    </xf>
    <xf numFmtId="174" fontId="24" fillId="33" borderId="125" xfId="55771" applyNumberFormat="1" applyFont="1" applyFill="1" applyBorder="1" applyAlignment="1">
      <alignment horizontal="right"/>
    </xf>
    <xf numFmtId="169" fontId="21" fillId="0" borderId="0" xfId="35974" applyNumberFormat="1" applyFont="1" applyAlignment="1">
      <alignment horizontal="right" vertical="center"/>
    </xf>
    <xf numFmtId="0" fontId="174" fillId="117" borderId="125" xfId="0" applyFont="1" applyFill="1" applyBorder="1" applyAlignment="1">
      <alignment horizontal="right" vertical="center" wrapText="1"/>
    </xf>
    <xf numFmtId="0" fontId="174" fillId="117" borderId="125" xfId="0" applyFont="1" applyFill="1" applyBorder="1" applyAlignment="1">
      <alignment horizontal="justify" vertical="center" wrapText="1"/>
    </xf>
    <xf numFmtId="169" fontId="22" fillId="117" borderId="125" xfId="35974" applyNumberFormat="1" applyFont="1" applyFill="1" applyBorder="1" applyAlignment="1">
      <alignment horizontal="right"/>
    </xf>
    <xf numFmtId="242" fontId="174" fillId="117" borderId="125" xfId="0" applyNumberFormat="1" applyFont="1" applyFill="1" applyBorder="1" applyAlignment="1">
      <alignment horizontal="center" vertical="center" wrapText="1"/>
    </xf>
    <xf numFmtId="0" fontId="21" fillId="117" borderId="125" xfId="0" applyFont="1" applyFill="1" applyBorder="1" applyAlignment="1">
      <alignment horizontal="right" vertical="center" wrapText="1"/>
    </xf>
    <xf numFmtId="0" fontId="22" fillId="117" borderId="125" xfId="0" applyFont="1" applyFill="1" applyBorder="1" applyAlignment="1">
      <alignment horizontal="justify" vertical="center" wrapText="1"/>
    </xf>
    <xf numFmtId="242" fontId="21" fillId="117" borderId="125" xfId="0" applyNumberFormat="1" applyFont="1" applyFill="1" applyBorder="1" applyAlignment="1">
      <alignment horizontal="center" vertical="center" wrapText="1"/>
    </xf>
    <xf numFmtId="0" fontId="22" fillId="117" borderId="125" xfId="0" applyFont="1" applyFill="1" applyBorder="1" applyAlignment="1">
      <alignment horizontal="right" vertical="center" wrapText="1"/>
    </xf>
    <xf numFmtId="242" fontId="22" fillId="117" borderId="125" xfId="0" applyNumberFormat="1" applyFont="1" applyFill="1" applyBorder="1" applyAlignment="1">
      <alignment horizontal="center" vertical="center" wrapText="1"/>
    </xf>
    <xf numFmtId="0" fontId="174" fillId="117" borderId="125" xfId="0" applyFont="1" applyFill="1" applyBorder="1" applyAlignment="1">
      <alignment vertical="center" wrapText="1"/>
    </xf>
    <xf numFmtId="242" fontId="169" fillId="117" borderId="125" xfId="0" applyNumberFormat="1" applyFont="1" applyFill="1" applyBorder="1" applyAlignment="1">
      <alignment horizontal="center" vertical="center" wrapText="1"/>
    </xf>
    <xf numFmtId="0" fontId="22" fillId="117" borderId="125" xfId="0" applyFont="1" applyFill="1" applyBorder="1" applyAlignment="1">
      <alignment vertical="center" wrapText="1"/>
    </xf>
    <xf numFmtId="0" fontId="24" fillId="0" borderId="125" xfId="0" applyFont="1" applyBorder="1" applyAlignment="1">
      <alignment horizontal="right"/>
    </xf>
    <xf numFmtId="0" fontId="21" fillId="0" borderId="125" xfId="0" applyFont="1" applyBorder="1" applyAlignment="1">
      <alignment horizontal="right" vertical="center"/>
    </xf>
    <xf numFmtId="0" fontId="21" fillId="0" borderId="125" xfId="0" applyFont="1" applyBorder="1" applyAlignment="1">
      <alignment horizontal="right" vertical="center" wrapText="1"/>
    </xf>
    <xf numFmtId="49" fontId="21" fillId="124" borderId="125" xfId="0" applyNumberFormat="1" applyFont="1" applyFill="1" applyBorder="1" applyAlignment="1">
      <alignment horizontal="right" vertical="center"/>
    </xf>
    <xf numFmtId="49" fontId="21" fillId="124" borderId="125" xfId="0" applyNumberFormat="1" applyFont="1" applyFill="1" applyBorder="1" applyAlignment="1">
      <alignment horizontal="right" vertical="center" wrapText="1"/>
    </xf>
    <xf numFmtId="49" fontId="26" fillId="124" borderId="125" xfId="0" applyNumberFormat="1" applyFont="1" applyFill="1" applyBorder="1" applyAlignment="1">
      <alignment horizontal="right" vertical="center" wrapText="1"/>
    </xf>
    <xf numFmtId="49" fontId="22" fillId="124" borderId="125" xfId="0" applyNumberFormat="1" applyFont="1" applyFill="1" applyBorder="1" applyAlignment="1">
      <alignment vertical="center" wrapText="1"/>
    </xf>
    <xf numFmtId="174" fontId="21" fillId="124" borderId="125" xfId="55771" applyNumberFormat="1" applyFont="1" applyFill="1" applyBorder="1" applyAlignment="1">
      <alignment vertical="center"/>
    </xf>
    <xf numFmtId="0" fontId="24" fillId="0" borderId="125" xfId="0" applyFont="1" applyBorder="1" applyAlignment="1">
      <alignment horizontal="right" vertical="center"/>
    </xf>
    <xf numFmtId="49" fontId="21" fillId="124" borderId="125" xfId="0" applyNumberFormat="1" applyFont="1" applyFill="1" applyBorder="1" applyAlignment="1">
      <alignment horizontal="right"/>
    </xf>
    <xf numFmtId="0" fontId="174" fillId="0" borderId="125" xfId="0" applyFont="1" applyBorder="1" applyAlignment="1">
      <alignment horizontal="right" vertical="center" wrapText="1"/>
    </xf>
    <xf numFmtId="259" fontId="24" fillId="33" borderId="90" xfId="53194" applyNumberFormat="1" applyFont="1" applyFill="1" applyBorder="1"/>
    <xf numFmtId="176" fontId="26" fillId="0" borderId="125" xfId="0" applyNumberFormat="1" applyFont="1" applyBorder="1" applyAlignment="1">
      <alignment horizontal="right" vertical="center" wrapText="1"/>
    </xf>
    <xf numFmtId="0" fontId="26" fillId="0" borderId="125" xfId="0" applyFont="1" applyBorder="1" applyAlignment="1">
      <alignment horizontal="left" vertical="top" wrapText="1"/>
    </xf>
    <xf numFmtId="165" fontId="26" fillId="33" borderId="125" xfId="0" applyNumberFormat="1" applyFont="1" applyFill="1" applyBorder="1"/>
    <xf numFmtId="0" fontId="24" fillId="33" borderId="125" xfId="0" applyFont="1" applyFill="1" applyBorder="1" applyAlignment="1">
      <alignment horizontal="right"/>
    </xf>
    <xf numFmtId="0" fontId="22" fillId="33" borderId="125" xfId="0" applyFont="1" applyFill="1" applyBorder="1" applyAlignment="1">
      <alignment horizontal="right"/>
    </xf>
    <xf numFmtId="0" fontId="26" fillId="33" borderId="125" xfId="0" applyFont="1" applyFill="1" applyBorder="1" applyAlignment="1">
      <alignment horizontal="left" vertical="center" wrapText="1"/>
    </xf>
    <xf numFmtId="172" fontId="26" fillId="33" borderId="125" xfId="0" applyNumberFormat="1" applyFont="1" applyFill="1" applyBorder="1" applyAlignment="1">
      <alignment vertical="top"/>
    </xf>
    <xf numFmtId="0" fontId="21" fillId="33" borderId="125" xfId="0" applyFont="1" applyFill="1" applyBorder="1" applyAlignment="1">
      <alignment horizontal="left" vertical="top"/>
    </xf>
    <xf numFmtId="260" fontId="21" fillId="0" borderId="125" xfId="35974" applyNumberFormat="1" applyFont="1" applyBorder="1" applyAlignment="1">
      <alignment horizontal="right"/>
    </xf>
    <xf numFmtId="165" fontId="24" fillId="0" borderId="125" xfId="55771" applyNumberFormat="1" applyFont="1" applyFill="1" applyBorder="1"/>
    <xf numFmtId="260" fontId="212" fillId="0" borderId="0" xfId="55771" applyNumberFormat="1" applyFont="1"/>
    <xf numFmtId="169" fontId="24" fillId="0" borderId="125" xfId="55771" applyNumberFormat="1" applyFont="1" applyFill="1" applyBorder="1"/>
    <xf numFmtId="260" fontId="24" fillId="0" borderId="125" xfId="55771" applyNumberFormat="1" applyFont="1" applyFill="1" applyBorder="1"/>
    <xf numFmtId="0" fontId="296" fillId="0" borderId="125" xfId="35681" applyFont="1" applyBorder="1" applyAlignment="1">
      <alignment horizontal="left"/>
    </xf>
    <xf numFmtId="176" fontId="24" fillId="33" borderId="125" xfId="0" applyNumberFormat="1" applyFont="1" applyFill="1" applyBorder="1" applyAlignment="1">
      <alignment horizontal="right" wrapText="1"/>
    </xf>
    <xf numFmtId="0" fontId="24" fillId="33" borderId="125" xfId="0" applyFont="1" applyFill="1" applyBorder="1" applyAlignment="1">
      <alignment horizontal="left" wrapText="1"/>
    </xf>
    <xf numFmtId="0" fontId="169" fillId="117" borderId="125" xfId="0" applyFont="1" applyFill="1" applyBorder="1" applyAlignment="1">
      <alignment horizontal="left" vertical="top" wrapText="1"/>
    </xf>
    <xf numFmtId="174" fontId="169" fillId="117" borderId="125" xfId="0" applyNumberFormat="1" applyFont="1" applyFill="1" applyBorder="1" applyAlignment="1">
      <alignment horizontal="left" vertical="top" wrapText="1"/>
    </xf>
    <xf numFmtId="174" fontId="169" fillId="0" borderId="125" xfId="0" applyNumberFormat="1" applyFont="1" applyBorder="1" applyAlignment="1">
      <alignment horizontal="left" vertical="top" wrapText="1"/>
    </xf>
    <xf numFmtId="174" fontId="169" fillId="33" borderId="125" xfId="0" applyNumberFormat="1" applyFont="1" applyFill="1" applyBorder="1" applyAlignment="1">
      <alignment horizontal="left" vertical="top" wrapText="1"/>
    </xf>
    <xf numFmtId="0" fontId="21" fillId="33" borderId="125" xfId="0" applyFont="1" applyFill="1" applyBorder="1" applyAlignment="1">
      <alignment horizontal="right" vertical="center"/>
    </xf>
    <xf numFmtId="174" fontId="174" fillId="33" borderId="125" xfId="0" applyNumberFormat="1" applyFont="1" applyFill="1" applyBorder="1" applyAlignment="1">
      <alignment horizontal="right" wrapText="1"/>
    </xf>
    <xf numFmtId="0" fontId="24" fillId="33" borderId="125" xfId="0" applyFont="1" applyFill="1" applyBorder="1" applyAlignment="1">
      <alignment horizontal="left" vertical="top" wrapText="1"/>
    </xf>
    <xf numFmtId="169" fontId="24" fillId="0" borderId="125" xfId="6213" applyNumberFormat="1" applyFont="1" applyFill="1" applyBorder="1"/>
    <xf numFmtId="169" fontId="24" fillId="33" borderId="125" xfId="6213" applyNumberFormat="1" applyFont="1" applyFill="1" applyBorder="1"/>
    <xf numFmtId="165" fontId="24" fillId="33" borderId="125" xfId="55771" applyNumberFormat="1" applyFont="1" applyFill="1" applyBorder="1"/>
    <xf numFmtId="261" fontId="24" fillId="33" borderId="125" xfId="0" applyNumberFormat="1" applyFont="1" applyFill="1" applyBorder="1"/>
    <xf numFmtId="169" fontId="26" fillId="0" borderId="125" xfId="6213" applyNumberFormat="1" applyFont="1" applyFill="1" applyBorder="1"/>
    <xf numFmtId="169" fontId="26" fillId="33" borderId="125" xfId="6213" applyNumberFormat="1" applyFont="1" applyFill="1" applyBorder="1"/>
    <xf numFmtId="261" fontId="26" fillId="33" borderId="125" xfId="0" applyNumberFormat="1" applyFont="1" applyFill="1" applyBorder="1"/>
    <xf numFmtId="0" fontId="24" fillId="33" borderId="125" xfId="0" applyFont="1" applyFill="1" applyBorder="1" applyAlignment="1">
      <alignment horizontal="right" vertical="center" wrapText="1"/>
    </xf>
    <xf numFmtId="0" fontId="26" fillId="33" borderId="125" xfId="0" applyFont="1" applyFill="1" applyBorder="1"/>
    <xf numFmtId="1" fontId="26" fillId="33" borderId="125" xfId="0" applyNumberFormat="1" applyFont="1" applyFill="1" applyBorder="1"/>
    <xf numFmtId="0" fontId="22" fillId="0" borderId="125" xfId="0" applyFont="1" applyBorder="1" applyAlignment="1">
      <alignment horizontal="right" wrapText="1"/>
    </xf>
    <xf numFmtId="0" fontId="22" fillId="0" borderId="125" xfId="0" applyFont="1" applyBorder="1" applyAlignment="1">
      <alignment vertical="center" wrapText="1"/>
    </xf>
    <xf numFmtId="176" fontId="26" fillId="33" borderId="125" xfId="0" applyNumberFormat="1" applyFont="1" applyFill="1" applyBorder="1" applyAlignment="1">
      <alignment horizontal="right" vertical="top"/>
    </xf>
    <xf numFmtId="0" fontId="26" fillId="33" borderId="125" xfId="0" applyFont="1" applyFill="1" applyBorder="1" applyAlignment="1">
      <alignment horizontal="left" vertical="top"/>
    </xf>
    <xf numFmtId="174" fontId="22" fillId="0" borderId="125" xfId="0" applyNumberFormat="1" applyFont="1" applyBorder="1" applyAlignment="1">
      <alignment horizontal="right" vertical="top"/>
    </xf>
    <xf numFmtId="174" fontId="22" fillId="117" borderId="125" xfId="0" applyNumberFormat="1" applyFont="1" applyFill="1" applyBorder="1" applyAlignment="1">
      <alignment horizontal="left" vertical="top"/>
    </xf>
    <xf numFmtId="174" fontId="22" fillId="0" borderId="125" xfId="0" applyNumberFormat="1" applyFont="1" applyBorder="1" applyAlignment="1">
      <alignment horizontal="left" vertical="top"/>
    </xf>
    <xf numFmtId="0" fontId="22" fillId="0" borderId="125" xfId="0" applyFont="1" applyBorder="1" applyAlignment="1">
      <alignment horizontal="left" vertical="center" wrapText="1"/>
    </xf>
    <xf numFmtId="174" fontId="174" fillId="0" borderId="125" xfId="55771" applyNumberFormat="1" applyFont="1" applyFill="1" applyBorder="1" applyAlignment="1">
      <alignment vertical="center" wrapText="1"/>
    </xf>
    <xf numFmtId="169" fontId="21" fillId="0" borderId="125" xfId="0" applyNumberFormat="1" applyFont="1" applyBorder="1" applyAlignment="1">
      <alignment horizontal="right"/>
    </xf>
    <xf numFmtId="260" fontId="21" fillId="0" borderId="125" xfId="55773" applyNumberFormat="1" applyFont="1" applyBorder="1" applyAlignment="1">
      <alignment horizontal="right" vertical="center"/>
    </xf>
    <xf numFmtId="246" fontId="21" fillId="0" borderId="125" xfId="35974" applyNumberFormat="1" applyFont="1" applyBorder="1" applyAlignment="1">
      <alignment horizontal="right"/>
    </xf>
    <xf numFmtId="0" fontId="24" fillId="0" borderId="125" xfId="0" applyFont="1" applyBorder="1" applyAlignment="1">
      <alignment horizontal="center" vertical="top" wrapText="1"/>
    </xf>
    <xf numFmtId="176" fontId="24" fillId="33" borderId="125" xfId="0" applyNumberFormat="1" applyFont="1" applyFill="1" applyBorder="1" applyAlignment="1">
      <alignment horizontal="right" vertical="top" wrapText="1"/>
    </xf>
    <xf numFmtId="174" fontId="26" fillId="117" borderId="125" xfId="0" applyNumberFormat="1" applyFont="1" applyFill="1" applyBorder="1" applyAlignment="1">
      <alignment horizontal="left" vertical="top" wrapText="1"/>
    </xf>
    <xf numFmtId="0" fontId="22" fillId="0" borderId="125" xfId="0" applyFont="1" applyBorder="1" applyAlignment="1">
      <alignment vertical="top"/>
    </xf>
    <xf numFmtId="0" fontId="22" fillId="0" borderId="125" xfId="0" applyFont="1" applyBorder="1" applyAlignment="1">
      <alignment vertical="center"/>
    </xf>
    <xf numFmtId="0" fontId="0" fillId="117" borderId="125" xfId="0" applyFill="1" applyBorder="1"/>
    <xf numFmtId="0" fontId="21" fillId="0" borderId="90" xfId="305" applyFont="1" applyBorder="1" applyAlignment="1">
      <alignment horizontal="left" vertical="center" wrapText="1" indent="1"/>
    </xf>
    <xf numFmtId="3" fontId="21" fillId="0" borderId="90" xfId="55767" applyFont="1" applyFill="1" applyBorder="1">
      <alignment horizontal="right" vertical="center"/>
      <protection locked="0"/>
    </xf>
    <xf numFmtId="3" fontId="202" fillId="117" borderId="90" xfId="55767" applyFont="1" applyFill="1" applyBorder="1">
      <alignment horizontal="right" vertical="center"/>
      <protection locked="0"/>
    </xf>
    <xf numFmtId="170" fontId="21" fillId="33" borderId="125" xfId="35974" applyNumberFormat="1" applyFont="1" applyFill="1" applyBorder="1" applyAlignment="1">
      <alignment horizontal="right" vertical="center"/>
    </xf>
    <xf numFmtId="170" fontId="21" fillId="33" borderId="0" xfId="35974" applyNumberFormat="1" applyFont="1" applyFill="1" applyBorder="1" applyAlignment="1">
      <alignment horizontal="right" vertical="center"/>
    </xf>
    <xf numFmtId="260" fontId="21" fillId="0" borderId="0" xfId="35974" applyNumberFormat="1" applyFont="1" applyBorder="1" applyAlignment="1">
      <alignment horizontal="right" vertical="center"/>
    </xf>
    <xf numFmtId="260" fontId="21" fillId="0" borderId="0" xfId="35974" applyNumberFormat="1" applyFont="1" applyAlignment="1">
      <alignment horizontal="right" vertical="center"/>
    </xf>
    <xf numFmtId="260" fontId="21" fillId="0" borderId="90" xfId="35974" applyNumberFormat="1" applyFont="1" applyBorder="1" applyAlignment="1">
      <alignment horizontal="right" vertical="center"/>
    </xf>
    <xf numFmtId="261" fontId="306" fillId="0" borderId="0" xfId="0" applyNumberFormat="1" applyFont="1" applyAlignment="1">
      <alignment horizontal="right" vertical="top" wrapText="1"/>
    </xf>
    <xf numFmtId="0" fontId="308" fillId="0" borderId="0" xfId="0" applyFont="1" applyAlignment="1">
      <alignment horizontal="left"/>
    </xf>
    <xf numFmtId="260" fontId="307" fillId="0" borderId="90" xfId="35974" applyNumberFormat="1" applyFont="1" applyBorder="1" applyAlignment="1">
      <alignment horizontal="right"/>
    </xf>
    <xf numFmtId="242" fontId="21" fillId="33" borderId="0" xfId="55771" applyNumberFormat="1" applyFont="1" applyFill="1" applyProtection="1">
      <protection locked="0"/>
    </xf>
    <xf numFmtId="242" fontId="21" fillId="33" borderId="0" xfId="55771" applyNumberFormat="1" applyFont="1" applyFill="1" applyAlignment="1" applyProtection="1">
      <alignment horizontal="left" indent="1"/>
      <protection locked="0"/>
    </xf>
    <xf numFmtId="0" fontId="21" fillId="0" borderId="0" xfId="0" applyFont="1" applyAlignment="1">
      <alignment horizontal="left" vertical="center"/>
    </xf>
    <xf numFmtId="260" fontId="21" fillId="0" borderId="0" xfId="55773" applyNumberFormat="1" applyFont="1" applyBorder="1" applyAlignment="1">
      <alignment horizontal="right" vertical="center"/>
    </xf>
    <xf numFmtId="260" fontId="21" fillId="0" borderId="125" xfId="0" applyNumberFormat="1" applyFont="1" applyBorder="1" applyAlignment="1">
      <alignment horizontal="right"/>
    </xf>
    <xf numFmtId="0" fontId="22" fillId="0" borderId="125" xfId="0" applyFont="1" applyBorder="1" applyAlignment="1">
      <alignment horizontal="left" vertical="center"/>
    </xf>
    <xf numFmtId="169" fontId="22" fillId="0" borderId="125" xfId="0" applyNumberFormat="1" applyFont="1" applyBorder="1" applyAlignment="1">
      <alignment horizontal="right"/>
    </xf>
    <xf numFmtId="260" fontId="22" fillId="0" borderId="0" xfId="55773" applyNumberFormat="1" applyFont="1" applyBorder="1" applyAlignment="1">
      <alignment horizontal="right" vertical="center"/>
    </xf>
    <xf numFmtId="0" fontId="24" fillId="33" borderId="0" xfId="0" applyFont="1" applyFill="1" applyAlignment="1">
      <alignment horizontal="left" vertical="center" wrapText="1"/>
    </xf>
    <xf numFmtId="0" fontId="0" fillId="0" borderId="0" xfId="0" applyAlignment="1">
      <alignment horizontal="left" vertical="top" wrapText="1"/>
    </xf>
    <xf numFmtId="0" fontId="169" fillId="0" borderId="0" xfId="0" applyFont="1" applyAlignment="1">
      <alignment horizontal="center" vertical="center" wrapText="1"/>
    </xf>
    <xf numFmtId="0" fontId="20" fillId="0" borderId="0" xfId="0" applyFont="1" applyAlignment="1">
      <alignment horizontal="left" vertical="center"/>
    </xf>
    <xf numFmtId="169" fontId="21" fillId="0" borderId="0" xfId="55771" applyNumberFormat="1" applyFont="1" applyBorder="1" applyAlignment="1">
      <alignment horizontal="right" vertical="center" wrapText="1"/>
    </xf>
    <xf numFmtId="0" fontId="24" fillId="33" borderId="117" xfId="0" applyFont="1" applyFill="1" applyBorder="1" applyAlignment="1">
      <alignment horizontal="right" vertical="center" wrapText="1"/>
    </xf>
    <xf numFmtId="260" fontId="176" fillId="0" borderId="90" xfId="35974" applyNumberFormat="1" applyFont="1" applyBorder="1" applyAlignment="1">
      <alignment horizontal="right"/>
    </xf>
    <xf numFmtId="174" fontId="24" fillId="33" borderId="0" xfId="55771" applyNumberFormat="1" applyFont="1" applyFill="1" applyBorder="1" applyAlignment="1">
      <alignment horizontal="right"/>
    </xf>
    <xf numFmtId="170" fontId="21" fillId="33" borderId="92" xfId="35974" applyNumberFormat="1" applyFont="1" applyFill="1" applyBorder="1" applyAlignment="1">
      <alignment horizontal="right"/>
    </xf>
    <xf numFmtId="174" fontId="26" fillId="33" borderId="0" xfId="0" applyNumberFormat="1" applyFont="1" applyFill="1" applyAlignment="1">
      <alignment horizontal="right" vertical="top" wrapText="1"/>
    </xf>
    <xf numFmtId="0" fontId="26" fillId="33" borderId="92" xfId="0" applyFont="1" applyFill="1" applyBorder="1" applyAlignment="1">
      <alignment horizontal="left" wrapText="1"/>
    </xf>
    <xf numFmtId="174" fontId="24" fillId="33" borderId="92" xfId="0" applyNumberFormat="1" applyFont="1" applyFill="1" applyBorder="1" applyAlignment="1">
      <alignment horizontal="right" vertical="top" wrapText="1"/>
    </xf>
    <xf numFmtId="174" fontId="212" fillId="33" borderId="0" xfId="0" applyNumberFormat="1" applyFont="1" applyFill="1" applyAlignment="1">
      <alignment horizontal="right" vertical="top" wrapText="1"/>
    </xf>
    <xf numFmtId="0" fontId="213" fillId="127" borderId="0" xfId="0" applyFont="1" applyFill="1" applyAlignment="1">
      <alignment horizontal="left" vertical="center" wrapText="1" indent="2"/>
    </xf>
    <xf numFmtId="0" fontId="213" fillId="127" borderId="90" xfId="0" applyFont="1" applyFill="1" applyBorder="1" applyAlignment="1">
      <alignment horizontal="left" vertical="center" wrapText="1" indent="2"/>
    </xf>
    <xf numFmtId="169" fontId="176" fillId="0" borderId="90" xfId="35974" applyNumberFormat="1" applyFont="1" applyBorder="1" applyAlignment="1">
      <alignment horizontal="right"/>
    </xf>
    <xf numFmtId="0" fontId="213" fillId="127" borderId="0" xfId="0" applyFont="1" applyFill="1" applyAlignment="1">
      <alignment horizontal="left" vertical="center" wrapText="1" indent="1"/>
    </xf>
    <xf numFmtId="0" fontId="24" fillId="0" borderId="92" xfId="0" applyFont="1" applyBorder="1" applyAlignment="1">
      <alignment horizontal="right" vertical="center" wrapText="1"/>
    </xf>
    <xf numFmtId="172" fontId="26" fillId="33" borderId="92" xfId="0" applyNumberFormat="1" applyFont="1" applyFill="1" applyBorder="1" applyAlignment="1">
      <alignment vertical="center"/>
    </xf>
    <xf numFmtId="0" fontId="24" fillId="0" borderId="92" xfId="0" applyFont="1" applyBorder="1" applyAlignment="1">
      <alignment horizontal="center" vertical="center" wrapText="1"/>
    </xf>
    <xf numFmtId="242" fontId="174" fillId="0" borderId="92" xfId="53194" applyNumberFormat="1" applyFont="1" applyBorder="1" applyAlignment="1">
      <alignment horizontal="right" vertical="center" wrapText="1"/>
    </xf>
    <xf numFmtId="172" fontId="26" fillId="33" borderId="92" xfId="0" applyNumberFormat="1" applyFont="1" applyFill="1" applyBorder="1"/>
    <xf numFmtId="0" fontId="21" fillId="33" borderId="92" xfId="0" applyFont="1" applyFill="1" applyBorder="1" applyAlignment="1">
      <alignment horizontal="right" vertical="top" wrapText="1"/>
    </xf>
    <xf numFmtId="0" fontId="24" fillId="0" borderId="0" xfId="0" applyFont="1" applyAlignment="1">
      <alignment horizontal="center" vertical="top"/>
    </xf>
    <xf numFmtId="0" fontId="24" fillId="0" borderId="92" xfId="0" applyFont="1" applyBorder="1"/>
    <xf numFmtId="0" fontId="0" fillId="0" borderId="0" xfId="0" applyAlignment="1">
      <alignment horizontal="center" wrapText="1"/>
    </xf>
    <xf numFmtId="0" fontId="26" fillId="0" borderId="0" xfId="0" applyFont="1" applyAlignment="1">
      <alignment horizontal="right" vertical="center" wrapText="1"/>
    </xf>
    <xf numFmtId="0" fontId="21" fillId="33" borderId="92" xfId="0" applyFont="1" applyFill="1" applyBorder="1" applyAlignment="1">
      <alignment vertical="center"/>
    </xf>
    <xf numFmtId="0" fontId="24" fillId="33" borderId="92" xfId="0" applyFont="1" applyFill="1" applyBorder="1" applyAlignment="1">
      <alignment horizontal="right" vertical="top" wrapText="1"/>
    </xf>
    <xf numFmtId="0" fontId="21" fillId="33" borderId="92" xfId="0" applyFont="1" applyFill="1" applyBorder="1" applyAlignment="1">
      <alignment horizontal="left" vertical="top" wrapText="1"/>
    </xf>
    <xf numFmtId="174" fontId="169" fillId="33" borderId="92" xfId="55771" applyNumberFormat="1" applyFont="1" applyFill="1" applyBorder="1" applyAlignment="1">
      <alignment horizontal="right" vertical="top" wrapText="1"/>
    </xf>
    <xf numFmtId="242" fontId="24" fillId="0" borderId="0" xfId="0" applyNumberFormat="1" applyFont="1" applyAlignment="1">
      <alignment horizontal="right"/>
    </xf>
    <xf numFmtId="0" fontId="169" fillId="0" borderId="90" xfId="0" applyFont="1" applyBorder="1" applyAlignment="1">
      <alignment horizontal="justify" vertical="center" wrapText="1"/>
    </xf>
    <xf numFmtId="242" fontId="24" fillId="0" borderId="90" xfId="0" applyNumberFormat="1" applyFont="1" applyBorder="1" applyAlignment="1">
      <alignment horizontal="right"/>
    </xf>
    <xf numFmtId="242" fontId="24" fillId="0" borderId="90" xfId="0" applyNumberFormat="1" applyFont="1" applyBorder="1"/>
    <xf numFmtId="0" fontId="24" fillId="0" borderId="0" xfId="0" applyFont="1" applyAlignment="1">
      <alignment horizontal="right" vertical="top" wrapText="1"/>
    </xf>
    <xf numFmtId="3" fontId="22" fillId="117" borderId="125" xfId="0" applyNumberFormat="1" applyFont="1" applyFill="1" applyBorder="1" applyAlignment="1">
      <alignment horizontal="right" vertical="center" wrapText="1"/>
    </xf>
    <xf numFmtId="0" fontId="201" fillId="0" borderId="0" xfId="0" applyFont="1" applyAlignment="1">
      <alignment vertical="center"/>
    </xf>
    <xf numFmtId="3" fontId="74" fillId="0" borderId="0" xfId="0" applyNumberFormat="1" applyFont="1" applyAlignment="1">
      <alignment vertical="center"/>
    </xf>
    <xf numFmtId="3" fontId="22" fillId="117" borderId="117" xfId="0" applyNumberFormat="1" applyFont="1" applyFill="1" applyBorder="1" applyAlignment="1">
      <alignment horizontal="right" vertical="center" wrapText="1"/>
    </xf>
    <xf numFmtId="172" fontId="26" fillId="33" borderId="117" xfId="0" applyNumberFormat="1" applyFont="1" applyFill="1" applyBorder="1"/>
    <xf numFmtId="242" fontId="74" fillId="0" borderId="0" xfId="55771" applyNumberFormat="1" applyFont="1" applyFill="1"/>
    <xf numFmtId="242" fontId="74" fillId="0" borderId="0" xfId="55771" applyNumberFormat="1" applyFont="1" applyFill="1" applyAlignment="1">
      <alignment vertical="center"/>
    </xf>
    <xf numFmtId="3" fontId="22" fillId="0" borderId="125" xfId="0" applyNumberFormat="1" applyFont="1" applyBorder="1" applyAlignment="1">
      <alignment horizontal="right" vertical="center" wrapText="1"/>
    </xf>
    <xf numFmtId="0" fontId="176" fillId="33" borderId="0" xfId="0" applyFont="1" applyFill="1" applyAlignment="1">
      <alignment horizontal="left" vertical="top" wrapText="1" indent="1"/>
    </xf>
    <xf numFmtId="174" fontId="213" fillId="0" borderId="0" xfId="55771" applyNumberFormat="1" applyFont="1" applyFill="1" applyBorder="1" applyAlignment="1">
      <alignment horizontal="right" vertical="top" wrapText="1"/>
    </xf>
    <xf numFmtId="174" fontId="213" fillId="0" borderId="0" xfId="55771" applyNumberFormat="1" applyFont="1" applyFill="1" applyAlignment="1">
      <alignment horizontal="right" vertical="top" wrapText="1"/>
    </xf>
    <xf numFmtId="174" fontId="213" fillId="33" borderId="0" xfId="55771" applyNumberFormat="1" applyFont="1" applyFill="1" applyAlignment="1">
      <alignment horizontal="right" vertical="top" wrapText="1"/>
    </xf>
    <xf numFmtId="242" fontId="176" fillId="33" borderId="0" xfId="55771" applyNumberFormat="1" applyFont="1" applyFill="1" applyBorder="1" applyAlignment="1">
      <alignment horizontal="center" vertical="center" wrapText="1"/>
    </xf>
    <xf numFmtId="242" fontId="176" fillId="0" borderId="0" xfId="55771" applyNumberFormat="1" applyFont="1" applyBorder="1" applyAlignment="1">
      <alignment horizontal="center" vertical="center" wrapText="1"/>
    </xf>
    <xf numFmtId="0" fontId="26" fillId="33" borderId="0" xfId="0" applyFont="1" applyFill="1" applyAlignment="1">
      <alignment vertical="top"/>
    </xf>
    <xf numFmtId="0" fontId="201" fillId="0" borderId="0" xfId="0" applyFont="1" applyAlignment="1">
      <alignment horizontal="right"/>
    </xf>
    <xf numFmtId="2" fontId="21" fillId="33" borderId="0" xfId="0" applyNumberFormat="1" applyFont="1" applyFill="1" applyAlignment="1">
      <alignment horizontal="right" vertical="center" wrapText="1"/>
    </xf>
    <xf numFmtId="2" fontId="176" fillId="33" borderId="0" xfId="0" applyNumberFormat="1" applyFont="1" applyFill="1" applyAlignment="1">
      <alignment horizontal="right" vertical="center" wrapText="1"/>
    </xf>
    <xf numFmtId="2" fontId="21" fillId="0" borderId="0" xfId="0" applyNumberFormat="1" applyFont="1" applyAlignment="1">
      <alignment horizontal="right" vertical="center" wrapText="1"/>
    </xf>
    <xf numFmtId="2" fontId="176" fillId="0" borderId="0" xfId="0" applyNumberFormat="1" applyFont="1" applyAlignment="1">
      <alignment horizontal="right" vertical="center" wrapText="1"/>
    </xf>
    <xf numFmtId="2" fontId="21" fillId="0" borderId="125" xfId="0" applyNumberFormat="1" applyFont="1" applyBorder="1" applyAlignment="1">
      <alignment horizontal="right" vertical="center" wrapText="1"/>
    </xf>
    <xf numFmtId="16" fontId="169" fillId="0" borderId="0" xfId="0" quotePrefix="1" applyNumberFormat="1" applyFont="1" applyAlignment="1">
      <alignment horizontal="right" vertical="center" wrapText="1"/>
    </xf>
    <xf numFmtId="0" fontId="169" fillId="0" borderId="0" xfId="0" quotePrefix="1" applyFont="1" applyAlignment="1">
      <alignment horizontal="right" vertical="center" wrapText="1"/>
    </xf>
    <xf numFmtId="0" fontId="169" fillId="0" borderId="125" xfId="0" applyFont="1" applyBorder="1" applyAlignment="1">
      <alignment horizontal="right" vertical="center" wrapText="1"/>
    </xf>
    <xf numFmtId="0" fontId="26" fillId="33" borderId="117" xfId="0" applyFont="1" applyFill="1" applyBorder="1"/>
    <xf numFmtId="242" fontId="24" fillId="33" borderId="90" xfId="55771" applyNumberFormat="1" applyFont="1" applyFill="1" applyBorder="1"/>
    <xf numFmtId="2" fontId="24" fillId="33" borderId="90" xfId="0" applyNumberFormat="1" applyFont="1" applyFill="1" applyBorder="1"/>
    <xf numFmtId="0" fontId="169" fillId="0" borderId="92" xfId="0" applyFont="1" applyBorder="1" applyAlignment="1">
      <alignment horizontal="right" vertical="center" wrapText="1"/>
    </xf>
    <xf numFmtId="0" fontId="21" fillId="0" borderId="92" xfId="0" applyFont="1" applyBorder="1" applyAlignment="1">
      <alignment horizontal="right" vertical="center" wrapText="1"/>
    </xf>
    <xf numFmtId="0" fontId="24" fillId="33" borderId="122" xfId="0" applyFont="1" applyFill="1" applyBorder="1" applyAlignment="1">
      <alignment horizontal="right"/>
    </xf>
    <xf numFmtId="174" fontId="26" fillId="33" borderId="90" xfId="0" applyNumberFormat="1" applyFont="1" applyFill="1" applyBorder="1" applyAlignment="1">
      <alignment horizontal="right" wrapText="1"/>
    </xf>
    <xf numFmtId="0" fontId="21" fillId="33" borderId="92" xfId="0" applyFont="1" applyFill="1" applyBorder="1"/>
    <xf numFmtId="0" fontId="24" fillId="33" borderId="92" xfId="0" applyFont="1" applyFill="1" applyBorder="1" applyAlignment="1">
      <alignment horizontal="right" vertical="center" wrapText="1"/>
    </xf>
    <xf numFmtId="174" fontId="26" fillId="33" borderId="92" xfId="55771" applyNumberFormat="1" applyFont="1" applyFill="1" applyBorder="1"/>
    <xf numFmtId="174" fontId="169" fillId="33" borderId="117" xfId="0" applyNumberFormat="1" applyFont="1" applyFill="1" applyBorder="1" applyAlignment="1">
      <alignment horizontal="center" vertical="top" wrapText="1"/>
    </xf>
    <xf numFmtId="174" fontId="169" fillId="33" borderId="0" xfId="0" applyNumberFormat="1" applyFont="1" applyFill="1" applyAlignment="1">
      <alignment horizontal="center" vertical="top" wrapText="1"/>
    </xf>
    <xf numFmtId="0" fontId="24" fillId="33" borderId="117" xfId="0" applyFont="1" applyFill="1" applyBorder="1" applyAlignment="1">
      <alignment horizontal="center" vertical="center" wrapText="1"/>
    </xf>
    <xf numFmtId="265" fontId="21" fillId="33" borderId="0" xfId="0" applyNumberFormat="1" applyFont="1" applyFill="1" applyAlignment="1">
      <alignment horizontal="right"/>
    </xf>
    <xf numFmtId="0" fontId="26" fillId="33" borderId="0" xfId="0" applyFont="1" applyFill="1" applyAlignment="1">
      <alignment horizontal="right" vertical="center" wrapText="1"/>
    </xf>
    <xf numFmtId="0" fontId="24" fillId="33" borderId="0" xfId="0" quotePrefix="1" applyFont="1" applyFill="1" applyAlignment="1">
      <alignment horizontal="right" vertical="center" wrapText="1"/>
    </xf>
    <xf numFmtId="0" fontId="22" fillId="33" borderId="0" xfId="0" applyFont="1" applyFill="1" applyAlignment="1">
      <alignment horizontal="right"/>
    </xf>
    <xf numFmtId="0" fontId="26" fillId="33" borderId="0" xfId="0" applyFont="1" applyFill="1" applyAlignment="1">
      <alignment horizontal="right" wrapText="1"/>
    </xf>
    <xf numFmtId="169" fontId="21" fillId="0" borderId="92" xfId="0" applyNumberFormat="1" applyFont="1" applyBorder="1" applyAlignment="1">
      <alignment horizontal="right"/>
    </xf>
    <xf numFmtId="169" fontId="22" fillId="0" borderId="92" xfId="0" applyNumberFormat="1" applyFont="1" applyBorder="1" applyAlignment="1">
      <alignment horizontal="right"/>
    </xf>
    <xf numFmtId="0" fontId="22" fillId="33" borderId="0" xfId="0" applyFont="1" applyFill="1" applyAlignment="1">
      <alignment horizontal="left"/>
    </xf>
    <xf numFmtId="0" fontId="169" fillId="127" borderId="0" xfId="0" applyFont="1" applyFill="1" applyAlignment="1">
      <alignment vertical="center" wrapText="1"/>
    </xf>
    <xf numFmtId="174" fontId="24" fillId="33" borderId="117" xfId="0" applyNumberFormat="1" applyFont="1" applyFill="1" applyBorder="1" applyAlignment="1">
      <alignment horizontal="left" vertical="top" wrapText="1"/>
    </xf>
    <xf numFmtId="246" fontId="21" fillId="0" borderId="0" xfId="35974" quotePrefix="1" applyNumberFormat="1" applyFont="1" applyAlignment="1">
      <alignment horizontal="right"/>
    </xf>
    <xf numFmtId="0" fontId="255" fillId="0" borderId="0" xfId="0" applyFont="1" applyAlignment="1">
      <alignment vertical="top"/>
    </xf>
    <xf numFmtId="0" fontId="22" fillId="0" borderId="0" xfId="0" applyFont="1" applyAlignment="1">
      <alignment horizontal="left" vertical="top"/>
    </xf>
    <xf numFmtId="0" fontId="21" fillId="0" borderId="0" xfId="305" quotePrefix="1" applyFont="1" applyAlignment="1">
      <alignment horizontal="right"/>
    </xf>
    <xf numFmtId="0" fontId="22" fillId="0" borderId="117" xfId="35680" applyFont="1" applyBorder="1" applyAlignment="1"/>
    <xf numFmtId="0" fontId="22" fillId="0" borderId="117" xfId="305" applyFont="1" applyBorder="1" applyAlignment="1"/>
    <xf numFmtId="0" fontId="21" fillId="33" borderId="125" xfId="0" applyFont="1" applyFill="1" applyBorder="1" applyAlignment="1">
      <alignment horizontal="right"/>
    </xf>
    <xf numFmtId="49" fontId="21" fillId="33" borderId="125" xfId="0" applyNumberFormat="1" applyFont="1" applyFill="1" applyBorder="1" applyAlignment="1">
      <alignment horizontal="right"/>
    </xf>
    <xf numFmtId="0" fontId="21" fillId="0" borderId="125" xfId="0" applyFont="1" applyBorder="1" applyAlignment="1">
      <alignment horizontal="right"/>
    </xf>
    <xf numFmtId="0" fontId="21" fillId="0" borderId="0" xfId="55768" applyFont="1" applyAlignment="1">
      <alignment horizontal="right" vertical="center" wrapText="1"/>
    </xf>
    <xf numFmtId="261" fontId="306" fillId="33" borderId="0" xfId="0" applyNumberFormat="1" applyFont="1" applyFill="1" applyAlignment="1">
      <alignment horizontal="right" vertical="top" wrapText="1"/>
    </xf>
    <xf numFmtId="257" fontId="24" fillId="0" borderId="0" xfId="0" applyNumberFormat="1" applyFont="1"/>
    <xf numFmtId="9" fontId="24" fillId="0" borderId="0" xfId="55773" applyFont="1" applyFill="1"/>
    <xf numFmtId="258" fontId="24" fillId="0" borderId="0" xfId="0" applyNumberFormat="1" applyFont="1"/>
    <xf numFmtId="175" fontId="24" fillId="0" borderId="0" xfId="55771" applyNumberFormat="1" applyFont="1" applyFill="1" applyBorder="1"/>
    <xf numFmtId="258" fontId="24" fillId="0" borderId="0" xfId="55771" applyNumberFormat="1" applyFont="1" applyFill="1" applyBorder="1"/>
    <xf numFmtId="260" fontId="307" fillId="0" borderId="92" xfId="35974" applyNumberFormat="1" applyFont="1" applyBorder="1" applyAlignment="1">
      <alignment horizontal="right"/>
    </xf>
    <xf numFmtId="259" fontId="24" fillId="0" borderId="92" xfId="53194" applyNumberFormat="1" applyFont="1" applyFill="1" applyBorder="1"/>
    <xf numFmtId="0" fontId="270" fillId="33" borderId="0" xfId="0" applyFont="1" applyFill="1"/>
    <xf numFmtId="0" fontId="311" fillId="0" borderId="0" xfId="0" applyFont="1"/>
    <xf numFmtId="0" fontId="270" fillId="0" borderId="0" xfId="0" applyFont="1" applyAlignment="1">
      <alignment wrapText="1"/>
    </xf>
    <xf numFmtId="0" fontId="270" fillId="0" borderId="0" xfId="0" applyFont="1"/>
    <xf numFmtId="0" fontId="21" fillId="0" borderId="0" xfId="0" applyFont="1" applyAlignment="1">
      <alignment horizontal="left" indent="2"/>
    </xf>
    <xf numFmtId="0" fontId="21" fillId="0" borderId="90" xfId="0" applyFont="1" applyBorder="1"/>
    <xf numFmtId="0" fontId="21" fillId="0" borderId="92" xfId="0" applyFont="1" applyBorder="1" applyAlignment="1">
      <alignment horizontal="right"/>
    </xf>
    <xf numFmtId="0" fontId="21" fillId="0" borderId="117" xfId="0" applyFont="1" applyBorder="1" applyAlignment="1">
      <alignment horizontal="left" vertical="center" wrapText="1"/>
    </xf>
    <xf numFmtId="0" fontId="176" fillId="0" borderId="0" xfId="0" applyFont="1" applyAlignment="1">
      <alignment horizontal="left" indent="2"/>
    </xf>
    <xf numFmtId="0" fontId="176" fillId="0" borderId="0" xfId="0" applyFont="1"/>
    <xf numFmtId="0" fontId="176" fillId="0" borderId="0" xfId="0" applyFont="1" applyAlignment="1">
      <alignment horizontal="left" wrapText="1" indent="2"/>
    </xf>
    <xf numFmtId="0" fontId="176" fillId="0" borderId="0" xfId="0" applyFont="1" applyAlignment="1">
      <alignment horizontal="left" indent="4"/>
    </xf>
    <xf numFmtId="0" fontId="21" fillId="0" borderId="117" xfId="0" applyFont="1" applyBorder="1" applyAlignment="1">
      <alignment horizontal="center"/>
    </xf>
    <xf numFmtId="0" fontId="176" fillId="0" borderId="90" xfId="0" applyFont="1" applyBorder="1"/>
    <xf numFmtId="0" fontId="202" fillId="0" borderId="0" xfId="0" applyFont="1"/>
    <xf numFmtId="0" fontId="202" fillId="0" borderId="117" xfId="0" applyFont="1" applyBorder="1"/>
    <xf numFmtId="0" fontId="21" fillId="0" borderId="90" xfId="0" applyFont="1" applyBorder="1" applyAlignment="1">
      <alignment wrapText="1"/>
    </xf>
    <xf numFmtId="0" fontId="21" fillId="0" borderId="0" xfId="0" applyFont="1" applyAlignment="1">
      <alignment horizontal="left" wrapText="1" indent="1"/>
    </xf>
    <xf numFmtId="170" fontId="21" fillId="33" borderId="0" xfId="35974" applyNumberFormat="1" applyFont="1" applyFill="1" applyAlignment="1">
      <alignment horizontal="right"/>
    </xf>
    <xf numFmtId="0" fontId="21" fillId="117" borderId="117" xfId="0" applyFont="1" applyFill="1" applyBorder="1" applyAlignment="1">
      <alignment horizontal="left" vertical="center" wrapText="1"/>
    </xf>
    <xf numFmtId="242" fontId="21" fillId="33" borderId="0" xfId="55771" applyNumberFormat="1" applyFont="1" applyFill="1" applyAlignment="1" applyProtection="1">
      <alignment horizontal="right"/>
      <protection locked="0"/>
    </xf>
    <xf numFmtId="242" fontId="173" fillId="33" borderId="0" xfId="55771" applyNumberFormat="1" applyFont="1" applyFill="1"/>
    <xf numFmtId="49" fontId="21" fillId="0" borderId="0" xfId="8468" applyNumberFormat="1" applyFont="1" applyAlignment="1">
      <alignment horizontal="right" wrapText="1"/>
    </xf>
    <xf numFmtId="0" fontId="24" fillId="124" borderId="0" xfId="0" applyFont="1" applyFill="1" applyAlignment="1">
      <alignment horizontal="right" wrapText="1"/>
    </xf>
    <xf numFmtId="0" fontId="212" fillId="124" borderId="0" xfId="0" applyFont="1" applyFill="1" applyAlignment="1">
      <alignment horizontal="right" wrapText="1"/>
    </xf>
    <xf numFmtId="0" fontId="26" fillId="0" borderId="125" xfId="0" applyFont="1" applyBorder="1" applyAlignment="1">
      <alignment horizontal="right" wrapText="1"/>
    </xf>
    <xf numFmtId="0" fontId="26" fillId="0" borderId="0" xfId="0" quotePrefix="1" applyFont="1" applyAlignment="1">
      <alignment horizontal="right" wrapText="1"/>
    </xf>
    <xf numFmtId="0" fontId="24" fillId="0" borderId="0" xfId="0" quotePrefix="1" applyFont="1" applyAlignment="1">
      <alignment horizontal="right" wrapText="1"/>
    </xf>
    <xf numFmtId="0" fontId="21" fillId="33" borderId="92" xfId="0" applyFont="1" applyFill="1" applyBorder="1" applyAlignment="1">
      <alignment horizontal="right" vertical="center"/>
    </xf>
    <xf numFmtId="0" fontId="169" fillId="0" borderId="125" xfId="0" applyFont="1" applyBorder="1" applyAlignment="1">
      <alignment horizontal="right" vertical="top" wrapText="1"/>
    </xf>
    <xf numFmtId="0" fontId="24" fillId="124" borderId="0" xfId="0" applyFont="1" applyFill="1" applyAlignment="1">
      <alignment horizontal="right" vertical="top" wrapText="1"/>
    </xf>
    <xf numFmtId="0" fontId="24" fillId="124" borderId="0" xfId="0" applyFont="1" applyFill="1" applyAlignment="1">
      <alignment horizontal="right" vertical="center" wrapText="1"/>
    </xf>
    <xf numFmtId="0" fontId="212" fillId="124" borderId="0" xfId="0" applyFont="1" applyFill="1" applyAlignment="1">
      <alignment horizontal="right" vertical="center" wrapText="1"/>
    </xf>
    <xf numFmtId="0" fontId="22" fillId="0" borderId="117" xfId="305" quotePrefix="1" applyFont="1" applyBorder="1" applyAlignment="1">
      <alignment horizontal="right" vertical="center"/>
    </xf>
    <xf numFmtId="0" fontId="21" fillId="41" borderId="0" xfId="305" quotePrefix="1" applyFont="1" applyFill="1" applyAlignment="1">
      <alignment horizontal="right" vertical="center"/>
    </xf>
    <xf numFmtId="0" fontId="176" fillId="41" borderId="0" xfId="305" quotePrefix="1" applyFont="1" applyFill="1" applyAlignment="1">
      <alignment horizontal="right" vertical="center"/>
    </xf>
    <xf numFmtId="0" fontId="21" fillId="41" borderId="90" xfId="305" quotePrefix="1" applyFont="1" applyFill="1" applyBorder="1" applyAlignment="1">
      <alignment horizontal="right" vertical="center"/>
    </xf>
    <xf numFmtId="0" fontId="22" fillId="0" borderId="117" xfId="305" quotePrefix="1" applyFont="1" applyBorder="1" applyAlignment="1">
      <alignment horizontal="right"/>
    </xf>
    <xf numFmtId="0" fontId="21" fillId="41" borderId="0" xfId="305" quotePrefix="1" applyFont="1" applyFill="1" applyAlignment="1">
      <alignment horizontal="right"/>
    </xf>
    <xf numFmtId="0" fontId="176" fillId="41" borderId="0" xfId="305" quotePrefix="1" applyFont="1" applyFill="1" applyAlignment="1">
      <alignment horizontal="right"/>
    </xf>
    <xf numFmtId="0" fontId="22" fillId="41" borderId="90" xfId="305" quotePrefix="1" applyFont="1" applyFill="1" applyBorder="1" applyAlignment="1">
      <alignment horizontal="right"/>
    </xf>
    <xf numFmtId="0" fontId="22" fillId="41" borderId="0" xfId="305" quotePrefix="1" applyFont="1" applyFill="1" applyAlignment="1">
      <alignment horizontal="right"/>
    </xf>
    <xf numFmtId="0" fontId="22" fillId="0" borderId="125" xfId="305" quotePrefix="1" applyFont="1" applyBorder="1" applyAlignment="1">
      <alignment horizontal="right"/>
    </xf>
    <xf numFmtId="0" fontId="21" fillId="0" borderId="125" xfId="305" quotePrefix="1" applyFont="1" applyBorder="1" applyAlignment="1">
      <alignment horizontal="right"/>
    </xf>
    <xf numFmtId="43" fontId="0" fillId="33" borderId="0" xfId="55771" applyFont="1" applyFill="1"/>
    <xf numFmtId="259" fontId="24" fillId="0" borderId="0" xfId="53194" applyNumberFormat="1" applyFont="1" applyFill="1"/>
    <xf numFmtId="259" fontId="24" fillId="0" borderId="90" xfId="53194" applyNumberFormat="1" applyFont="1" applyFill="1" applyBorder="1"/>
    <xf numFmtId="242" fontId="24" fillId="0" borderId="0" xfId="55771" applyNumberFormat="1" applyFont="1"/>
    <xf numFmtId="271" fontId="24" fillId="0" borderId="0" xfId="0" applyNumberFormat="1" applyFont="1"/>
    <xf numFmtId="0" fontId="307" fillId="33" borderId="0" xfId="0" applyFont="1" applyFill="1"/>
    <xf numFmtId="0" fontId="312" fillId="0" borderId="0" xfId="0" applyFont="1"/>
    <xf numFmtId="0" fontId="313" fillId="0" borderId="0" xfId="0" applyFont="1"/>
    <xf numFmtId="0" fontId="313" fillId="0" borderId="0" xfId="0" applyFont="1" applyAlignment="1">
      <alignment horizontal="center"/>
    </xf>
    <xf numFmtId="0" fontId="306" fillId="0" borderId="0" xfId="0" applyFont="1"/>
    <xf numFmtId="0" fontId="306" fillId="33" borderId="0" xfId="0" applyFont="1" applyFill="1"/>
    <xf numFmtId="242" fontId="21" fillId="0" borderId="0" xfId="0" applyNumberFormat="1" applyFont="1"/>
    <xf numFmtId="242" fontId="176" fillId="0" borderId="0" xfId="0" applyNumberFormat="1" applyFont="1"/>
    <xf numFmtId="242" fontId="21" fillId="117" borderId="0" xfId="0" applyNumberFormat="1" applyFont="1" applyFill="1"/>
    <xf numFmtId="242" fontId="21" fillId="0" borderId="117" xfId="0" applyNumberFormat="1" applyFont="1" applyBorder="1"/>
    <xf numFmtId="242" fontId="21" fillId="0" borderId="92" xfId="0" applyNumberFormat="1" applyFont="1" applyBorder="1"/>
    <xf numFmtId="0" fontId="176" fillId="0" borderId="90" xfId="0" applyFont="1" applyBorder="1" applyAlignment="1">
      <alignment horizontal="left"/>
    </xf>
    <xf numFmtId="242" fontId="21" fillId="0" borderId="90" xfId="0" applyNumberFormat="1" applyFont="1" applyBorder="1"/>
    <xf numFmtId="0" fontId="307" fillId="0" borderId="0" xfId="0" applyFont="1"/>
    <xf numFmtId="0" fontId="314" fillId="0" borderId="0" xfId="0" applyFont="1"/>
    <xf numFmtId="0" fontId="307" fillId="0" borderId="90" xfId="0" applyFont="1" applyBorder="1"/>
    <xf numFmtId="0" fontId="314" fillId="0" borderId="90" xfId="0" applyFont="1" applyBorder="1"/>
    <xf numFmtId="242" fontId="22" fillId="0" borderId="117" xfId="0" applyNumberFormat="1" applyFont="1" applyBorder="1" applyAlignment="1">
      <alignment horizontal="center" wrapText="1"/>
    </xf>
    <xf numFmtId="242" fontId="21" fillId="0" borderId="0" xfId="0" applyNumberFormat="1" applyFont="1" applyAlignment="1">
      <alignment wrapText="1"/>
    </xf>
    <xf numFmtId="49" fontId="202" fillId="0" borderId="0" xfId="8468" applyNumberFormat="1" applyFont="1" applyAlignment="1">
      <alignment horizontal="center" vertical="center" wrapText="1"/>
    </xf>
    <xf numFmtId="242" fontId="21" fillId="117" borderId="117" xfId="0" applyNumberFormat="1" applyFont="1" applyFill="1" applyBorder="1" applyAlignment="1">
      <alignment wrapText="1"/>
    </xf>
    <xf numFmtId="242" fontId="22" fillId="117" borderId="0" xfId="0" applyNumberFormat="1" applyFont="1" applyFill="1" applyAlignment="1">
      <alignment horizontal="center" wrapText="1"/>
    </xf>
    <xf numFmtId="0" fontId="173" fillId="0" borderId="0" xfId="0" applyFont="1"/>
    <xf numFmtId="242" fontId="21" fillId="0" borderId="0" xfId="0" applyNumberFormat="1" applyFont="1" applyAlignment="1">
      <alignment horizontal="right" vertical="center" wrapText="1"/>
    </xf>
    <xf numFmtId="242" fontId="307" fillId="0" borderId="0" xfId="0" applyNumberFormat="1" applyFont="1" applyAlignment="1">
      <alignment horizontal="right"/>
    </xf>
    <xf numFmtId="169" fontId="26" fillId="117" borderId="125" xfId="35974" applyNumberFormat="1" applyFont="1" applyFill="1" applyBorder="1" applyAlignment="1">
      <alignment horizontal="right"/>
    </xf>
    <xf numFmtId="260" fontId="307" fillId="117" borderId="0" xfId="35974" applyNumberFormat="1" applyFont="1" applyFill="1" applyAlignment="1">
      <alignment horizontal="right"/>
    </xf>
    <xf numFmtId="260" fontId="212" fillId="0" borderId="0" xfId="35974" applyNumberFormat="1" applyFont="1" applyAlignment="1">
      <alignment horizontal="right"/>
    </xf>
    <xf numFmtId="260" fontId="22" fillId="0" borderId="0" xfId="35974" applyNumberFormat="1" applyFont="1" applyAlignment="1">
      <alignment horizontal="right"/>
    </xf>
    <xf numFmtId="172" fontId="212" fillId="0" borderId="0" xfId="0" applyNumberFormat="1" applyFont="1"/>
    <xf numFmtId="169" fontId="24" fillId="0" borderId="0" xfId="35974" applyNumberFormat="1" applyFont="1" applyAlignment="1">
      <alignment horizontal="right"/>
    </xf>
    <xf numFmtId="272" fontId="24" fillId="0" borderId="0" xfId="0" applyNumberFormat="1" applyFont="1"/>
    <xf numFmtId="242" fontId="74" fillId="0" borderId="0" xfId="55771" applyNumberFormat="1" applyFont="1"/>
    <xf numFmtId="0" fontId="169" fillId="0" borderId="0" xfId="0" applyFont="1" applyAlignment="1">
      <alignment horizontal="left" wrapText="1"/>
    </xf>
    <xf numFmtId="0" fontId="307" fillId="0" borderId="0" xfId="0" applyFont="1" applyAlignment="1">
      <alignment horizontal="left" vertical="center" wrapText="1"/>
    </xf>
    <xf numFmtId="0" fontId="22" fillId="33" borderId="125" xfId="0" applyFont="1" applyFill="1" applyBorder="1" applyAlignment="1">
      <alignment vertical="center"/>
    </xf>
    <xf numFmtId="3" fontId="169" fillId="0" borderId="0" xfId="0" applyNumberFormat="1" applyFont="1" applyAlignment="1">
      <alignment horizontal="right" wrapText="1"/>
    </xf>
    <xf numFmtId="0" fontId="22" fillId="33" borderId="0" xfId="0" applyFont="1" applyFill="1" applyAlignment="1">
      <alignment horizontal="left" wrapText="1"/>
    </xf>
    <xf numFmtId="0" fontId="22" fillId="33" borderId="117" xfId="0" applyFont="1" applyFill="1" applyBorder="1" applyAlignment="1">
      <alignment horizontal="left"/>
    </xf>
    <xf numFmtId="258" fontId="24" fillId="0" borderId="0" xfId="55771" applyNumberFormat="1" applyFont="1" applyFill="1" applyBorder="1" applyAlignment="1"/>
    <xf numFmtId="0" fontId="303" fillId="33" borderId="117" xfId="0" applyFont="1" applyFill="1" applyBorder="1" applyAlignment="1">
      <alignment vertical="center"/>
    </xf>
    <xf numFmtId="0" fontId="301" fillId="33" borderId="117" xfId="0" applyFont="1" applyFill="1" applyBorder="1"/>
    <xf numFmtId="0" fontId="296" fillId="0" borderId="117" xfId="35681" applyFont="1" applyBorder="1" applyAlignment="1">
      <alignment horizontal="left"/>
    </xf>
    <xf numFmtId="0" fontId="26" fillId="33" borderId="117" xfId="0" applyFont="1" applyFill="1" applyBorder="1" applyAlignment="1">
      <alignment wrapText="1"/>
    </xf>
    <xf numFmtId="0" fontId="26" fillId="33" borderId="0" xfId="0" applyFont="1" applyFill="1" applyAlignment="1">
      <alignment wrapText="1"/>
    </xf>
    <xf numFmtId="0" fontId="21" fillId="0" borderId="117" xfId="8468" applyFont="1" applyBorder="1" applyAlignment="1">
      <alignment horizontal="center"/>
    </xf>
    <xf numFmtId="242" fontId="176" fillId="0" borderId="0" xfId="0" applyNumberFormat="1" applyFont="1" applyAlignment="1">
      <alignment wrapText="1"/>
    </xf>
    <xf numFmtId="242" fontId="176" fillId="117" borderId="0" xfId="0" applyNumberFormat="1" applyFont="1" applyFill="1" applyAlignment="1">
      <alignment wrapText="1"/>
    </xf>
    <xf numFmtId="242" fontId="309" fillId="117" borderId="0" xfId="0" applyNumberFormat="1" applyFont="1" applyFill="1" applyAlignment="1">
      <alignment horizontal="center" wrapText="1"/>
    </xf>
    <xf numFmtId="242" fontId="176" fillId="33" borderId="0" xfId="0" applyNumberFormat="1" applyFont="1" applyFill="1" applyAlignment="1">
      <alignment wrapText="1"/>
    </xf>
    <xf numFmtId="242" fontId="176" fillId="0" borderId="90" xfId="0" applyNumberFormat="1" applyFont="1" applyBorder="1" applyAlignment="1">
      <alignment wrapText="1"/>
    </xf>
    <xf numFmtId="242" fontId="309" fillId="117" borderId="90" xfId="0" applyNumberFormat="1" applyFont="1" applyFill="1" applyBorder="1" applyAlignment="1">
      <alignment horizontal="center" wrapText="1"/>
    </xf>
    <xf numFmtId="0" fontId="212" fillId="0" borderId="0" xfId="0" applyFont="1" applyAlignment="1">
      <alignment horizontal="left" vertical="top" wrapText="1" indent="1"/>
    </xf>
    <xf numFmtId="260" fontId="169" fillId="0" borderId="0" xfId="35974" applyNumberFormat="1" applyFont="1" applyAlignment="1">
      <alignment horizontal="right"/>
    </xf>
    <xf numFmtId="260" fontId="213" fillId="0" borderId="0" xfId="35974" applyNumberFormat="1" applyFont="1" applyAlignment="1">
      <alignment horizontal="right"/>
    </xf>
    <xf numFmtId="10" fontId="315" fillId="0" borderId="0" xfId="35680" applyNumberFormat="1" applyFont="1" applyAlignment="1">
      <alignment vertical="top"/>
    </xf>
    <xf numFmtId="0" fontId="316" fillId="0" borderId="0" xfId="35680" applyFont="1">
      <alignment vertical="center"/>
    </xf>
    <xf numFmtId="170" fontId="176" fillId="0" borderId="0" xfId="35680" applyNumberFormat="1" applyFont="1">
      <alignment vertical="center"/>
    </xf>
    <xf numFmtId="0" fontId="315" fillId="0" borderId="0" xfId="35680" applyFont="1">
      <alignment vertical="center"/>
    </xf>
    <xf numFmtId="170" fontId="72" fillId="0" borderId="0" xfId="35680" applyNumberFormat="1" applyFont="1">
      <alignment vertical="center"/>
    </xf>
    <xf numFmtId="260" fontId="21" fillId="0" borderId="0" xfId="6213" applyNumberFormat="1" applyFont="1" applyFill="1" applyAlignment="1">
      <alignment horizontal="right"/>
    </xf>
    <xf numFmtId="169" fontId="21" fillId="33" borderId="0" xfId="6213" applyNumberFormat="1" applyFont="1" applyFill="1" applyBorder="1"/>
    <xf numFmtId="260" fontId="21" fillId="0" borderId="0" xfId="6213" applyNumberFormat="1" applyFont="1" applyFill="1"/>
    <xf numFmtId="260" fontId="21" fillId="33" borderId="0" xfId="6213" applyNumberFormat="1" applyFont="1" applyFill="1"/>
    <xf numFmtId="169" fontId="21" fillId="33" borderId="90" xfId="6213" applyNumberFormat="1" applyFont="1" applyFill="1" applyBorder="1"/>
    <xf numFmtId="260" fontId="21" fillId="0" borderId="125" xfId="6213" applyNumberFormat="1" applyFont="1" applyFill="1" applyBorder="1" applyAlignment="1">
      <alignment horizontal="right"/>
    </xf>
    <xf numFmtId="169" fontId="21" fillId="0" borderId="125" xfId="6213" applyNumberFormat="1" applyFont="1" applyFill="1" applyBorder="1"/>
    <xf numFmtId="260" fontId="21" fillId="0" borderId="125" xfId="6213" applyNumberFormat="1" applyFont="1" applyFill="1" applyBorder="1"/>
    <xf numFmtId="0" fontId="21" fillId="0" borderId="0" xfId="0" applyFont="1" applyAlignment="1">
      <alignment vertical="top" wrapText="1"/>
    </xf>
    <xf numFmtId="169" fontId="21" fillId="0" borderId="0" xfId="6213" applyNumberFormat="1" applyFont="1" applyFill="1" applyBorder="1"/>
    <xf numFmtId="260" fontId="22" fillId="0" borderId="125" xfId="6213" applyNumberFormat="1" applyFont="1" applyFill="1" applyBorder="1"/>
    <xf numFmtId="169" fontId="22" fillId="0" borderId="125" xfId="6213" applyNumberFormat="1" applyFont="1" applyFill="1" applyBorder="1"/>
    <xf numFmtId="0" fontId="74" fillId="0" borderId="0" xfId="0" applyFont="1" applyAlignment="1">
      <alignment horizontal="center" vertical="center"/>
    </xf>
    <xf numFmtId="273" fontId="24" fillId="33" borderId="0" xfId="55771" applyNumberFormat="1" applyFont="1" applyFill="1"/>
    <xf numFmtId="242" fontId="21" fillId="33" borderId="0" xfId="0" applyNumberFormat="1" applyFont="1" applyFill="1"/>
    <xf numFmtId="273" fontId="21" fillId="33" borderId="0" xfId="55771" applyNumberFormat="1" applyFont="1" applyFill="1"/>
    <xf numFmtId="271" fontId="24" fillId="33" borderId="0" xfId="55771" applyNumberFormat="1" applyFont="1" applyFill="1"/>
    <xf numFmtId="260" fontId="21" fillId="0" borderId="125" xfId="55773" applyNumberFormat="1" applyFont="1" applyFill="1" applyBorder="1" applyAlignment="1">
      <alignment horizontal="right" vertical="center"/>
    </xf>
    <xf numFmtId="0" fontId="24" fillId="0" borderId="90" xfId="0" applyFont="1" applyBorder="1" applyAlignment="1">
      <alignment horizontal="right" vertical="top"/>
    </xf>
    <xf numFmtId="0" fontId="22" fillId="139" borderId="117" xfId="0" applyFont="1" applyFill="1" applyBorder="1" applyAlignment="1">
      <alignment horizontal="left"/>
    </xf>
    <xf numFmtId="0" fontId="22" fillId="117" borderId="117" xfId="0" applyFont="1" applyFill="1" applyBorder="1" applyAlignment="1">
      <alignment horizontal="left"/>
    </xf>
    <xf numFmtId="0" fontId="21" fillId="117" borderId="0" xfId="35680" applyFont="1" applyFill="1" applyAlignment="1"/>
    <xf numFmtId="3" fontId="21" fillId="117" borderId="117" xfId="9168" applyFont="1" applyFill="1" applyBorder="1" applyAlignment="1">
      <alignment horizontal="center"/>
      <protection locked="0"/>
    </xf>
    <xf numFmtId="0" fontId="21" fillId="41" borderId="0" xfId="35680" applyFont="1" applyFill="1" applyAlignment="1"/>
    <xf numFmtId="0" fontId="21" fillId="0" borderId="0" xfId="35681" applyFont="1" applyFill="1" applyBorder="1" applyAlignment="1">
      <alignment horizontal="right"/>
    </xf>
    <xf numFmtId="0" fontId="22" fillId="117" borderId="0" xfId="0" applyFont="1" applyFill="1" applyAlignment="1">
      <alignment horizontal="left"/>
    </xf>
    <xf numFmtId="257" fontId="72" fillId="117" borderId="0" xfId="35680" applyNumberFormat="1" applyFont="1" applyFill="1" applyAlignment="1"/>
    <xf numFmtId="174" fontId="176" fillId="0" borderId="90" xfId="55771" applyNumberFormat="1" applyFont="1" applyFill="1" applyBorder="1" applyAlignment="1" applyProtection="1">
      <alignment horizontal="right"/>
      <protection locked="0"/>
    </xf>
    <xf numFmtId="0" fontId="101" fillId="0" borderId="0" xfId="35680" applyFont="1" applyAlignment="1"/>
    <xf numFmtId="0" fontId="72" fillId="0" borderId="0" xfId="35680" applyFont="1" applyAlignment="1"/>
    <xf numFmtId="0" fontId="22" fillId="0" borderId="90" xfId="305" applyFont="1" applyBorder="1" applyAlignment="1">
      <alignment horizontal="left" vertical="center" wrapText="1" indent="1"/>
    </xf>
    <xf numFmtId="0" fontId="72" fillId="0" borderId="90" xfId="35680" applyFont="1" applyBorder="1">
      <alignment vertical="center"/>
    </xf>
    <xf numFmtId="0" fontId="176" fillId="0" borderId="0" xfId="0" applyFont="1" applyAlignment="1">
      <alignment horizontal="left" wrapText="1" indent="1"/>
    </xf>
    <xf numFmtId="0" fontId="176" fillId="0" borderId="90" xfId="0" applyFont="1" applyBorder="1" applyAlignment="1">
      <alignment horizontal="left" wrapText="1" indent="1"/>
    </xf>
    <xf numFmtId="246" fontId="21" fillId="0" borderId="90" xfId="35974" quotePrefix="1" applyNumberFormat="1" applyFont="1" applyBorder="1" applyAlignment="1">
      <alignment horizontal="right"/>
    </xf>
    <xf numFmtId="2" fontId="24" fillId="0" borderId="0" xfId="0" applyNumberFormat="1" applyFont="1" applyAlignment="1">
      <alignment horizontal="right" vertical="top" wrapText="1"/>
    </xf>
    <xf numFmtId="174" fontId="317" fillId="0" borderId="0" xfId="0" applyNumberFormat="1" applyFont="1" applyAlignment="1">
      <alignment horizontal="right" vertical="top" wrapText="1"/>
    </xf>
    <xf numFmtId="2" fontId="317" fillId="0" borderId="90" xfId="0" applyNumberFormat="1" applyFont="1" applyBorder="1" applyAlignment="1">
      <alignment horizontal="right" vertical="top" wrapText="1"/>
    </xf>
    <xf numFmtId="241" fontId="318" fillId="33" borderId="90" xfId="0" applyNumberFormat="1" applyFont="1" applyFill="1" applyBorder="1" applyAlignment="1">
      <alignment horizontal="right" vertical="center" wrapText="1"/>
    </xf>
    <xf numFmtId="260" fontId="24" fillId="0" borderId="0" xfId="0" applyNumberFormat="1" applyFont="1"/>
    <xf numFmtId="43" fontId="24" fillId="0" borderId="0" xfId="0" applyNumberFormat="1" applyFont="1"/>
    <xf numFmtId="273" fontId="24" fillId="0" borderId="0" xfId="0" applyNumberFormat="1" applyFont="1"/>
    <xf numFmtId="274" fontId="24" fillId="0" borderId="0" xfId="0" applyNumberFormat="1" applyFont="1"/>
    <xf numFmtId="274" fontId="318" fillId="0" borderId="0" xfId="0" applyNumberFormat="1" applyFont="1"/>
    <xf numFmtId="246" fontId="21" fillId="0" borderId="0" xfId="35974" quotePrefix="1" applyNumberFormat="1" applyFont="1" applyAlignment="1">
      <alignment horizontal="right" vertical="center"/>
    </xf>
    <xf numFmtId="0" fontId="318" fillId="33" borderId="0" xfId="0" applyFont="1" applyFill="1"/>
    <xf numFmtId="0" fontId="320" fillId="33" borderId="0" xfId="0" applyFont="1" applyFill="1" applyAlignment="1">
      <alignment vertical="center"/>
    </xf>
    <xf numFmtId="0" fontId="320" fillId="33" borderId="0" xfId="0" applyFont="1" applyFill="1"/>
    <xf numFmtId="242" fontId="321" fillId="0" borderId="0" xfId="0" applyNumberFormat="1" applyFont="1" applyAlignment="1">
      <alignment horizontal="left" vertical="center"/>
    </xf>
    <xf numFmtId="246" fontId="21" fillId="0" borderId="90" xfId="35974" applyNumberFormat="1" applyFont="1" applyBorder="1" applyAlignment="1">
      <alignment horizontal="right" vertical="center"/>
    </xf>
    <xf numFmtId="246" fontId="21" fillId="0" borderId="0" xfId="35974" quotePrefix="1" applyNumberFormat="1" applyFont="1" applyBorder="1" applyAlignment="1">
      <alignment horizontal="right"/>
    </xf>
    <xf numFmtId="0" fontId="22" fillId="33" borderId="90" xfId="0" applyFont="1" applyFill="1" applyBorder="1"/>
    <xf numFmtId="0" fontId="169" fillId="0" borderId="125" xfId="0" applyFont="1" applyBorder="1" applyAlignment="1">
      <alignment horizontal="right" vertical="center"/>
    </xf>
    <xf numFmtId="0" fontId="174" fillId="0" borderId="125" xfId="0" applyFont="1" applyBorder="1" applyAlignment="1">
      <alignment horizontal="right" vertical="center"/>
    </xf>
    <xf numFmtId="246" fontId="22" fillId="0" borderId="90" xfId="35974" applyNumberFormat="1" applyFont="1" applyBorder="1" applyAlignment="1">
      <alignment horizontal="right"/>
    </xf>
    <xf numFmtId="246" fontId="21" fillId="0" borderId="90" xfId="35974" quotePrefix="1" applyNumberFormat="1" applyFont="1" applyBorder="1" applyAlignment="1">
      <alignment horizontal="right" vertical="center"/>
    </xf>
    <xf numFmtId="0" fontId="0" fillId="0" borderId="0" xfId="0" applyAlignment="1">
      <alignment horizontal="left" wrapText="1"/>
    </xf>
    <xf numFmtId="0" fontId="21" fillId="33" borderId="0" xfId="0" applyFont="1" applyFill="1" applyAlignment="1">
      <alignment vertical="center" wrapText="1"/>
    </xf>
    <xf numFmtId="0" fontId="0" fillId="0" borderId="0" xfId="0" applyAlignment="1">
      <alignment vertical="top" wrapText="1"/>
    </xf>
    <xf numFmtId="0" fontId="24" fillId="33" borderId="0" xfId="0" applyFont="1" applyFill="1" applyAlignment="1">
      <alignment vertical="center" wrapText="1"/>
    </xf>
    <xf numFmtId="0" fontId="21" fillId="33" borderId="0" xfId="0" applyFont="1" applyFill="1" applyAlignment="1">
      <alignment horizontal="left" vertical="center" wrapText="1"/>
    </xf>
    <xf numFmtId="0" fontId="169" fillId="0" borderId="0" xfId="0" applyFont="1" applyAlignment="1">
      <alignment horizontal="left" vertical="center" wrapText="1"/>
    </xf>
    <xf numFmtId="0" fontId="310" fillId="0" borderId="0" xfId="0" applyFont="1" applyAlignment="1">
      <alignment horizontal="left" vertical="center" wrapText="1"/>
    </xf>
    <xf numFmtId="0" fontId="24" fillId="33" borderId="0" xfId="0" applyFont="1" applyFill="1" applyAlignment="1">
      <alignment horizontal="left" vertical="center"/>
    </xf>
    <xf numFmtId="0" fontId="0" fillId="0" borderId="0" xfId="0" applyAlignment="1">
      <alignment horizontal="left" vertical="center" wrapText="1"/>
    </xf>
    <xf numFmtId="1" fontId="21" fillId="33" borderId="90" xfId="35947" applyNumberFormat="1" applyFont="1" applyFill="1" applyBorder="1" applyAlignment="1" applyProtection="1">
      <alignment horizontal="right" vertical="center"/>
      <protection locked="0"/>
    </xf>
    <xf numFmtId="1" fontId="21" fillId="33" borderId="90" xfId="35947" quotePrefix="1" applyNumberFormat="1" applyFont="1" applyFill="1" applyBorder="1" applyAlignment="1" applyProtection="1">
      <alignment horizontal="right" vertical="center"/>
      <protection locked="0"/>
    </xf>
    <xf numFmtId="0" fontId="209" fillId="0" borderId="0" xfId="0" applyFont="1" applyAlignment="1">
      <alignment horizontal="left" vertical="top"/>
    </xf>
    <xf numFmtId="0" fontId="285" fillId="0" borderId="0" xfId="0" applyFont="1" applyAlignment="1">
      <alignment horizontal="right"/>
    </xf>
    <xf numFmtId="0" fontId="284" fillId="0" borderId="0" xfId="0" applyFont="1" applyAlignment="1">
      <alignment horizontal="right"/>
    </xf>
    <xf numFmtId="0" fontId="285" fillId="0" borderId="0" xfId="0" applyFont="1" applyAlignment="1">
      <alignment horizontal="right" vertical="top"/>
    </xf>
    <xf numFmtId="171" fontId="22" fillId="0" borderId="0" xfId="0" applyNumberFormat="1" applyFont="1" applyAlignment="1">
      <alignment horizontal="right"/>
    </xf>
    <xf numFmtId="170" fontId="176" fillId="0" borderId="0" xfId="35975" applyNumberFormat="1" applyFont="1" applyAlignment="1" applyProtection="1">
      <alignment horizontal="right"/>
      <protection locked="0"/>
    </xf>
    <xf numFmtId="170" fontId="22" fillId="0" borderId="0" xfId="35975" applyNumberFormat="1" applyFont="1" applyAlignment="1" applyProtection="1">
      <alignment horizontal="right"/>
      <protection locked="0"/>
    </xf>
    <xf numFmtId="170" fontId="21" fillId="0" borderId="125" xfId="35975" applyNumberFormat="1" applyFont="1" applyBorder="1" applyAlignment="1" applyProtection="1">
      <alignment horizontal="right"/>
      <protection locked="0"/>
    </xf>
    <xf numFmtId="171" fontId="21" fillId="0" borderId="0" xfId="0" applyNumberFormat="1" applyFont="1" applyAlignment="1">
      <alignment horizontal="right"/>
    </xf>
    <xf numFmtId="170" fontId="21" fillId="0" borderId="117" xfId="35975" applyNumberFormat="1" applyFont="1" applyBorder="1" applyAlignment="1" applyProtection="1">
      <alignment horizontal="right"/>
      <protection locked="0"/>
    </xf>
    <xf numFmtId="170" fontId="21" fillId="0" borderId="90" xfId="35975" applyNumberFormat="1" applyFont="1" applyBorder="1" applyAlignment="1" applyProtection="1">
      <alignment horizontal="right"/>
      <protection locked="0"/>
    </xf>
    <xf numFmtId="170" fontId="173" fillId="33" borderId="0" xfId="35975" applyNumberFormat="1" applyFont="1" applyFill="1" applyBorder="1" applyAlignment="1" applyProtection="1">
      <alignment horizontal="right"/>
      <protection locked="0"/>
    </xf>
    <xf numFmtId="0" fontId="318" fillId="0" borderId="125" xfId="0" applyFont="1" applyBorder="1" applyAlignment="1">
      <alignment horizontal="right" vertical="center" wrapText="1"/>
    </xf>
    <xf numFmtId="0" fontId="318" fillId="0" borderId="0" xfId="0" applyFont="1" applyAlignment="1">
      <alignment vertical="center" wrapText="1"/>
    </xf>
    <xf numFmtId="0" fontId="0" fillId="0" borderId="127" xfId="0" applyBorder="1"/>
    <xf numFmtId="0" fontId="318" fillId="0" borderId="0" xfId="0" applyFont="1" applyAlignment="1">
      <alignment horizontal="center" vertical="center" wrapText="1"/>
    </xf>
    <xf numFmtId="0" fontId="325" fillId="0" borderId="0" xfId="0" applyFont="1" applyAlignment="1">
      <alignment horizontal="right" vertical="center"/>
    </xf>
    <xf numFmtId="0" fontId="325" fillId="0" borderId="0" xfId="0" applyFont="1" applyAlignment="1">
      <alignment horizontal="center" vertical="center" wrapText="1"/>
    </xf>
    <xf numFmtId="0" fontId="318" fillId="0" borderId="0" xfId="0" applyFont="1" applyAlignment="1">
      <alignment horizontal="right" vertical="center" wrapText="1"/>
    </xf>
    <xf numFmtId="0" fontId="318" fillId="0" borderId="127" xfId="0" applyFont="1" applyBorder="1" applyAlignment="1">
      <alignment horizontal="right" vertical="center" wrapText="1"/>
    </xf>
    <xf numFmtId="0" fontId="325" fillId="0" borderId="90" xfId="0" applyFont="1" applyBorder="1" applyAlignment="1">
      <alignment horizontal="right" vertical="center"/>
    </xf>
    <xf numFmtId="0" fontId="318" fillId="0" borderId="90" xfId="0" applyFont="1" applyBorder="1" applyAlignment="1">
      <alignment horizontal="right" vertical="center" wrapText="1"/>
    </xf>
    <xf numFmtId="0" fontId="325" fillId="0" borderId="90" xfId="0" applyFont="1" applyBorder="1" applyAlignment="1">
      <alignment horizontal="right" vertical="center" wrapText="1"/>
    </xf>
    <xf numFmtId="0" fontId="325" fillId="0" borderId="0" xfId="0" applyFont="1" applyAlignment="1">
      <alignment horizontal="right" vertical="center" wrapText="1"/>
    </xf>
    <xf numFmtId="172" fontId="318" fillId="33" borderId="0" xfId="0" applyNumberFormat="1" applyFont="1" applyFill="1"/>
    <xf numFmtId="172" fontId="318" fillId="33" borderId="127" xfId="0" applyNumberFormat="1" applyFont="1" applyFill="1" applyBorder="1"/>
    <xf numFmtId="0" fontId="322" fillId="124" borderId="0" xfId="0" applyFont="1" applyFill="1" applyAlignment="1">
      <alignment horizontal="left" vertical="center" wrapText="1" indent="1"/>
    </xf>
    <xf numFmtId="172" fontId="322" fillId="33" borderId="0" xfId="0" applyNumberFormat="1" applyFont="1" applyFill="1"/>
    <xf numFmtId="0" fontId="318" fillId="0" borderId="90" xfId="0" applyFont="1" applyBorder="1" applyAlignment="1">
      <alignment vertical="center" wrapText="1"/>
    </xf>
    <xf numFmtId="0" fontId="323" fillId="0" borderId="90" xfId="0" applyFont="1" applyBorder="1" applyAlignment="1">
      <alignment horizontal="right" vertical="top" wrapText="1"/>
    </xf>
    <xf numFmtId="0" fontId="323" fillId="0" borderId="125" xfId="0" applyFont="1" applyBorder="1" applyAlignment="1">
      <alignment vertical="center" wrapText="1"/>
    </xf>
    <xf numFmtId="172" fontId="323" fillId="33" borderId="125" xfId="0" applyNumberFormat="1" applyFont="1" applyFill="1" applyBorder="1" applyAlignment="1">
      <alignment vertical="center"/>
    </xf>
    <xf numFmtId="0" fontId="318" fillId="0" borderId="0" xfId="0" quotePrefix="1" applyFont="1" applyAlignment="1">
      <alignment horizontal="right" vertical="top" wrapText="1"/>
    </xf>
    <xf numFmtId="0" fontId="318" fillId="124" borderId="0" xfId="0" quotePrefix="1" applyFont="1" applyFill="1" applyAlignment="1">
      <alignment horizontal="right" vertical="top" wrapText="1"/>
    </xf>
    <xf numFmtId="0" fontId="318" fillId="0" borderId="90" xfId="0" quotePrefix="1" applyFont="1" applyBorder="1" applyAlignment="1">
      <alignment horizontal="right" vertical="top" wrapText="1"/>
    </xf>
    <xf numFmtId="0" fontId="318" fillId="0" borderId="0" xfId="0" applyFont="1"/>
    <xf numFmtId="0" fontId="318" fillId="0" borderId="127" xfId="0" applyFont="1" applyBorder="1" applyAlignment="1">
      <alignment horizontal="center" vertical="center" wrapText="1"/>
    </xf>
    <xf numFmtId="0" fontId="318" fillId="0" borderId="0" xfId="0" applyFont="1" applyAlignment="1">
      <alignment horizontal="center" wrapText="1"/>
    </xf>
    <xf numFmtId="0" fontId="318" fillId="33" borderId="0" xfId="0" applyFont="1" applyFill="1" applyAlignment="1">
      <alignment horizontal="center" vertical="center" wrapText="1"/>
    </xf>
    <xf numFmtId="0" fontId="318" fillId="33" borderId="0" xfId="0" applyFont="1" applyFill="1" applyAlignment="1">
      <alignment horizontal="right"/>
    </xf>
    <xf numFmtId="0" fontId="318" fillId="33" borderId="90" xfId="0" applyFont="1" applyFill="1" applyBorder="1" applyAlignment="1">
      <alignment horizontal="center" vertical="center" wrapText="1"/>
    </xf>
    <xf numFmtId="0" fontId="318" fillId="33" borderId="90" xfId="0" applyFont="1" applyFill="1" applyBorder="1" applyAlignment="1">
      <alignment horizontal="right"/>
    </xf>
    <xf numFmtId="0" fontId="318" fillId="0" borderId="90" xfId="0" applyFont="1" applyBorder="1"/>
    <xf numFmtId="0" fontId="323" fillId="0" borderId="0" xfId="0" applyFont="1" applyAlignment="1">
      <alignment vertical="center" wrapText="1"/>
    </xf>
    <xf numFmtId="172" fontId="323" fillId="124" borderId="0" xfId="0" applyNumberFormat="1" applyFont="1" applyFill="1"/>
    <xf numFmtId="172" fontId="323" fillId="33" borderId="0" xfId="0" applyNumberFormat="1" applyFont="1" applyFill="1"/>
    <xf numFmtId="172" fontId="323" fillId="33" borderId="127" xfId="0" applyNumberFormat="1" applyFont="1" applyFill="1" applyBorder="1"/>
    <xf numFmtId="0" fontId="318" fillId="124" borderId="0" xfId="0" applyFont="1" applyFill="1" applyAlignment="1">
      <alignment horizontal="left" vertical="center" wrapText="1" indent="1"/>
    </xf>
    <xf numFmtId="172" fontId="318" fillId="124" borderId="0" xfId="0" applyNumberFormat="1" applyFont="1" applyFill="1"/>
    <xf numFmtId="242" fontId="318" fillId="0" borderId="0" xfId="53194" applyNumberFormat="1" applyFont="1" applyAlignment="1">
      <alignment horizontal="right" wrapText="1"/>
    </xf>
    <xf numFmtId="0" fontId="322" fillId="124" borderId="0" xfId="0" applyFont="1" applyFill="1" applyAlignment="1">
      <alignment horizontal="left" vertical="center" wrapText="1" indent="2"/>
    </xf>
    <xf numFmtId="172" fontId="322" fillId="124" borderId="0" xfId="0" applyNumberFormat="1" applyFont="1" applyFill="1"/>
    <xf numFmtId="242" fontId="322" fillId="0" borderId="0" xfId="53194" applyNumberFormat="1" applyFont="1" applyAlignment="1">
      <alignment horizontal="right" wrapText="1"/>
    </xf>
    <xf numFmtId="242" fontId="323" fillId="117" borderId="0" xfId="53194" applyNumberFormat="1" applyFont="1" applyFill="1" applyAlignment="1">
      <alignment horizontal="right" wrapText="1"/>
    </xf>
    <xf numFmtId="242" fontId="318" fillId="117" borderId="0" xfId="53194" applyNumberFormat="1" applyFont="1" applyFill="1" applyAlignment="1">
      <alignment horizontal="right" wrapText="1"/>
    </xf>
    <xf numFmtId="0" fontId="323" fillId="0" borderId="125" xfId="0" applyFont="1" applyBorder="1" applyAlignment="1">
      <alignment horizontal="right" wrapText="1"/>
    </xf>
    <xf numFmtId="172" fontId="323" fillId="33" borderId="125" xfId="0" applyNumberFormat="1" applyFont="1" applyFill="1" applyBorder="1"/>
    <xf numFmtId="242" fontId="323" fillId="0" borderId="125" xfId="53194" applyNumberFormat="1" applyFont="1" applyBorder="1" applyAlignment="1">
      <alignment horizontal="right" wrapText="1"/>
    </xf>
    <xf numFmtId="0" fontId="323" fillId="0" borderId="0" xfId="0" quotePrefix="1" applyFont="1" applyAlignment="1">
      <alignment horizontal="right" wrapText="1"/>
    </xf>
    <xf numFmtId="0" fontId="318" fillId="0" borderId="0" xfId="0" quotePrefix="1" applyFont="1" applyAlignment="1">
      <alignment horizontal="right" wrapText="1"/>
    </xf>
    <xf numFmtId="0" fontId="318" fillId="33" borderId="0" xfId="0" applyFont="1" applyFill="1" applyAlignment="1">
      <alignment horizontal="left" vertical="center" wrapText="1"/>
    </xf>
    <xf numFmtId="259" fontId="24" fillId="0" borderId="0" xfId="53194" applyNumberFormat="1" applyFont="1" applyFill="1" applyBorder="1"/>
    <xf numFmtId="0" fontId="319" fillId="33" borderId="125" xfId="0" applyFont="1" applyFill="1" applyBorder="1" applyAlignment="1">
      <alignment horizontal="right" vertical="top" wrapText="1"/>
    </xf>
    <xf numFmtId="0" fontId="320" fillId="33" borderId="127" xfId="0" applyFont="1" applyFill="1" applyBorder="1" applyAlignment="1">
      <alignment vertical="center"/>
    </xf>
    <xf numFmtId="0" fontId="327" fillId="33" borderId="127" xfId="0" applyFont="1" applyFill="1" applyBorder="1"/>
    <xf numFmtId="0" fontId="327" fillId="33" borderId="0" xfId="0" applyFont="1" applyFill="1"/>
    <xf numFmtId="169" fontId="319" fillId="0" borderId="127" xfId="35974" applyNumberFormat="1" applyFont="1" applyBorder="1" applyAlignment="1">
      <alignment horizontal="center"/>
    </xf>
    <xf numFmtId="169" fontId="319" fillId="0" borderId="127" xfId="35974" applyNumberFormat="1" applyFont="1" applyBorder="1" applyAlignment="1">
      <alignment horizontal="right"/>
    </xf>
    <xf numFmtId="169" fontId="319" fillId="0" borderId="0" xfId="35974" applyNumberFormat="1" applyFont="1" applyAlignment="1">
      <alignment horizontal="right"/>
    </xf>
    <xf numFmtId="0" fontId="327" fillId="33" borderId="90" xfId="0" applyFont="1" applyFill="1" applyBorder="1"/>
    <xf numFmtId="0" fontId="320" fillId="33" borderId="90" xfId="0" applyFont="1" applyFill="1" applyBorder="1" applyAlignment="1">
      <alignment vertical="center"/>
    </xf>
    <xf numFmtId="169" fontId="319" fillId="0" borderId="90" xfId="35974" applyNumberFormat="1" applyFont="1" applyBorder="1" applyAlignment="1">
      <alignment horizontal="right"/>
    </xf>
    <xf numFmtId="0" fontId="319" fillId="33" borderId="125" xfId="0" applyFont="1" applyFill="1" applyBorder="1" applyAlignment="1">
      <alignment horizontal="right" vertical="center"/>
    </xf>
    <xf numFmtId="0" fontId="319" fillId="33" borderId="125" xfId="0" applyFont="1" applyFill="1" applyBorder="1" applyAlignment="1">
      <alignment vertical="center"/>
    </xf>
    <xf numFmtId="259" fontId="318" fillId="0" borderId="125" xfId="53194" applyNumberFormat="1" applyFont="1" applyBorder="1"/>
    <xf numFmtId="0" fontId="319" fillId="33" borderId="0" xfId="0" applyFont="1" applyFill="1" applyAlignment="1">
      <alignment horizontal="right" vertical="center"/>
    </xf>
    <xf numFmtId="0" fontId="319" fillId="33" borderId="0" xfId="0" applyFont="1" applyFill="1" applyAlignment="1">
      <alignment vertical="center"/>
    </xf>
    <xf numFmtId="259" fontId="318" fillId="0" borderId="0" xfId="53194" applyNumberFormat="1" applyFont="1" applyBorder="1"/>
    <xf numFmtId="261" fontId="173" fillId="33" borderId="0" xfId="0" applyNumberFormat="1" applyFont="1" applyFill="1" applyAlignment="1">
      <alignment horizontal="left" vertical="top" wrapText="1"/>
    </xf>
    <xf numFmtId="260" fontId="22" fillId="0" borderId="125" xfId="55773" applyNumberFormat="1" applyFont="1" applyFill="1" applyBorder="1" applyAlignment="1">
      <alignment horizontal="right" vertical="center"/>
    </xf>
    <xf numFmtId="0" fontId="21" fillId="33" borderId="0" xfId="0" quotePrefix="1" applyFont="1" applyFill="1"/>
    <xf numFmtId="43" fontId="328" fillId="33" borderId="0" xfId="0" applyNumberFormat="1" applyFont="1" applyFill="1"/>
    <xf numFmtId="0" fontId="24" fillId="33" borderId="90" xfId="0" applyFont="1" applyFill="1" applyBorder="1" applyAlignment="1">
      <alignment horizontal="right" vertical="center" wrapText="1"/>
    </xf>
    <xf numFmtId="0" fontId="0" fillId="0" borderId="0" xfId="0" applyAlignment="1">
      <alignment vertical="center"/>
    </xf>
    <xf numFmtId="0" fontId="175" fillId="33" borderId="0" xfId="0" applyFont="1" applyFill="1" applyAlignment="1">
      <alignment horizontal="left" vertical="center" wrapText="1"/>
    </xf>
    <xf numFmtId="0" fontId="175" fillId="33" borderId="0" xfId="0" applyFont="1" applyFill="1" applyAlignment="1">
      <alignment horizontal="left" vertical="center"/>
    </xf>
    <xf numFmtId="0" fontId="24" fillId="33" borderId="117" xfId="0" applyFont="1" applyFill="1" applyBorder="1" applyAlignment="1">
      <alignment vertical="center"/>
    </xf>
    <xf numFmtId="0" fontId="175" fillId="33" borderId="0" xfId="0" applyFont="1" applyFill="1" applyAlignment="1">
      <alignment vertical="center"/>
    </xf>
    <xf numFmtId="0" fontId="211" fillId="0" borderId="0" xfId="0" applyFont="1" applyAlignment="1">
      <alignment horizontal="center" vertical="center"/>
    </xf>
    <xf numFmtId="0" fontId="101" fillId="0" borderId="0" xfId="48778" applyFont="1" applyFill="1" applyAlignment="1" applyProtection="1">
      <alignment vertical="center" wrapText="1"/>
    </xf>
    <xf numFmtId="0" fontId="209" fillId="0" borderId="0" xfId="0" applyFont="1" applyAlignment="1">
      <alignment vertical="center" wrapText="1"/>
    </xf>
    <xf numFmtId="0" fontId="209" fillId="0" borderId="0" xfId="0" applyFont="1" applyAlignment="1">
      <alignment vertical="center"/>
    </xf>
    <xf numFmtId="0" fontId="209" fillId="0" borderId="0" xfId="0" applyFont="1" applyAlignment="1">
      <alignment horizontal="right" vertical="center"/>
    </xf>
    <xf numFmtId="169" fontId="24" fillId="0" borderId="90" xfId="6213" applyNumberFormat="1" applyFont="1" applyFill="1" applyBorder="1"/>
    <xf numFmtId="260" fontId="24" fillId="0" borderId="125" xfId="6213" applyNumberFormat="1" applyFont="1" applyFill="1" applyBorder="1" applyAlignment="1">
      <alignment horizontal="right"/>
    </xf>
    <xf numFmtId="260" fontId="24" fillId="0" borderId="125" xfId="6213" applyNumberFormat="1" applyFont="1" applyFill="1" applyBorder="1"/>
    <xf numFmtId="0" fontId="24" fillId="0" borderId="125" xfId="0" applyFont="1" applyBorder="1" applyAlignment="1">
      <alignment horizontal="left" vertical="top" wrapText="1"/>
    </xf>
    <xf numFmtId="261" fontId="24" fillId="0" borderId="125" xfId="0" applyNumberFormat="1" applyFont="1" applyBorder="1"/>
    <xf numFmtId="260" fontId="26" fillId="0" borderId="125" xfId="6213" applyNumberFormat="1" applyFont="1" applyFill="1" applyBorder="1"/>
    <xf numFmtId="261" fontId="26" fillId="0" borderId="125" xfId="0" applyNumberFormat="1" applyFont="1" applyBorder="1"/>
    <xf numFmtId="246" fontId="319" fillId="0" borderId="90" xfId="35974" quotePrefix="1" applyNumberFormat="1" applyFont="1" applyBorder="1" applyAlignment="1">
      <alignment horizontal="right"/>
    </xf>
    <xf numFmtId="3" fontId="21" fillId="0" borderId="0" xfId="0" applyNumberFormat="1" applyFont="1"/>
    <xf numFmtId="165" fontId="176" fillId="0" borderId="0" xfId="47949" applyNumberFormat="1" applyFont="1" applyFill="1" applyBorder="1" applyAlignment="1">
      <alignment horizontal="right"/>
    </xf>
    <xf numFmtId="165" fontId="176" fillId="0" borderId="90" xfId="47949" applyNumberFormat="1" applyFont="1" applyFill="1" applyBorder="1" applyAlignment="1">
      <alignment horizontal="right"/>
    </xf>
    <xf numFmtId="276" fontId="21" fillId="0" borderId="0" xfId="35974" applyNumberFormat="1" applyFont="1" applyBorder="1" applyAlignment="1">
      <alignment horizontal="right"/>
    </xf>
    <xf numFmtId="4" fontId="21" fillId="33" borderId="117" xfId="0" applyNumberFormat="1" applyFont="1" applyFill="1" applyBorder="1" applyAlignment="1">
      <alignment horizontal="right" vertical="center"/>
    </xf>
    <xf numFmtId="4" fontId="21" fillId="33" borderId="0" xfId="0" applyNumberFormat="1" applyFont="1" applyFill="1" applyAlignment="1">
      <alignment horizontal="right" vertical="center"/>
    </xf>
    <xf numFmtId="4" fontId="21" fillId="33" borderId="90" xfId="0" applyNumberFormat="1" applyFont="1" applyFill="1" applyBorder="1" applyAlignment="1">
      <alignment horizontal="right" vertical="center"/>
    </xf>
    <xf numFmtId="4" fontId="21" fillId="33" borderId="0" xfId="0" applyNumberFormat="1" applyFont="1" applyFill="1" applyAlignment="1" applyProtection="1">
      <alignment horizontal="right"/>
      <protection locked="0"/>
    </xf>
    <xf numFmtId="4" fontId="21" fillId="33" borderId="117" xfId="0" applyNumberFormat="1" applyFont="1" applyFill="1" applyBorder="1" applyAlignment="1">
      <alignment vertical="center"/>
    </xf>
    <xf numFmtId="4" fontId="21" fillId="33" borderId="90" xfId="0" applyNumberFormat="1" applyFont="1" applyFill="1" applyBorder="1" applyAlignment="1" applyProtection="1">
      <alignment horizontal="right"/>
      <protection locked="0"/>
    </xf>
    <xf numFmtId="1" fontId="24" fillId="0" borderId="0" xfId="0" applyNumberFormat="1" applyFont="1"/>
    <xf numFmtId="1" fontId="21" fillId="0" borderId="0" xfId="35974" applyNumberFormat="1" applyFont="1" applyAlignment="1">
      <alignment horizontal="right"/>
    </xf>
    <xf numFmtId="260" fontId="21" fillId="0" borderId="0" xfId="55773" applyNumberFormat="1" applyFont="1" applyFill="1" applyAlignment="1">
      <alignment horizontal="right" vertical="center"/>
    </xf>
    <xf numFmtId="0" fontId="22" fillId="0" borderId="117" xfId="0" applyFont="1" applyBorder="1" applyAlignment="1">
      <alignment horizontal="left"/>
    </xf>
    <xf numFmtId="0" fontId="169" fillId="0" borderId="117" xfId="0" applyFont="1" applyBorder="1"/>
    <xf numFmtId="260" fontId="21" fillId="0" borderId="0" xfId="55773" applyNumberFormat="1" applyFont="1" applyFill="1" applyBorder="1" applyAlignment="1">
      <alignment horizontal="right" vertical="center"/>
    </xf>
    <xf numFmtId="242" fontId="21" fillId="0" borderId="0" xfId="55771" applyNumberFormat="1" applyFont="1" applyFill="1" applyBorder="1" applyAlignment="1">
      <alignment horizontal="center" vertical="center"/>
    </xf>
    <xf numFmtId="242" fontId="21" fillId="0" borderId="0" xfId="55771" applyNumberFormat="1" applyFont="1" applyAlignment="1">
      <alignment horizontal="right"/>
    </xf>
    <xf numFmtId="169" fontId="330" fillId="0" borderId="125" xfId="0" applyNumberFormat="1" applyFont="1" applyBorder="1" applyAlignment="1">
      <alignment horizontal="right"/>
    </xf>
    <xf numFmtId="242" fontId="330" fillId="0" borderId="0" xfId="55771" applyNumberFormat="1" applyFont="1" applyAlignment="1">
      <alignment horizontal="center" vertical="center"/>
    </xf>
    <xf numFmtId="242" fontId="330" fillId="0" borderId="0" xfId="55771" applyNumberFormat="1" applyFont="1" applyAlignment="1">
      <alignment horizontal="right"/>
    </xf>
    <xf numFmtId="260" fontId="330" fillId="0" borderId="0" xfId="55773" applyNumberFormat="1" applyFont="1" applyAlignment="1">
      <alignment horizontal="right" vertical="center"/>
    </xf>
    <xf numFmtId="2" fontId="169" fillId="0" borderId="0" xfId="0" applyNumberFormat="1" applyFont="1"/>
    <xf numFmtId="2" fontId="21" fillId="0" borderId="0" xfId="55773" applyNumberFormat="1" applyFont="1" applyAlignment="1">
      <alignment horizontal="right" vertical="center"/>
    </xf>
    <xf numFmtId="242" fontId="21" fillId="0" borderId="125" xfId="55771" applyNumberFormat="1" applyFont="1" applyBorder="1" applyAlignment="1">
      <alignment horizontal="right"/>
    </xf>
    <xf numFmtId="43" fontId="169" fillId="0" borderId="0" xfId="55771" applyFont="1" applyFill="1" applyBorder="1"/>
    <xf numFmtId="2" fontId="21" fillId="0" borderId="0" xfId="55773" applyNumberFormat="1" applyFont="1" applyBorder="1" applyAlignment="1">
      <alignment horizontal="right" vertical="center"/>
    </xf>
    <xf numFmtId="260" fontId="331" fillId="0" borderId="125" xfId="0" applyNumberFormat="1" applyFont="1" applyBorder="1" applyAlignment="1">
      <alignment horizontal="right"/>
    </xf>
    <xf numFmtId="169" fontId="331" fillId="0" borderId="125" xfId="0" applyNumberFormat="1" applyFont="1" applyBorder="1" applyAlignment="1">
      <alignment horizontal="right"/>
    </xf>
    <xf numFmtId="277" fontId="21" fillId="0" borderId="0" xfId="55773" applyNumberFormat="1" applyFont="1" applyBorder="1" applyAlignment="1">
      <alignment horizontal="right" vertical="center"/>
    </xf>
    <xf numFmtId="242" fontId="29" fillId="33" borderId="0" xfId="55771" applyNumberFormat="1" applyFont="1" applyFill="1"/>
    <xf numFmtId="3" fontId="255" fillId="0" borderId="0" xfId="0" applyNumberFormat="1" applyFont="1"/>
    <xf numFmtId="3" fontId="298" fillId="0" borderId="0" xfId="0" applyNumberFormat="1" applyFont="1"/>
    <xf numFmtId="260" fontId="330" fillId="0" borderId="0" xfId="35974" applyNumberFormat="1" applyFont="1" applyAlignment="1">
      <alignment horizontal="right"/>
    </xf>
    <xf numFmtId="260" fontId="330" fillId="0" borderId="90" xfId="35974" applyNumberFormat="1" applyFont="1" applyBorder="1" applyAlignment="1">
      <alignment horizontal="right"/>
    </xf>
    <xf numFmtId="2" fontId="24" fillId="0" borderId="90" xfId="0" applyNumberFormat="1" applyFont="1" applyBorder="1" applyAlignment="1">
      <alignment horizontal="right" vertical="top" wrapText="1"/>
    </xf>
    <xf numFmtId="261" fontId="212" fillId="0" borderId="0" xfId="0" applyNumberFormat="1" applyFont="1" applyAlignment="1">
      <alignment horizontal="right" vertical="top" wrapText="1"/>
    </xf>
    <xf numFmtId="261" fontId="21" fillId="0" borderId="0" xfId="0" applyNumberFormat="1" applyFont="1" applyAlignment="1">
      <alignment horizontal="right" vertical="top" wrapText="1"/>
    </xf>
    <xf numFmtId="0" fontId="14" fillId="0" borderId="0" xfId="0" applyFont="1"/>
    <xf numFmtId="169" fontId="24" fillId="0" borderId="0" xfId="0" applyNumberFormat="1" applyFont="1"/>
    <xf numFmtId="0" fontId="21" fillId="0" borderId="125" xfId="0" applyFont="1" applyBorder="1" applyAlignment="1">
      <alignment horizontal="left" vertical="top"/>
    </xf>
    <xf numFmtId="10" fontId="21" fillId="0" borderId="117" xfId="0" applyNumberFormat="1" applyFont="1" applyBorder="1" applyAlignment="1">
      <alignment vertical="center"/>
    </xf>
    <xf numFmtId="169" fontId="333" fillId="117" borderId="125" xfId="35974" applyNumberFormat="1" applyFont="1" applyFill="1" applyBorder="1" applyAlignment="1">
      <alignment horizontal="right"/>
    </xf>
    <xf numFmtId="242" fontId="332" fillId="33" borderId="0" xfId="0" applyNumberFormat="1" applyFont="1" applyFill="1"/>
    <xf numFmtId="242" fontId="169" fillId="0" borderId="0" xfId="0" applyNumberFormat="1" applyFont="1" applyAlignment="1">
      <alignment horizontal="left" vertical="top" wrapText="1"/>
    </xf>
    <xf numFmtId="242" fontId="169" fillId="0" borderId="123" xfId="0" applyNumberFormat="1" applyFont="1" applyBorder="1" applyAlignment="1">
      <alignment horizontal="left" vertical="top" wrapText="1"/>
    </xf>
    <xf numFmtId="242" fontId="169" fillId="33" borderId="123" xfId="0" applyNumberFormat="1" applyFont="1" applyFill="1" applyBorder="1" applyAlignment="1">
      <alignment horizontal="left" vertical="top" wrapText="1"/>
    </xf>
    <xf numFmtId="242" fontId="169" fillId="33" borderId="0" xfId="0" applyNumberFormat="1" applyFont="1" applyFill="1" applyAlignment="1">
      <alignment horizontal="left" vertical="top" wrapText="1"/>
    </xf>
    <xf numFmtId="175" fontId="169" fillId="0" borderId="123" xfId="0" applyNumberFormat="1" applyFont="1" applyBorder="1" applyAlignment="1">
      <alignment horizontal="left" vertical="top" wrapText="1"/>
    </xf>
    <xf numFmtId="175" fontId="169" fillId="33" borderId="123" xfId="0" applyNumberFormat="1" applyFont="1" applyFill="1" applyBorder="1" applyAlignment="1">
      <alignment horizontal="left" vertical="top" wrapText="1"/>
    </xf>
    <xf numFmtId="175" fontId="169" fillId="33" borderId="0" xfId="0" applyNumberFormat="1" applyFont="1" applyFill="1" applyAlignment="1">
      <alignment horizontal="left" vertical="top" wrapText="1"/>
    </xf>
    <xf numFmtId="175" fontId="169" fillId="33" borderId="122" xfId="0" applyNumberFormat="1" applyFont="1" applyFill="1" applyBorder="1" applyAlignment="1">
      <alignment horizontal="left" vertical="top" wrapText="1"/>
    </xf>
    <xf numFmtId="175" fontId="169" fillId="33" borderId="90" xfId="0" applyNumberFormat="1" applyFont="1" applyFill="1" applyBorder="1" applyAlignment="1">
      <alignment horizontal="left" vertical="top" wrapText="1"/>
    </xf>
    <xf numFmtId="242" fontId="24" fillId="0" borderId="0" xfId="55771" applyNumberFormat="1" applyFont="1" applyFill="1"/>
    <xf numFmtId="0" fontId="14" fillId="33" borderId="0" xfId="0" applyFont="1" applyFill="1"/>
    <xf numFmtId="14" fontId="29" fillId="33" borderId="0" xfId="0" quotePrefix="1" applyNumberFormat="1" applyFont="1" applyFill="1" applyAlignment="1">
      <alignment horizontal="left"/>
    </xf>
    <xf numFmtId="167" fontId="331" fillId="0" borderId="127" xfId="0" applyNumberFormat="1" applyFont="1" applyBorder="1" applyAlignment="1">
      <alignment vertical="top" wrapText="1"/>
    </xf>
    <xf numFmtId="3" fontId="331" fillId="0" borderId="0" xfId="0" applyNumberFormat="1" applyFont="1" applyAlignment="1">
      <alignment vertical="top"/>
    </xf>
    <xf numFmtId="167" fontId="331" fillId="0" borderId="0" xfId="0" applyNumberFormat="1" applyFont="1" applyAlignment="1">
      <alignment vertical="top"/>
    </xf>
    <xf numFmtId="167" fontId="331" fillId="0" borderId="91" xfId="0" applyNumberFormat="1" applyFont="1" applyBorder="1" applyAlignment="1">
      <alignment vertical="top"/>
    </xf>
    <xf numFmtId="170" fontId="21" fillId="0" borderId="0" xfId="35974" applyNumberFormat="1" applyFont="1" applyBorder="1" applyAlignment="1">
      <alignment horizontal="right"/>
    </xf>
    <xf numFmtId="0" fontId="275" fillId="0" borderId="0" xfId="0" applyFont="1" applyAlignment="1">
      <alignment horizontal="left" wrapText="1"/>
    </xf>
    <xf numFmtId="0" fontId="275" fillId="0" borderId="0" xfId="0" applyFont="1" applyAlignment="1">
      <alignment horizontal="left"/>
    </xf>
    <xf numFmtId="275" fontId="21" fillId="33" borderId="0" xfId="35974" applyNumberFormat="1" applyFont="1" applyFill="1" applyBorder="1" applyAlignment="1">
      <alignment horizontal="right"/>
    </xf>
    <xf numFmtId="174" fontId="169" fillId="0" borderId="0" xfId="55771" applyNumberFormat="1" applyFont="1" applyFill="1" applyBorder="1" applyAlignment="1">
      <alignment vertical="center" wrapText="1"/>
    </xf>
    <xf numFmtId="169" fontId="330" fillId="0" borderId="0" xfId="35974" applyNumberFormat="1" applyFont="1" applyAlignment="1">
      <alignment horizontal="right"/>
    </xf>
    <xf numFmtId="170" fontId="21" fillId="0" borderId="125" xfId="35974" applyNumberFormat="1" applyFont="1" applyBorder="1" applyAlignment="1">
      <alignment horizontal="right" vertical="center"/>
    </xf>
    <xf numFmtId="170" fontId="21" fillId="0" borderId="0" xfId="35974" applyNumberFormat="1" applyFont="1" applyBorder="1" applyAlignment="1">
      <alignment horizontal="right" vertical="center"/>
    </xf>
    <xf numFmtId="170" fontId="330" fillId="33" borderId="0" xfId="35974" applyNumberFormat="1" applyFont="1" applyFill="1" applyAlignment="1">
      <alignment horizontal="right" vertical="center"/>
    </xf>
    <xf numFmtId="260" fontId="330" fillId="0" borderId="90" xfId="35974" applyNumberFormat="1" applyFont="1" applyBorder="1" applyAlignment="1">
      <alignment horizontal="right" vertical="center"/>
    </xf>
    <xf numFmtId="261" fontId="330" fillId="33" borderId="125" xfId="35975" applyNumberFormat="1" applyFont="1" applyFill="1" applyBorder="1" applyAlignment="1" applyProtection="1">
      <alignment horizontal="right"/>
      <protection locked="0"/>
    </xf>
    <xf numFmtId="261" fontId="330" fillId="33" borderId="0" xfId="35975" applyNumberFormat="1" applyFont="1" applyFill="1" applyAlignment="1" applyProtection="1">
      <alignment horizontal="right"/>
      <protection locked="0"/>
    </xf>
    <xf numFmtId="261" fontId="330" fillId="33" borderId="125" xfId="35974" applyNumberFormat="1" applyFont="1" applyFill="1" applyBorder="1" applyAlignment="1">
      <alignment horizontal="right"/>
    </xf>
    <xf numFmtId="261" fontId="330" fillId="33" borderId="0" xfId="35974" applyNumberFormat="1" applyFont="1" applyFill="1" applyAlignment="1">
      <alignment horizontal="right"/>
    </xf>
    <xf numFmtId="174" fontId="169" fillId="0" borderId="90" xfId="55771" applyNumberFormat="1" applyFont="1" applyFill="1" applyBorder="1" applyAlignment="1">
      <alignment vertical="center" wrapText="1"/>
    </xf>
    <xf numFmtId="170" fontId="21" fillId="0" borderId="125" xfId="35974" applyNumberFormat="1" applyFont="1" applyBorder="1" applyAlignment="1">
      <alignment horizontal="right"/>
    </xf>
    <xf numFmtId="170" fontId="24" fillId="33" borderId="125" xfId="35974" applyNumberFormat="1" applyFont="1" applyFill="1" applyBorder="1" applyAlignment="1">
      <alignment horizontal="right"/>
    </xf>
    <xf numFmtId="260" fontId="24" fillId="0" borderId="0" xfId="35974" applyNumberFormat="1" applyFont="1" applyBorder="1" applyAlignment="1">
      <alignment horizontal="right"/>
    </xf>
    <xf numFmtId="260" fontId="24" fillId="0" borderId="90" xfId="35974" applyNumberFormat="1" applyFont="1" applyBorder="1" applyAlignment="1">
      <alignment horizontal="right"/>
    </xf>
    <xf numFmtId="174" fontId="24" fillId="33" borderId="0" xfId="0" applyNumberFormat="1" applyFont="1" applyFill="1" applyAlignment="1">
      <alignment horizontal="right"/>
    </xf>
    <xf numFmtId="174" fontId="318" fillId="0" borderId="0" xfId="0" applyNumberFormat="1" applyFont="1" applyAlignment="1">
      <alignment horizontal="right" vertical="top" wrapText="1"/>
    </xf>
    <xf numFmtId="2" fontId="318" fillId="0" borderId="0" xfId="0" applyNumberFormat="1" applyFont="1" applyAlignment="1">
      <alignment horizontal="right" vertical="top" wrapText="1"/>
    </xf>
    <xf numFmtId="2" fontId="318" fillId="0" borderId="90" xfId="0" applyNumberFormat="1" applyFont="1" applyBorder="1" applyAlignment="1">
      <alignment horizontal="right" vertical="top" wrapText="1"/>
    </xf>
    <xf numFmtId="170" fontId="173" fillId="33" borderId="0" xfId="35974" applyNumberFormat="1" applyFont="1" applyFill="1" applyBorder="1" applyAlignment="1">
      <alignment horizontal="right"/>
    </xf>
    <xf numFmtId="170" fontId="173" fillId="33" borderId="0" xfId="35975" applyNumberFormat="1" applyFont="1" applyFill="1" applyAlignment="1" applyProtection="1">
      <alignment horizontal="right"/>
      <protection locked="0"/>
    </xf>
    <xf numFmtId="275" fontId="21" fillId="0" borderId="92" xfId="35974" applyNumberFormat="1" applyFont="1" applyBorder="1" applyAlignment="1">
      <alignment horizontal="right"/>
    </xf>
    <xf numFmtId="260" fontId="173" fillId="0" borderId="0" xfId="35974" applyNumberFormat="1" applyFont="1" applyBorder="1" applyAlignment="1">
      <alignment horizontal="right" vertical="center"/>
    </xf>
    <xf numFmtId="260" fontId="21" fillId="0" borderId="92" xfId="35974" applyNumberFormat="1" applyFont="1" applyBorder="1" applyAlignment="1">
      <alignment horizontal="right" vertical="center"/>
    </xf>
    <xf numFmtId="3" fontId="24" fillId="33" borderId="90" xfId="0" applyNumberFormat="1" applyFont="1" applyFill="1" applyBorder="1"/>
    <xf numFmtId="0" fontId="334" fillId="33" borderId="0" xfId="0" applyFont="1" applyFill="1"/>
    <xf numFmtId="0" fontId="335" fillId="0" borderId="0" xfId="0" applyFont="1"/>
    <xf numFmtId="0" fontId="334" fillId="0" borderId="0" xfId="0" applyFont="1"/>
    <xf numFmtId="0" fontId="334" fillId="0" borderId="0" xfId="0" applyFont="1" applyAlignment="1">
      <alignment horizontal="center" vertical="center"/>
    </xf>
    <xf numFmtId="0" fontId="336" fillId="0" borderId="0" xfId="0" applyFont="1" applyAlignment="1">
      <alignment horizontal="center"/>
    </xf>
    <xf numFmtId="0" fontId="336" fillId="0" borderId="0" xfId="0" applyFont="1" applyAlignment="1">
      <alignment horizontal="center" vertical="center" wrapText="1"/>
    </xf>
    <xf numFmtId="0" fontId="334" fillId="0" borderId="0" xfId="0" applyFont="1" applyAlignment="1">
      <alignment vertical="center" wrapText="1"/>
    </xf>
    <xf numFmtId="0" fontId="334" fillId="0" borderId="0" xfId="8454" applyFont="1"/>
    <xf numFmtId="0" fontId="337" fillId="33" borderId="0" xfId="0" applyFont="1" applyFill="1" applyAlignment="1">
      <alignment vertical="center"/>
    </xf>
    <xf numFmtId="0" fontId="336" fillId="0" borderId="0" xfId="8454" applyFont="1" applyProtection="1">
      <protection locked="0"/>
    </xf>
    <xf numFmtId="0" fontId="338" fillId="0" borderId="0" xfId="8454" applyFont="1" applyProtection="1">
      <protection locked="0"/>
    </xf>
    <xf numFmtId="0" fontId="334" fillId="0" borderId="0" xfId="8454" applyFont="1" applyAlignment="1">
      <alignment vertical="center"/>
    </xf>
    <xf numFmtId="0" fontId="336" fillId="0" borderId="0" xfId="8454" applyFont="1" applyAlignment="1" applyProtection="1">
      <alignment vertical="center"/>
      <protection locked="0"/>
    </xf>
    <xf numFmtId="0" fontId="336" fillId="0" borderId="114" xfId="8454" applyFont="1" applyBorder="1" applyAlignment="1" applyProtection="1">
      <alignment horizontal="centerContinuous" vertical="center"/>
      <protection locked="0"/>
    </xf>
    <xf numFmtId="0" fontId="336" fillId="0" borderId="113" xfId="8454" applyFont="1" applyBorder="1" applyAlignment="1" applyProtection="1">
      <alignment horizontal="centerContinuous" vertical="center"/>
      <protection locked="0"/>
    </xf>
    <xf numFmtId="0" fontId="336" fillId="0" borderId="112" xfId="8454" applyFont="1" applyBorder="1" applyAlignment="1" applyProtection="1">
      <alignment horizontal="centerContinuous" vertical="center"/>
      <protection locked="0"/>
    </xf>
    <xf numFmtId="0" fontId="334" fillId="0" borderId="113" xfId="8454" applyFont="1" applyBorder="1" applyAlignment="1">
      <alignment horizontal="centerContinuous" vertical="center"/>
    </xf>
    <xf numFmtId="0" fontId="336" fillId="0" borderId="111" xfId="8454" applyFont="1" applyBorder="1" applyAlignment="1" applyProtection="1">
      <alignment horizontal="centerContinuous" vertical="center"/>
      <protection locked="0"/>
    </xf>
    <xf numFmtId="0" fontId="336" fillId="0" borderId="0" xfId="8454" applyFont="1" applyAlignment="1" applyProtection="1">
      <alignment horizontal="center"/>
      <protection locked="0"/>
    </xf>
    <xf numFmtId="0" fontId="336" fillId="0" borderId="111" xfId="8454" applyFont="1" applyBorder="1" applyAlignment="1" applyProtection="1">
      <alignment horizontal="center"/>
      <protection locked="0"/>
    </xf>
    <xf numFmtId="0" fontId="336" fillId="0" borderId="114" xfId="8454" applyFont="1" applyBorder="1" applyAlignment="1" applyProtection="1">
      <alignment horizontal="center"/>
      <protection locked="0"/>
    </xf>
    <xf numFmtId="0" fontId="336" fillId="0" borderId="113" xfId="8454" applyFont="1" applyBorder="1" applyAlignment="1" applyProtection="1">
      <alignment horizontal="center"/>
      <protection locked="0"/>
    </xf>
    <xf numFmtId="0" fontId="336" fillId="0" borderId="112" xfId="8454" applyFont="1" applyBorder="1" applyAlignment="1" applyProtection="1">
      <alignment horizontal="center"/>
      <protection locked="0"/>
    </xf>
    <xf numFmtId="0" fontId="336" fillId="0" borderId="101" xfId="8454" applyFont="1" applyBorder="1" applyAlignment="1" applyProtection="1">
      <alignment horizontal="center"/>
      <protection locked="0"/>
    </xf>
    <xf numFmtId="0" fontId="334" fillId="0" borderId="0" xfId="8454" applyFont="1" applyAlignment="1">
      <alignment vertical="top"/>
    </xf>
    <xf numFmtId="0" fontId="334" fillId="0" borderId="112" xfId="8454" applyFont="1" applyBorder="1" applyAlignment="1" applyProtection="1">
      <alignment vertical="top"/>
      <protection locked="0"/>
    </xf>
    <xf numFmtId="0" fontId="334" fillId="0" borderId="111" xfId="8454" applyFont="1" applyBorder="1" applyAlignment="1" applyProtection="1">
      <alignment horizontal="left" vertical="top"/>
      <protection locked="0"/>
    </xf>
    <xf numFmtId="0" fontId="334" fillId="0" borderId="111" xfId="8454" applyFont="1" applyBorder="1" applyAlignment="1" applyProtection="1">
      <alignment vertical="top"/>
      <protection locked="0"/>
    </xf>
    <xf numFmtId="0" fontId="334" fillId="0" borderId="114" xfId="8454" applyFont="1" applyBorder="1" applyAlignment="1" applyProtection="1">
      <alignment vertical="top"/>
      <protection locked="0"/>
    </xf>
    <xf numFmtId="0" fontId="334" fillId="0" borderId="113" xfId="8454" applyFont="1" applyBorder="1" applyAlignment="1" applyProtection="1">
      <alignment vertical="top"/>
      <protection locked="0"/>
    </xf>
    <xf numFmtId="0" fontId="334" fillId="33" borderId="114" xfId="8454" applyFont="1" applyFill="1" applyBorder="1" applyAlignment="1" applyProtection="1">
      <alignment vertical="top"/>
      <protection locked="0"/>
    </xf>
    <xf numFmtId="0" fontId="334" fillId="33" borderId="111" xfId="8454" applyFont="1" applyFill="1" applyBorder="1" applyAlignment="1" applyProtection="1">
      <alignment vertical="top"/>
      <protection locked="0"/>
    </xf>
    <xf numFmtId="0" fontId="334" fillId="33" borderId="113" xfId="8454" applyFont="1" applyFill="1" applyBorder="1" applyAlignment="1" applyProtection="1">
      <alignment vertical="top"/>
      <protection locked="0"/>
    </xf>
    <xf numFmtId="0" fontId="334" fillId="0" borderId="112" xfId="8454" applyFont="1" applyBorder="1" applyAlignment="1" applyProtection="1">
      <alignment vertical="top" wrapText="1"/>
      <protection locked="0"/>
    </xf>
    <xf numFmtId="0" fontId="334" fillId="0" borderId="114" xfId="8454" applyFont="1" applyBorder="1" applyAlignment="1" applyProtection="1">
      <alignment horizontal="left" vertical="top"/>
      <protection locked="0"/>
    </xf>
    <xf numFmtId="0" fontId="335" fillId="0" borderId="111" xfId="8454" applyFont="1" applyBorder="1" applyAlignment="1" applyProtection="1">
      <alignment vertical="top"/>
      <protection locked="0"/>
    </xf>
    <xf numFmtId="0" fontId="335" fillId="0" borderId="113" xfId="8454" applyFont="1" applyBorder="1" applyAlignment="1" applyProtection="1">
      <alignment vertical="top"/>
      <protection locked="0"/>
    </xf>
    <xf numFmtId="0" fontId="335" fillId="0" borderId="114" xfId="8454" applyFont="1" applyBorder="1" applyAlignment="1" applyProtection="1">
      <alignment vertical="top"/>
      <protection locked="0"/>
    </xf>
    <xf numFmtId="0" fontId="335" fillId="0" borderId="111" xfId="8454" applyFont="1" applyBorder="1" applyAlignment="1" applyProtection="1">
      <alignment horizontal="left" vertical="top"/>
      <protection locked="0"/>
    </xf>
    <xf numFmtId="0" fontId="335" fillId="0" borderId="119" xfId="0" applyFont="1" applyBorder="1" applyAlignment="1" applyProtection="1">
      <alignment vertical="top"/>
      <protection locked="0"/>
    </xf>
    <xf numFmtId="0" fontId="335" fillId="0" borderId="0" xfId="0" applyFont="1" applyAlignment="1" applyProtection="1">
      <alignment vertical="top"/>
      <protection locked="0"/>
    </xf>
    <xf numFmtId="0" fontId="335" fillId="0" borderId="120" xfId="0" applyFont="1" applyBorder="1" applyAlignment="1" applyProtection="1">
      <alignment vertical="top"/>
      <protection locked="0"/>
    </xf>
    <xf numFmtId="0" fontId="335" fillId="0" borderId="111" xfId="0" applyFont="1" applyBorder="1" applyAlignment="1" applyProtection="1">
      <alignment vertical="top"/>
      <protection locked="0"/>
    </xf>
    <xf numFmtId="0" fontId="334" fillId="0" borderId="111" xfId="8454" applyFont="1" applyBorder="1" applyAlignment="1" applyProtection="1">
      <alignment vertical="top" wrapText="1"/>
      <protection locked="0"/>
    </xf>
    <xf numFmtId="0" fontId="335" fillId="0" borderId="112" xfId="8454" applyFont="1" applyBorder="1" applyAlignment="1" applyProtection="1">
      <alignment vertical="top"/>
      <protection locked="0"/>
    </xf>
    <xf numFmtId="0" fontId="334" fillId="0" borderId="113" xfId="8454" applyFont="1" applyBorder="1" applyAlignment="1" applyProtection="1">
      <alignment horizontal="left" vertical="top"/>
      <protection locked="0"/>
    </xf>
    <xf numFmtId="0" fontId="334" fillId="0" borderId="112" xfId="8454" applyFont="1" applyBorder="1" applyAlignment="1" applyProtection="1">
      <alignment horizontal="left" vertical="top"/>
      <protection locked="0"/>
    </xf>
    <xf numFmtId="3" fontId="334" fillId="0" borderId="111" xfId="8454" applyNumberFormat="1" applyFont="1" applyBorder="1" applyAlignment="1" applyProtection="1">
      <alignment horizontal="left" vertical="top"/>
      <protection locked="0"/>
    </xf>
    <xf numFmtId="3" fontId="334" fillId="0" borderId="114" xfId="8454" applyNumberFormat="1" applyFont="1" applyBorder="1" applyAlignment="1" applyProtection="1">
      <alignment horizontal="left" vertical="top"/>
      <protection locked="0"/>
    </xf>
    <xf numFmtId="3" fontId="334" fillId="0" borderId="113" xfId="8454" applyNumberFormat="1" applyFont="1" applyBorder="1" applyAlignment="1" applyProtection="1">
      <alignment horizontal="left" vertical="top"/>
      <protection locked="0"/>
    </xf>
    <xf numFmtId="3" fontId="334" fillId="0" borderId="120" xfId="8454" applyNumberFormat="1" applyFont="1" applyBorder="1" applyAlignment="1" applyProtection="1">
      <alignment horizontal="left" vertical="top"/>
      <protection locked="0"/>
    </xf>
    <xf numFmtId="3" fontId="334" fillId="0" borderId="121" xfId="8454" applyNumberFormat="1" applyFont="1" applyBorder="1" applyAlignment="1" applyProtection="1">
      <alignment horizontal="left" vertical="top"/>
      <protection locked="0"/>
    </xf>
    <xf numFmtId="3" fontId="334" fillId="0" borderId="112" xfId="8454" applyNumberFormat="1" applyFont="1" applyBorder="1" applyAlignment="1" applyProtection="1">
      <alignment horizontal="left" vertical="top"/>
      <protection locked="0"/>
    </xf>
    <xf numFmtId="3" fontId="334" fillId="33" borderId="111" xfId="8454" applyNumberFormat="1" applyFont="1" applyFill="1" applyBorder="1" applyAlignment="1" applyProtection="1">
      <alignment horizontal="left" vertical="top"/>
      <protection locked="0"/>
    </xf>
    <xf numFmtId="3" fontId="334" fillId="33" borderId="114" xfId="8454" applyNumberFormat="1" applyFont="1" applyFill="1" applyBorder="1" applyAlignment="1" applyProtection="1">
      <alignment horizontal="left" vertical="top"/>
      <protection locked="0"/>
    </xf>
    <xf numFmtId="0" fontId="334" fillId="33" borderId="111" xfId="8454" applyFont="1" applyFill="1" applyBorder="1" applyAlignment="1" applyProtection="1">
      <alignment horizontal="left" vertical="top"/>
      <protection locked="0"/>
    </xf>
    <xf numFmtId="0" fontId="334" fillId="33" borderId="114" xfId="8454" applyFont="1" applyFill="1" applyBorder="1" applyAlignment="1" applyProtection="1">
      <alignment horizontal="left" vertical="top"/>
      <protection locked="0"/>
    </xf>
    <xf numFmtId="0" fontId="334" fillId="0" borderId="114" xfId="8454" applyFont="1" applyBorder="1" applyAlignment="1" applyProtection="1">
      <alignment vertical="top" wrapText="1"/>
      <protection locked="0"/>
    </xf>
    <xf numFmtId="0" fontId="334" fillId="0" borderId="113" xfId="8454" applyFont="1" applyBorder="1" applyAlignment="1" applyProtection="1">
      <alignment vertical="top" wrapText="1"/>
      <protection locked="0"/>
    </xf>
    <xf numFmtId="0" fontId="334" fillId="33" borderId="111" xfId="8454" applyFont="1" applyFill="1" applyBorder="1" applyAlignment="1" applyProtection="1">
      <alignment vertical="top" wrapText="1"/>
      <protection locked="0"/>
    </xf>
    <xf numFmtId="0" fontId="334" fillId="33" borderId="114" xfId="8454" applyFont="1" applyFill="1" applyBorder="1" applyAlignment="1" applyProtection="1">
      <alignment vertical="top" wrapText="1"/>
      <protection locked="0"/>
    </xf>
    <xf numFmtId="0" fontId="334" fillId="0" borderId="100" xfId="8454" applyFont="1" applyBorder="1" applyAlignment="1" applyProtection="1">
      <alignment vertical="top" wrapText="1"/>
      <protection locked="0"/>
    </xf>
    <xf numFmtId="240" fontId="334" fillId="0" borderId="111" xfId="8454" applyNumberFormat="1" applyFont="1" applyBorder="1" applyAlignment="1" applyProtection="1">
      <alignment horizontal="left" vertical="top"/>
      <protection locked="0"/>
    </xf>
    <xf numFmtId="240" fontId="334" fillId="0" borderId="114" xfId="8454" applyNumberFormat="1" applyFont="1" applyBorder="1" applyAlignment="1" applyProtection="1">
      <alignment horizontal="left" vertical="top"/>
      <protection locked="0"/>
    </xf>
    <xf numFmtId="240" fontId="334" fillId="0" borderId="113" xfId="8454" applyNumberFormat="1" applyFont="1" applyBorder="1" applyAlignment="1" applyProtection="1">
      <alignment horizontal="left" vertical="top"/>
      <protection locked="0"/>
    </xf>
    <xf numFmtId="240" fontId="334" fillId="33" borderId="111" xfId="8454" applyNumberFormat="1" applyFont="1" applyFill="1" applyBorder="1" applyAlignment="1" applyProtection="1">
      <alignment horizontal="left" vertical="top"/>
      <protection locked="0"/>
    </xf>
    <xf numFmtId="240" fontId="334" fillId="33" borderId="114" xfId="8454" applyNumberFormat="1" applyFont="1" applyFill="1" applyBorder="1" applyAlignment="1" applyProtection="1">
      <alignment horizontal="left" vertical="top"/>
      <protection locked="0"/>
    </xf>
    <xf numFmtId="240" fontId="334" fillId="0" borderId="112" xfId="8454" applyNumberFormat="1" applyFont="1" applyBorder="1" applyAlignment="1" applyProtection="1">
      <alignment horizontal="left" vertical="top"/>
      <protection locked="0"/>
    </xf>
    <xf numFmtId="240" fontId="334" fillId="0" borderId="101" xfId="8454" applyNumberFormat="1" applyFont="1" applyBorder="1" applyAlignment="1" applyProtection="1">
      <alignment horizontal="left" vertical="top"/>
      <protection locked="0"/>
    </xf>
    <xf numFmtId="15" fontId="334" fillId="0" borderId="111" xfId="8454" applyNumberFormat="1" applyFont="1" applyBorder="1" applyAlignment="1" applyProtection="1">
      <alignment vertical="top"/>
      <protection locked="0"/>
    </xf>
    <xf numFmtId="15" fontId="334" fillId="0" borderId="114" xfId="8454" applyNumberFormat="1" applyFont="1" applyBorder="1" applyAlignment="1" applyProtection="1">
      <alignment vertical="top"/>
      <protection locked="0"/>
    </xf>
    <xf numFmtId="15" fontId="334" fillId="0" borderId="113" xfId="8454" applyNumberFormat="1" applyFont="1" applyBorder="1" applyAlignment="1" applyProtection="1">
      <alignment vertical="top"/>
      <protection locked="0"/>
    </xf>
    <xf numFmtId="15" fontId="334" fillId="0" borderId="112" xfId="8454" applyNumberFormat="1" applyFont="1" applyBorder="1" applyAlignment="1" applyProtection="1">
      <alignment vertical="top"/>
      <protection locked="0"/>
    </xf>
    <xf numFmtId="14" fontId="334" fillId="0" borderId="111" xfId="8454" applyNumberFormat="1" applyFont="1" applyBorder="1" applyAlignment="1" applyProtection="1">
      <alignment horizontal="left" vertical="top" wrapText="1"/>
      <protection locked="0"/>
    </xf>
    <xf numFmtId="14" fontId="334" fillId="0" borderId="114" xfId="8454" applyNumberFormat="1" applyFont="1" applyBorder="1" applyAlignment="1" applyProtection="1">
      <alignment horizontal="left" vertical="top" wrapText="1"/>
      <protection locked="0"/>
    </xf>
    <xf numFmtId="14" fontId="334" fillId="0" borderId="113" xfId="8454" applyNumberFormat="1" applyFont="1" applyBorder="1" applyAlignment="1" applyProtection="1">
      <alignment horizontal="left" vertical="top" wrapText="1"/>
      <protection locked="0"/>
    </xf>
    <xf numFmtId="17" fontId="334" fillId="0" borderId="111" xfId="8454" quotePrefix="1" applyNumberFormat="1" applyFont="1" applyBorder="1" applyAlignment="1" applyProtection="1">
      <alignment horizontal="left" vertical="top" wrapText="1"/>
      <protection locked="0"/>
    </xf>
    <xf numFmtId="0" fontId="334" fillId="0" borderId="111" xfId="8454" applyFont="1" applyBorder="1" applyAlignment="1" applyProtection="1">
      <alignment horizontal="left" vertical="top" wrapText="1"/>
      <protection locked="0"/>
    </xf>
    <xf numFmtId="0" fontId="334" fillId="0" borderId="114" xfId="8454" applyFont="1" applyBorder="1" applyAlignment="1" applyProtection="1">
      <alignment horizontal="left" vertical="top" wrapText="1"/>
      <protection locked="0"/>
    </xf>
    <xf numFmtId="17" fontId="334" fillId="33" borderId="111" xfId="8454" quotePrefix="1" applyNumberFormat="1" applyFont="1" applyFill="1" applyBorder="1" applyAlignment="1" applyProtection="1">
      <alignment horizontal="left" vertical="top" wrapText="1"/>
      <protection locked="0"/>
    </xf>
    <xf numFmtId="240" fontId="334" fillId="33" borderId="114" xfId="8454" applyNumberFormat="1" applyFont="1" applyFill="1" applyBorder="1" applyAlignment="1" applyProtection="1">
      <alignment horizontal="left" vertical="top" wrapText="1"/>
      <protection locked="0"/>
    </xf>
    <xf numFmtId="0" fontId="334" fillId="0" borderId="112" xfId="8454" applyFont="1" applyBorder="1" applyAlignment="1" applyProtection="1">
      <alignment horizontal="left" vertical="top" wrapText="1"/>
      <protection locked="0"/>
    </xf>
    <xf numFmtId="240" fontId="334" fillId="33" borderId="111" xfId="8454" applyNumberFormat="1" applyFont="1" applyFill="1" applyBorder="1" applyAlignment="1" applyProtection="1">
      <alignment horizontal="left" vertical="top" wrapText="1"/>
      <protection locked="0"/>
    </xf>
    <xf numFmtId="17" fontId="334" fillId="33" borderId="114" xfId="8454" quotePrefix="1" applyNumberFormat="1" applyFont="1" applyFill="1" applyBorder="1" applyAlignment="1" applyProtection="1">
      <alignment horizontal="left" vertical="top" wrapText="1"/>
      <protection locked="0"/>
    </xf>
    <xf numFmtId="17" fontId="334" fillId="0" borderId="114" xfId="8454" quotePrefix="1" applyNumberFormat="1" applyFont="1" applyBorder="1" applyAlignment="1" applyProtection="1">
      <alignment horizontal="left" vertical="top" wrapText="1"/>
      <protection locked="0"/>
    </xf>
    <xf numFmtId="240" fontId="334" fillId="0" borderId="111" xfId="8454" applyNumberFormat="1" applyFont="1" applyBorder="1" applyAlignment="1" applyProtection="1">
      <alignment horizontal="left" vertical="top" wrapText="1"/>
      <protection locked="0"/>
    </xf>
    <xf numFmtId="0" fontId="334" fillId="0" borderId="113" xfId="8454" applyFont="1" applyBorder="1" applyAlignment="1" applyProtection="1">
      <alignment horizontal="left" vertical="top" wrapText="1"/>
      <protection locked="0"/>
    </xf>
    <xf numFmtId="0" fontId="334" fillId="33" borderId="114" xfId="8454" applyFont="1" applyFill="1" applyBorder="1" applyAlignment="1" applyProtection="1">
      <alignment horizontal="left" vertical="top" wrapText="1"/>
      <protection locked="0"/>
    </xf>
    <xf numFmtId="0" fontId="334" fillId="33" borderId="111" xfId="8454" applyFont="1" applyFill="1" applyBorder="1" applyAlignment="1" applyProtection="1">
      <alignment horizontal="left" vertical="top" wrapText="1"/>
      <protection locked="0"/>
    </xf>
    <xf numFmtId="0" fontId="334" fillId="0" borderId="113" xfId="8454" applyFont="1" applyBorder="1" applyAlignment="1" applyProtection="1">
      <alignment horizontal="left"/>
      <protection locked="0"/>
    </xf>
    <xf numFmtId="0" fontId="334" fillId="0" borderId="113" xfId="8454" applyFont="1" applyBorder="1" applyProtection="1">
      <protection locked="0"/>
    </xf>
    <xf numFmtId="0" fontId="334" fillId="0" borderId="112" xfId="8454" applyFont="1" applyBorder="1" applyProtection="1">
      <protection locked="0"/>
    </xf>
    <xf numFmtId="0" fontId="334" fillId="33" borderId="113" xfId="8454" applyFont="1" applyFill="1" applyBorder="1" applyProtection="1">
      <protection locked="0"/>
    </xf>
    <xf numFmtId="0" fontId="334" fillId="33" borderId="112" xfId="8454" applyFont="1" applyFill="1" applyBorder="1" applyProtection="1">
      <protection locked="0"/>
    </xf>
    <xf numFmtId="263" fontId="334" fillId="0" borderId="114" xfId="8454" applyNumberFormat="1" applyFont="1" applyBorder="1" applyAlignment="1" applyProtection="1">
      <alignment horizontal="left" vertical="top"/>
      <protection locked="0"/>
    </xf>
    <xf numFmtId="263" fontId="334" fillId="0" borderId="111" xfId="8454" applyNumberFormat="1" applyFont="1" applyBorder="1" applyAlignment="1" applyProtection="1">
      <alignment horizontal="left" vertical="top"/>
      <protection locked="0"/>
    </xf>
    <xf numFmtId="17" fontId="334" fillId="0" borderId="111" xfId="8454" applyNumberFormat="1" applyFont="1" applyBorder="1" applyAlignment="1" applyProtection="1">
      <alignment horizontal="left" vertical="top" wrapText="1"/>
      <protection locked="0"/>
    </xf>
    <xf numFmtId="17" fontId="334" fillId="0" borderId="114" xfId="8454" applyNumberFormat="1" applyFont="1" applyBorder="1" applyAlignment="1" applyProtection="1">
      <alignment horizontal="left" vertical="top" wrapText="1"/>
      <protection locked="0"/>
    </xf>
    <xf numFmtId="17" fontId="334" fillId="33" borderId="111" xfId="8454" applyNumberFormat="1" applyFont="1" applyFill="1" applyBorder="1" applyAlignment="1" applyProtection="1">
      <alignment horizontal="left" vertical="top" wrapText="1"/>
      <protection locked="0"/>
    </xf>
    <xf numFmtId="17" fontId="334" fillId="0" borderId="112" xfId="8454" applyNumberFormat="1" applyFont="1" applyBorder="1" applyAlignment="1" applyProtection="1">
      <alignment horizontal="left" vertical="top" wrapText="1"/>
      <protection locked="0"/>
    </xf>
    <xf numFmtId="263" fontId="334" fillId="0" borderId="114" xfId="8454" applyNumberFormat="1" applyFont="1" applyBorder="1" applyAlignment="1" applyProtection="1">
      <alignment horizontal="left" vertical="top" wrapText="1"/>
      <protection locked="0"/>
    </xf>
    <xf numFmtId="263" fontId="334" fillId="0" borderId="111" xfId="8454" applyNumberFormat="1" applyFont="1" applyBorder="1" applyAlignment="1" applyProtection="1">
      <alignment horizontal="left" vertical="top" wrapText="1"/>
      <protection locked="0"/>
    </xf>
    <xf numFmtId="263" fontId="334" fillId="0" borderId="113" xfId="8454" applyNumberFormat="1" applyFont="1" applyBorder="1" applyProtection="1">
      <protection locked="0"/>
    </xf>
    <xf numFmtId="263" fontId="334" fillId="0" borderId="112" xfId="8454" applyNumberFormat="1" applyFont="1" applyBorder="1" applyProtection="1">
      <protection locked="0"/>
    </xf>
    <xf numFmtId="0" fontId="334" fillId="0" borderId="0" xfId="8454" applyFont="1" applyProtection="1">
      <protection locked="0"/>
    </xf>
    <xf numFmtId="0" fontId="18" fillId="0" borderId="0" xfId="8454" applyFont="1"/>
    <xf numFmtId="0" fontId="339" fillId="33" borderId="0" xfId="0" applyFont="1" applyFill="1" applyAlignment="1">
      <alignment vertical="center"/>
    </xf>
    <xf numFmtId="0" fontId="20" fillId="33" borderId="0" xfId="0" applyFont="1" applyFill="1" applyAlignment="1">
      <alignment vertical="center"/>
    </xf>
    <xf numFmtId="0" fontId="281" fillId="0" borderId="0" xfId="0" applyFont="1" applyAlignment="1">
      <alignment vertical="center"/>
    </xf>
    <xf numFmtId="0" fontId="22" fillId="33" borderId="125" xfId="0" applyFont="1" applyFill="1" applyBorder="1" applyAlignment="1">
      <alignment vertical="top"/>
    </xf>
    <xf numFmtId="0" fontId="24" fillId="33" borderId="117" xfId="0" applyFont="1" applyFill="1" applyBorder="1" applyAlignment="1">
      <alignment horizontal="left" vertical="center" wrapText="1"/>
    </xf>
    <xf numFmtId="0" fontId="21" fillId="33" borderId="117" xfId="0" applyFont="1" applyFill="1" applyBorder="1" applyAlignment="1">
      <alignment horizontal="right" vertical="center"/>
    </xf>
    <xf numFmtId="172" fontId="24" fillId="33" borderId="0" xfId="0" applyNumberFormat="1" applyFont="1" applyFill="1" applyAlignment="1">
      <alignment vertical="center"/>
    </xf>
    <xf numFmtId="0" fontId="24" fillId="33" borderId="125" xfId="0" applyFont="1" applyFill="1" applyBorder="1" applyAlignment="1">
      <alignment horizontal="right" vertical="center"/>
    </xf>
    <xf numFmtId="0" fontId="176" fillId="33" borderId="0" xfId="0" applyFont="1" applyFill="1" applyAlignment="1">
      <alignment vertical="center"/>
    </xf>
    <xf numFmtId="0" fontId="214" fillId="0" borderId="0" xfId="0" applyFont="1"/>
    <xf numFmtId="261" fontId="340" fillId="0" borderId="0" xfId="55773" applyNumberFormat="1" applyFont="1" applyAlignment="1">
      <alignment horizontal="right" wrapText="1"/>
    </xf>
    <xf numFmtId="0" fontId="24" fillId="33" borderId="127" xfId="0" applyFont="1" applyFill="1" applyBorder="1" applyAlignment="1">
      <alignment horizontal="right" vertical="center"/>
    </xf>
    <xf numFmtId="246" fontId="21" fillId="0" borderId="0" xfId="35974" applyNumberFormat="1" applyFont="1" applyBorder="1" applyAlignment="1">
      <alignment horizontal="right" vertical="center"/>
    </xf>
    <xf numFmtId="246" fontId="21" fillId="0" borderId="0" xfId="35974" quotePrefix="1" applyNumberFormat="1" applyFont="1" applyBorder="1" applyAlignment="1">
      <alignment horizontal="right" vertical="center"/>
    </xf>
    <xf numFmtId="0" fontId="21" fillId="0" borderId="125" xfId="55769" applyFont="1" applyFill="1" applyBorder="1" applyAlignment="1">
      <alignment horizontal="right" vertical="top" wrapText="1"/>
    </xf>
    <xf numFmtId="0" fontId="21" fillId="0" borderId="0" xfId="55769" applyFont="1" applyFill="1" applyBorder="1" applyAlignment="1">
      <alignment horizontal="center" vertical="top"/>
    </xf>
    <xf numFmtId="0" fontId="297" fillId="0" borderId="0" xfId="35680" applyFont="1" applyAlignment="1">
      <alignment vertical="top"/>
    </xf>
    <xf numFmtId="49" fontId="21" fillId="0" borderId="125" xfId="55768" applyNumberFormat="1" applyFont="1" applyBorder="1" applyAlignment="1">
      <alignment horizontal="right" wrapText="1"/>
    </xf>
    <xf numFmtId="0" fontId="341" fillId="0" borderId="0" xfId="0" applyFont="1"/>
    <xf numFmtId="0" fontId="342" fillId="33" borderId="0" xfId="0" applyFont="1" applyFill="1"/>
    <xf numFmtId="0" fontId="341" fillId="0" borderId="0" xfId="0" applyFont="1" applyAlignment="1">
      <alignment horizontal="left" vertical="center"/>
    </xf>
    <xf numFmtId="0" fontId="341" fillId="0" borderId="0" xfId="0" applyFont="1" applyAlignment="1">
      <alignment horizontal="center" vertical="center"/>
    </xf>
    <xf numFmtId="0" fontId="343" fillId="0" borderId="0" xfId="0" applyFont="1" applyAlignment="1">
      <alignment horizontal="center"/>
    </xf>
    <xf numFmtId="0" fontId="343" fillId="0" borderId="0" xfId="0" applyFont="1" applyAlignment="1">
      <alignment horizontal="center" vertical="center" wrapText="1"/>
    </xf>
    <xf numFmtId="0" fontId="341" fillId="0" borderId="0" xfId="0" applyFont="1" applyAlignment="1">
      <alignment vertical="center" wrapText="1"/>
    </xf>
    <xf numFmtId="0" fontId="345" fillId="33" borderId="0" xfId="0" applyFont="1" applyFill="1"/>
    <xf numFmtId="0" fontId="342" fillId="0" borderId="0" xfId="0" applyFont="1"/>
    <xf numFmtId="0" fontId="341" fillId="0" borderId="0" xfId="0" applyFont="1" applyAlignment="1">
      <alignment horizontal="left" vertical="top"/>
    </xf>
    <xf numFmtId="0" fontId="341" fillId="0" borderId="0" xfId="0" applyFont="1" applyAlignment="1">
      <alignment horizontal="center"/>
    </xf>
    <xf numFmtId="0" fontId="341" fillId="0" borderId="0" xfId="0" applyFont="1" applyAlignment="1">
      <alignment horizontal="left" vertical="center" wrapText="1"/>
    </xf>
    <xf numFmtId="49" fontId="340" fillId="0" borderId="0" xfId="55768" applyNumberFormat="1" applyFont="1" applyAlignment="1">
      <alignment horizontal="right" wrapText="1"/>
    </xf>
    <xf numFmtId="0" fontId="340" fillId="0" borderId="0" xfId="55768" applyFont="1" applyAlignment="1">
      <alignment horizontal="right" vertical="center" wrapText="1"/>
    </xf>
    <xf numFmtId="0" fontId="340" fillId="0" borderId="0" xfId="55768" applyFont="1" applyAlignment="1">
      <alignment horizontal="right" wrapText="1"/>
    </xf>
    <xf numFmtId="0" fontId="340" fillId="0" borderId="0" xfId="55768" applyFont="1" applyAlignment="1">
      <alignment horizontal="left" wrapText="1"/>
    </xf>
    <xf numFmtId="170" fontId="340" fillId="0" borderId="0" xfId="55771" applyNumberFormat="1" applyFont="1" applyBorder="1" applyAlignment="1">
      <alignment horizontal="right" vertical="center"/>
    </xf>
    <xf numFmtId="0" fontId="340" fillId="0" borderId="0" xfId="55768" applyFont="1" applyAlignment="1">
      <alignment wrapText="1"/>
    </xf>
    <xf numFmtId="165" fontId="21" fillId="0" borderId="117" xfId="47949" applyNumberFormat="1" applyFont="1" applyBorder="1" applyAlignment="1">
      <alignment horizontal="right"/>
    </xf>
    <xf numFmtId="165" fontId="21" fillId="0" borderId="0" xfId="47949" applyNumberFormat="1" applyFont="1" applyBorder="1" applyAlignment="1">
      <alignment horizontal="right"/>
    </xf>
    <xf numFmtId="165" fontId="21" fillId="0" borderId="90" xfId="47949" applyNumberFormat="1" applyFont="1" applyBorder="1" applyAlignment="1">
      <alignment horizontal="right"/>
    </xf>
    <xf numFmtId="0" fontId="291" fillId="0" borderId="125" xfId="0" applyFont="1" applyBorder="1" applyAlignment="1">
      <alignment vertical="top"/>
    </xf>
    <xf numFmtId="0" fontId="347" fillId="0" borderId="0" xfId="0" applyFont="1"/>
    <xf numFmtId="0" fontId="348" fillId="33" borderId="0" xfId="0" applyFont="1" applyFill="1"/>
    <xf numFmtId="0" fontId="348" fillId="33" borderId="0" xfId="0" applyFont="1" applyFill="1" applyAlignment="1">
      <alignment horizontal="left"/>
    </xf>
    <xf numFmtId="0" fontId="350" fillId="0" borderId="0" xfId="0" applyFont="1" applyAlignment="1">
      <alignment horizontal="left" vertical="top"/>
    </xf>
    <xf numFmtId="0" fontId="352" fillId="0" borderId="0" xfId="0" applyFont="1"/>
    <xf numFmtId="0" fontId="329" fillId="0" borderId="109" xfId="0" applyFont="1" applyBorder="1"/>
    <xf numFmtId="0" fontId="348" fillId="0" borderId="0" xfId="0" applyFont="1"/>
    <xf numFmtId="0" fontId="169" fillId="0" borderId="117" xfId="0" applyFont="1" applyBorder="1" applyAlignment="1">
      <alignment horizontal="center" vertical="top"/>
    </xf>
    <xf numFmtId="0" fontId="169" fillId="0" borderId="0" xfId="0" applyFont="1" applyAlignment="1">
      <alignment vertical="top" wrapText="1"/>
    </xf>
    <xf numFmtId="0" fontId="348" fillId="124" borderId="0" xfId="0" applyFont="1" applyFill="1"/>
    <xf numFmtId="49" fontId="21" fillId="124" borderId="0" xfId="0" applyNumberFormat="1" applyFont="1" applyFill="1" applyAlignment="1">
      <alignment vertical="top"/>
    </xf>
    <xf numFmtId="0" fontId="24" fillId="124" borderId="117" xfId="0" applyFont="1" applyFill="1" applyBorder="1" applyAlignment="1">
      <alignment vertical="top"/>
    </xf>
    <xf numFmtId="49" fontId="21" fillId="124" borderId="117" xfId="0" applyNumberFormat="1" applyFont="1" applyFill="1" applyBorder="1" applyAlignment="1">
      <alignment horizontal="right" vertical="top"/>
    </xf>
    <xf numFmtId="0" fontId="24" fillId="124" borderId="0" xfId="0" applyFont="1" applyFill="1" applyAlignment="1">
      <alignment vertical="top"/>
    </xf>
    <xf numFmtId="49" fontId="21" fillId="124" borderId="0" xfId="0" applyNumberFormat="1" applyFont="1" applyFill="1" applyAlignment="1">
      <alignment horizontal="right" vertical="top"/>
    </xf>
    <xf numFmtId="0" fontId="0" fillId="33" borderId="0" xfId="0" applyFill="1" applyAlignment="1">
      <alignment vertical="top"/>
    </xf>
    <xf numFmtId="0" fontId="24" fillId="33" borderId="128" xfId="0" applyFont="1" applyFill="1" applyBorder="1" applyAlignment="1">
      <alignment horizontal="left"/>
    </xf>
    <xf numFmtId="0" fontId="353" fillId="0" borderId="0" xfId="0" applyFont="1" applyAlignment="1">
      <alignment horizontal="left" wrapText="1"/>
    </xf>
    <xf numFmtId="0" fontId="22" fillId="0" borderId="113" xfId="8454" applyFont="1" applyBorder="1" applyProtection="1">
      <protection locked="0"/>
    </xf>
    <xf numFmtId="0" fontId="20" fillId="33" borderId="0" xfId="0" applyFont="1" applyFill="1"/>
    <xf numFmtId="0" fontId="24" fillId="124" borderId="0" xfId="0" applyFont="1" applyFill="1" applyAlignment="1">
      <alignment horizontal="left"/>
    </xf>
    <xf numFmtId="0" fontId="354" fillId="0" borderId="0" xfId="0" applyFont="1"/>
    <xf numFmtId="0" fontId="355" fillId="0" borderId="0" xfId="0" applyFont="1" applyAlignment="1">
      <alignment wrapText="1"/>
    </xf>
    <xf numFmtId="0" fontId="351" fillId="0" borderId="0" xfId="0" applyFont="1" applyAlignment="1">
      <alignment horizontal="right"/>
    </xf>
    <xf numFmtId="0" fontId="16" fillId="0" borderId="125" xfId="0" applyFont="1" applyBorder="1" applyAlignment="1">
      <alignment horizontal="right"/>
    </xf>
    <xf numFmtId="0" fontId="210" fillId="0" borderId="0" xfId="0" applyFont="1" applyAlignment="1">
      <alignment horizontal="left"/>
    </xf>
    <xf numFmtId="0" fontId="20" fillId="33" borderId="0" xfId="0" applyFont="1" applyFill="1" applyAlignment="1">
      <alignment horizontal="left" vertical="center"/>
    </xf>
    <xf numFmtId="0" fontId="21" fillId="33" borderId="0" xfId="0" applyFont="1" applyFill="1" applyAlignment="1">
      <alignment horizontal="left" vertical="top" wrapText="1"/>
    </xf>
    <xf numFmtId="0" fontId="21" fillId="33" borderId="0" xfId="0" applyFont="1" applyFill="1" applyAlignment="1">
      <alignment horizontal="center" wrapText="1"/>
    </xf>
    <xf numFmtId="0" fontId="22" fillId="0" borderId="117" xfId="0" applyFont="1" applyBorder="1" applyAlignment="1">
      <alignment horizontal="left" wrapText="1"/>
    </xf>
    <xf numFmtId="0" fontId="24" fillId="0" borderId="0" xfId="0" applyFont="1" applyAlignment="1">
      <alignment horizontal="left"/>
    </xf>
    <xf numFmtId="0" fontId="213" fillId="0" borderId="90" xfId="0" applyFont="1" applyBorder="1" applyAlignment="1">
      <alignment horizontal="left" vertical="center" wrapText="1"/>
    </xf>
    <xf numFmtId="0" fontId="213" fillId="0" borderId="0" xfId="0" applyFont="1" applyAlignment="1">
      <alignment horizontal="left" vertical="center"/>
    </xf>
    <xf numFmtId="0" fontId="0" fillId="0" borderId="0" xfId="0"/>
    <xf numFmtId="0" fontId="21" fillId="33" borderId="0" xfId="0" applyFont="1" applyFill="1" applyAlignment="1">
      <alignment horizontal="left" wrapText="1"/>
    </xf>
    <xf numFmtId="0" fontId="24" fillId="0" borderId="90" xfId="0" applyFont="1" applyBorder="1" applyAlignment="1">
      <alignment horizontal="center"/>
    </xf>
    <xf numFmtId="0" fontId="176" fillId="33" borderId="0" xfId="0" applyFont="1" applyFill="1" applyAlignment="1" applyProtection="1">
      <alignment horizontal="left" wrapText="1"/>
      <protection locked="0"/>
    </xf>
    <xf numFmtId="0" fontId="21" fillId="0" borderId="0" xfId="0" applyFont="1" applyAlignment="1">
      <alignment horizontal="left" vertical="center" wrapText="1"/>
    </xf>
    <xf numFmtId="0" fontId="348" fillId="33" borderId="0" xfId="0" applyFont="1" applyFill="1" applyAlignment="1">
      <alignment horizontal="left" wrapText="1"/>
    </xf>
    <xf numFmtId="0" fontId="349" fillId="0" borderId="0" xfId="0" applyFont="1" applyAlignment="1">
      <alignment horizontal="left"/>
    </xf>
    <xf numFmtId="49" fontId="22" fillId="33" borderId="0" xfId="0" applyNumberFormat="1" applyFont="1" applyFill="1" applyAlignment="1" applyProtection="1">
      <alignment horizontal="center" vertical="center"/>
      <protection locked="0"/>
    </xf>
    <xf numFmtId="3" fontId="22" fillId="33" borderId="0" xfId="0" applyNumberFormat="1" applyFont="1" applyFill="1" applyAlignment="1">
      <alignment horizontal="center"/>
    </xf>
    <xf numFmtId="0" fontId="0" fillId="0" borderId="0" xfId="0" applyAlignment="1">
      <alignment horizontal="center"/>
    </xf>
    <xf numFmtId="0" fontId="21" fillId="33" borderId="0" xfId="0" applyFont="1" applyFill="1" applyAlignment="1" applyProtection="1">
      <alignment horizontal="left" indent="1"/>
      <protection locked="0"/>
    </xf>
    <xf numFmtId="0" fontId="21" fillId="33" borderId="0" xfId="0" applyFont="1" applyFill="1" applyAlignment="1" applyProtection="1">
      <alignment horizontal="left" wrapText="1" indent="1"/>
      <protection locked="0"/>
    </xf>
    <xf numFmtId="0" fontId="21" fillId="33" borderId="0" xfId="0" applyFont="1" applyFill="1" applyAlignment="1" applyProtection="1">
      <alignment horizontal="left" wrapText="1"/>
      <protection locked="0"/>
    </xf>
    <xf numFmtId="0" fontId="24" fillId="33" borderId="51" xfId="0" applyFont="1" applyFill="1" applyBorder="1" applyAlignment="1">
      <alignment horizontal="left" vertical="center" wrapText="1"/>
    </xf>
    <xf numFmtId="0" fontId="0" fillId="0" borderId="51" xfId="0" applyBorder="1" applyAlignment="1">
      <alignment vertical="center" wrapText="1"/>
    </xf>
    <xf numFmtId="0" fontId="212" fillId="33" borderId="90" xfId="0" applyFont="1" applyFill="1" applyBorder="1" applyAlignment="1">
      <alignment horizontal="left" vertical="top"/>
    </xf>
    <xf numFmtId="0" fontId="0" fillId="0" borderId="90" xfId="0" applyBorder="1" applyAlignment="1">
      <alignment vertical="top"/>
    </xf>
    <xf numFmtId="0" fontId="24" fillId="0" borderId="0" xfId="0" applyFont="1" applyAlignment="1">
      <alignment horizontal="left" vertical="top" wrapText="1"/>
    </xf>
    <xf numFmtId="0" fontId="24"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0" xfId="0"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left" vertical="top"/>
    </xf>
    <xf numFmtId="0" fontId="24" fillId="117" borderId="117" xfId="0" applyFont="1" applyFill="1" applyBorder="1" applyAlignment="1">
      <alignment horizontal="left" vertical="top"/>
    </xf>
    <xf numFmtId="0" fontId="0" fillId="0" borderId="117" xfId="0" applyBorder="1" applyAlignment="1">
      <alignment vertical="top"/>
    </xf>
    <xf numFmtId="0" fontId="24" fillId="117" borderId="0" xfId="0" applyFont="1" applyFill="1" applyAlignment="1">
      <alignment horizontal="left" vertical="top"/>
    </xf>
    <xf numFmtId="0" fontId="0" fillId="0" borderId="0" xfId="0" applyAlignment="1">
      <alignment horizontal="left" vertical="top"/>
    </xf>
    <xf numFmtId="0" fontId="24" fillId="117" borderId="0" xfId="0" applyFont="1" applyFill="1" applyAlignment="1">
      <alignment horizontal="left" vertical="top" wrapText="1"/>
    </xf>
    <xf numFmtId="0" fontId="24" fillId="0" borderId="0" xfId="0" applyFont="1" applyAlignment="1">
      <alignment horizontal="left" vertical="center" wrapText="1"/>
    </xf>
    <xf numFmtId="0" fontId="213" fillId="0" borderId="90" xfId="0" applyFont="1" applyBorder="1"/>
    <xf numFmtId="0" fontId="169" fillId="0" borderId="0" xfId="0" applyFont="1"/>
    <xf numFmtId="0" fontId="0" fillId="0" borderId="0" xfId="0" applyAlignment="1">
      <alignment wrapText="1"/>
    </xf>
    <xf numFmtId="0" fontId="22" fillId="0" borderId="90" xfId="0" applyFont="1" applyBorder="1" applyAlignment="1">
      <alignment horizontal="center" vertical="center"/>
    </xf>
    <xf numFmtId="0" fontId="22" fillId="33" borderId="90" xfId="0" applyFont="1" applyFill="1" applyBorder="1" applyAlignment="1">
      <alignment horizontal="center" vertical="center"/>
    </xf>
    <xf numFmtId="0" fontId="22" fillId="0" borderId="90" xfId="0" quotePrefix="1" applyFont="1" applyBorder="1" applyAlignment="1">
      <alignment horizontal="center" vertical="center"/>
    </xf>
    <xf numFmtId="0" fontId="22" fillId="33" borderId="90" xfId="0" quotePrefix="1" applyFont="1" applyFill="1" applyBorder="1" applyAlignment="1">
      <alignment horizontal="center" vertical="center"/>
    </xf>
    <xf numFmtId="0" fontId="24" fillId="33" borderId="90" xfId="0" applyFont="1" applyFill="1" applyBorder="1" applyAlignment="1">
      <alignment horizontal="center" vertical="center" wrapText="1"/>
    </xf>
    <xf numFmtId="0" fontId="24" fillId="33" borderId="90" xfId="0" applyFont="1" applyFill="1" applyBorder="1" applyAlignment="1">
      <alignment horizontal="center" vertical="top" wrapText="1"/>
    </xf>
    <xf numFmtId="0" fontId="20" fillId="33" borderId="0" xfId="0" applyFont="1" applyFill="1" applyAlignment="1">
      <alignment vertical="center"/>
    </xf>
    <xf numFmtId="0" fontId="24" fillId="33" borderId="0" xfId="0" applyFont="1" applyFill="1" applyAlignment="1">
      <alignment vertical="center" wrapText="1"/>
    </xf>
    <xf numFmtId="0" fontId="24" fillId="33" borderId="0" xfId="0" applyFont="1" applyFill="1" applyAlignment="1">
      <alignment vertical="center"/>
    </xf>
    <xf numFmtId="0" fontId="24" fillId="33" borderId="0" xfId="0" applyFont="1" applyFill="1" applyAlignment="1">
      <alignment horizontal="left" wrapText="1"/>
    </xf>
    <xf numFmtId="0" fontId="0" fillId="0" borderId="0" xfId="0" applyAlignment="1">
      <alignment horizontal="left" wrapText="1"/>
    </xf>
    <xf numFmtId="0" fontId="212" fillId="33" borderId="90" xfId="0" applyFont="1" applyFill="1" applyBorder="1" applyAlignment="1">
      <alignment horizontal="left" wrapText="1"/>
    </xf>
    <xf numFmtId="0" fontId="0" fillId="0" borderId="90" xfId="0" applyBorder="1" applyAlignment="1">
      <alignment wrapText="1"/>
    </xf>
    <xf numFmtId="0" fontId="281" fillId="0" borderId="0" xfId="0" applyFont="1" applyAlignment="1">
      <alignment vertical="center"/>
    </xf>
    <xf numFmtId="0" fontId="21" fillId="33" borderId="0" xfId="0" applyFont="1" applyFill="1" applyAlignment="1">
      <alignment vertical="center" wrapText="1"/>
    </xf>
    <xf numFmtId="0" fontId="212" fillId="33" borderId="90" xfId="0" applyFont="1" applyFill="1" applyBorder="1" applyAlignment="1">
      <alignment horizontal="left" vertical="center" wrapText="1"/>
    </xf>
    <xf numFmtId="0" fontId="0" fillId="0" borderId="90" xfId="0" applyBorder="1" applyAlignment="1">
      <alignment vertical="center" wrapText="1"/>
    </xf>
    <xf numFmtId="0" fontId="20" fillId="0" borderId="0" xfId="0" applyFont="1" applyAlignment="1">
      <alignment horizontal="left" vertical="center"/>
    </xf>
    <xf numFmtId="0" fontId="0" fillId="0" borderId="90" xfId="0" applyBorder="1" applyAlignment="1">
      <alignment horizontal="center"/>
    </xf>
    <xf numFmtId="0" fontId="213" fillId="0" borderId="0" xfId="0" applyFont="1" applyAlignment="1">
      <alignment horizontal="left" vertical="top" wrapText="1"/>
    </xf>
    <xf numFmtId="0" fontId="26" fillId="33" borderId="125" xfId="0" applyFont="1" applyFill="1" applyBorder="1" applyAlignment="1">
      <alignment horizontal="left"/>
    </xf>
    <xf numFmtId="0" fontId="201" fillId="0" borderId="125" xfId="0" applyFont="1" applyBorder="1"/>
    <xf numFmtId="0" fontId="21" fillId="0" borderId="90" xfId="0" applyFont="1" applyBorder="1" applyAlignment="1">
      <alignment horizontal="center" vertical="center" wrapText="1"/>
    </xf>
    <xf numFmtId="0" fontId="21" fillId="0" borderId="90" xfId="0" applyFont="1" applyBorder="1" applyAlignment="1">
      <alignment horizontal="center" vertical="center"/>
    </xf>
    <xf numFmtId="0" fontId="74" fillId="0" borderId="90" xfId="0" applyFont="1" applyBorder="1" applyAlignment="1">
      <alignment horizontal="center" vertical="center"/>
    </xf>
    <xf numFmtId="0" fontId="26" fillId="33" borderId="0" xfId="0" applyFont="1" applyFill="1" applyAlignment="1">
      <alignment vertical="top"/>
    </xf>
    <xf numFmtId="0" fontId="201" fillId="0" borderId="0" xfId="0" applyFont="1" applyAlignment="1">
      <alignment vertical="top"/>
    </xf>
    <xf numFmtId="0" fontId="26" fillId="33" borderId="125" xfId="0" applyFont="1" applyFill="1" applyBorder="1" applyAlignment="1">
      <alignment vertical="top"/>
    </xf>
    <xf numFmtId="0" fontId="201" fillId="0" borderId="125" xfId="0" applyFont="1" applyBorder="1" applyAlignment="1">
      <alignment vertical="top"/>
    </xf>
    <xf numFmtId="0" fontId="26" fillId="0" borderId="0" xfId="0" applyFont="1" applyAlignment="1">
      <alignment vertical="center" wrapText="1"/>
    </xf>
    <xf numFmtId="0" fontId="24" fillId="0" borderId="117" xfId="0" applyFont="1" applyBorder="1" applyAlignment="1">
      <alignment horizontal="center" vertical="top"/>
    </xf>
    <xf numFmtId="0" fontId="24" fillId="0" borderId="90" xfId="0" applyFont="1" applyBorder="1" applyAlignment="1">
      <alignment horizontal="center" vertical="top"/>
    </xf>
    <xf numFmtId="0" fontId="24" fillId="0" borderId="125" xfId="0" applyFont="1" applyBorder="1" applyAlignment="1">
      <alignment horizontal="center" vertical="center" wrapText="1"/>
    </xf>
    <xf numFmtId="0" fontId="213" fillId="33" borderId="90" xfId="0" applyFont="1" applyFill="1" applyBorder="1" applyAlignment="1">
      <alignment horizontal="left" vertical="center"/>
    </xf>
    <xf numFmtId="0" fontId="0" fillId="0" borderId="90" xfId="0" applyBorder="1" applyAlignment="1">
      <alignment horizontal="left" vertical="center"/>
    </xf>
    <xf numFmtId="0" fontId="24" fillId="0" borderId="117" xfId="0" applyFont="1" applyBorder="1" applyAlignment="1">
      <alignment horizontal="center"/>
    </xf>
    <xf numFmtId="0" fontId="169" fillId="0" borderId="0" xfId="0" applyFont="1" applyAlignment="1">
      <alignment horizontal="center" vertical="center" wrapText="1"/>
    </xf>
    <xf numFmtId="0" fontId="169" fillId="0" borderId="90" xfId="0" applyFont="1" applyBorder="1" applyAlignment="1">
      <alignment horizontal="center" vertical="center" wrapText="1"/>
    </xf>
    <xf numFmtId="0" fontId="174" fillId="0" borderId="0" xfId="0" applyFont="1" applyAlignment="1">
      <alignment horizontal="justify" vertical="center" wrapText="1"/>
    </xf>
    <xf numFmtId="0" fontId="24" fillId="0" borderId="0" xfId="0" applyFont="1" applyAlignment="1">
      <alignment horizontal="center" vertical="center" wrapText="1"/>
    </xf>
    <xf numFmtId="0" fontId="213" fillId="33" borderId="90" xfId="0" applyFont="1" applyFill="1" applyBorder="1" applyAlignment="1">
      <alignment horizontal="left" vertical="top"/>
    </xf>
    <xf numFmtId="0" fontId="0" fillId="0" borderId="90" xfId="0" applyBorder="1"/>
    <xf numFmtId="0" fontId="26" fillId="0" borderId="125" xfId="0" applyFont="1" applyBorder="1" applyAlignment="1">
      <alignment horizontal="left" vertical="center" wrapText="1"/>
    </xf>
    <xf numFmtId="0" fontId="16" fillId="0" borderId="125" xfId="0" applyFont="1" applyBorder="1" applyAlignment="1">
      <alignment wrapText="1"/>
    </xf>
    <xf numFmtId="0" fontId="169" fillId="0" borderId="125" xfId="0" applyFont="1" applyBorder="1" applyAlignment="1">
      <alignment horizontal="center" vertical="top"/>
    </xf>
    <xf numFmtId="0" fontId="0" fillId="0" borderId="125" xfId="0" applyBorder="1" applyAlignment="1">
      <alignment horizontal="center" vertical="top"/>
    </xf>
    <xf numFmtId="0" fontId="24" fillId="0" borderId="90" xfId="0" applyFont="1" applyBorder="1" applyAlignment="1">
      <alignment horizontal="center" vertical="top" wrapText="1"/>
    </xf>
    <xf numFmtId="0" fontId="24" fillId="0" borderId="125" xfId="0" applyFont="1" applyBorder="1" applyAlignment="1">
      <alignment horizontal="center" vertical="top"/>
    </xf>
    <xf numFmtId="0" fontId="24" fillId="0" borderId="0" xfId="0" applyFont="1" applyAlignment="1">
      <alignment vertical="center" wrapText="1"/>
    </xf>
    <xf numFmtId="0" fontId="24" fillId="33" borderId="117" xfId="0" applyFont="1" applyFill="1" applyBorder="1" applyAlignment="1">
      <alignment horizontal="right" vertical="center" wrapText="1"/>
    </xf>
    <xf numFmtId="0" fontId="24" fillId="33" borderId="0" xfId="0" applyFont="1" applyFill="1" applyAlignment="1">
      <alignment horizontal="right" vertical="center" wrapText="1"/>
    </xf>
    <xf numFmtId="0" fontId="24" fillId="33" borderId="90" xfId="0" applyFont="1" applyFill="1" applyBorder="1" applyAlignment="1">
      <alignment horizontal="right" vertical="center" wrapText="1"/>
    </xf>
    <xf numFmtId="0" fontId="24" fillId="33" borderId="0" xfId="0" applyFont="1" applyFill="1" applyAlignment="1">
      <alignment horizontal="left" vertical="top" wrapText="1"/>
    </xf>
    <xf numFmtId="0" fontId="0" fillId="33" borderId="0" xfId="0" applyFill="1" applyAlignment="1">
      <alignment horizontal="left" vertical="top" wrapText="1"/>
    </xf>
    <xf numFmtId="0" fontId="212" fillId="0" borderId="90" xfId="0" applyFont="1" applyBorder="1"/>
    <xf numFmtId="0" fontId="214" fillId="0" borderId="90" xfId="0" applyFont="1" applyBorder="1"/>
    <xf numFmtId="0" fontId="24" fillId="0" borderId="0" xfId="0" applyFont="1" applyAlignment="1">
      <alignment vertical="top" wrapText="1"/>
    </xf>
    <xf numFmtId="0" fontId="0" fillId="0" borderId="0" xfId="0" applyAlignment="1">
      <alignment vertical="top" wrapText="1"/>
    </xf>
    <xf numFmtId="0" fontId="21" fillId="0" borderId="90" xfId="0" applyFont="1" applyBorder="1" applyAlignment="1">
      <alignment horizontal="center" vertical="top"/>
    </xf>
    <xf numFmtId="49" fontId="21" fillId="124" borderId="125" xfId="0" applyNumberFormat="1" applyFont="1" applyFill="1" applyBorder="1" applyAlignment="1">
      <alignment horizontal="center" vertical="top"/>
    </xf>
    <xf numFmtId="49" fontId="21" fillId="124" borderId="125" xfId="0" applyNumberFormat="1" applyFont="1" applyFill="1" applyBorder="1" applyAlignment="1">
      <alignment horizontal="center" vertical="center"/>
    </xf>
    <xf numFmtId="0" fontId="169" fillId="0" borderId="0" xfId="0" applyFont="1" applyAlignment="1">
      <alignment horizontal="left" wrapText="1"/>
    </xf>
    <xf numFmtId="0" fontId="213" fillId="33" borderId="90" xfId="0" applyFont="1" applyFill="1" applyBorder="1" applyAlignment="1">
      <alignment horizontal="left"/>
    </xf>
    <xf numFmtId="0" fontId="0" fillId="0" borderId="90" xfId="0" applyBorder="1" applyAlignment="1">
      <alignment horizontal="left"/>
    </xf>
    <xf numFmtId="0" fontId="24" fillId="124" borderId="0" xfId="0" applyFont="1" applyFill="1" applyAlignment="1">
      <alignment horizontal="left" vertical="center" wrapText="1" indent="1"/>
    </xf>
    <xf numFmtId="0" fontId="26" fillId="0" borderId="125" xfId="0" applyFont="1" applyBorder="1" applyAlignment="1">
      <alignment vertical="center" wrapText="1"/>
    </xf>
    <xf numFmtId="0" fontId="24" fillId="0" borderId="117" xfId="0" applyFont="1" applyBorder="1" applyAlignment="1">
      <alignment vertical="center" wrapText="1"/>
    </xf>
    <xf numFmtId="0" fontId="24" fillId="0" borderId="0" xfId="0" applyFont="1"/>
    <xf numFmtId="0" fontId="24" fillId="0" borderId="125" xfId="0" applyFont="1" applyBorder="1" applyAlignment="1">
      <alignment horizontal="center"/>
    </xf>
    <xf numFmtId="0" fontId="0" fillId="0" borderId="125" xfId="0" applyBorder="1" applyAlignment="1">
      <alignment horizontal="center"/>
    </xf>
    <xf numFmtId="0" fontId="212" fillId="0" borderId="90" xfId="0" applyFont="1" applyBorder="1" applyAlignment="1">
      <alignment vertical="center"/>
    </xf>
    <xf numFmtId="0" fontId="0" fillId="0" borderId="90" xfId="0" applyBorder="1" applyAlignment="1">
      <alignment horizontal="center" vertical="top"/>
    </xf>
    <xf numFmtId="0" fontId="24" fillId="0" borderId="90" xfId="0" applyFont="1" applyBorder="1" applyAlignment="1">
      <alignment horizontal="center" wrapText="1"/>
    </xf>
    <xf numFmtId="0" fontId="24" fillId="0" borderId="51" xfId="0" applyFont="1" applyBorder="1" applyAlignment="1">
      <alignment horizontal="center" vertical="center" wrapText="1"/>
    </xf>
    <xf numFmtId="0" fontId="0" fillId="0" borderId="125" xfId="0" applyBorder="1" applyAlignment="1">
      <alignment horizontal="center" vertical="center" wrapText="1"/>
    </xf>
    <xf numFmtId="169" fontId="21" fillId="0" borderId="125" xfId="35974" applyNumberFormat="1" applyFont="1" applyBorder="1" applyAlignment="1">
      <alignment horizontal="center"/>
    </xf>
    <xf numFmtId="0" fontId="21" fillId="33" borderId="0" xfId="0" applyFont="1" applyFill="1" applyAlignment="1">
      <alignment horizontal="left" vertical="center" wrapText="1"/>
    </xf>
    <xf numFmtId="0" fontId="22" fillId="33" borderId="125" xfId="0" applyFont="1" applyFill="1" applyBorder="1"/>
    <xf numFmtId="0" fontId="291" fillId="0" borderId="125" xfId="0" applyFont="1" applyBorder="1"/>
    <xf numFmtId="169" fontId="319" fillId="0" borderId="125" xfId="35974" applyNumberFormat="1" applyFont="1" applyBorder="1" applyAlignment="1">
      <alignment horizontal="center"/>
    </xf>
    <xf numFmtId="0" fontId="212" fillId="33" borderId="90" xfId="0" applyFont="1" applyFill="1" applyBorder="1" applyAlignment="1">
      <alignment horizontal="left"/>
    </xf>
    <xf numFmtId="0" fontId="26" fillId="33" borderId="117" xfId="0" applyFont="1" applyFill="1" applyBorder="1" applyAlignment="1">
      <alignment horizontal="left"/>
    </xf>
    <xf numFmtId="0" fontId="0" fillId="0" borderId="117" xfId="0" applyBorder="1"/>
    <xf numFmtId="0" fontId="24" fillId="33" borderId="125" xfId="0" applyFont="1" applyFill="1" applyBorder="1" applyAlignment="1">
      <alignment horizontal="center" vertical="top" wrapText="1"/>
    </xf>
    <xf numFmtId="0" fontId="176" fillId="33" borderId="90" xfId="0" applyFont="1" applyFill="1" applyBorder="1"/>
    <xf numFmtId="0" fontId="24" fillId="33" borderId="125" xfId="0" applyFont="1" applyFill="1" applyBorder="1" applyAlignment="1">
      <alignment horizontal="center" vertical="center" wrapText="1"/>
    </xf>
    <xf numFmtId="0" fontId="26" fillId="33" borderId="125" xfId="0" applyFont="1" applyFill="1" applyBorder="1" applyAlignment="1">
      <alignment vertical="center"/>
    </xf>
    <xf numFmtId="0" fontId="201" fillId="0" borderId="125" xfId="0" applyFont="1" applyBorder="1" applyAlignment="1">
      <alignment vertical="center"/>
    </xf>
    <xf numFmtId="0" fontId="0" fillId="0" borderId="0" xfId="0" applyAlignment="1">
      <alignment vertical="center" wrapText="1"/>
    </xf>
    <xf numFmtId="0" fontId="169" fillId="0" borderId="0" xfId="0" applyFont="1" applyAlignment="1">
      <alignment horizontal="left" vertical="center" wrapText="1"/>
    </xf>
    <xf numFmtId="0" fontId="310" fillId="0" borderId="0" xfId="0" applyFont="1" applyAlignment="1">
      <alignment horizontal="left" vertical="center" wrapText="1"/>
    </xf>
    <xf numFmtId="0" fontId="21" fillId="0" borderId="0" xfId="0" applyFont="1" applyAlignment="1">
      <alignment horizontal="left" wrapText="1"/>
    </xf>
    <xf numFmtId="0" fontId="213" fillId="0" borderId="90" xfId="0" applyFont="1" applyBorder="1" applyAlignment="1">
      <alignment horizontal="left" wrapText="1"/>
    </xf>
    <xf numFmtId="0" fontId="214" fillId="0" borderId="90" xfId="0" applyFont="1" applyBorder="1" applyAlignment="1">
      <alignment horizontal="left"/>
    </xf>
    <xf numFmtId="0" fontId="21" fillId="33" borderId="90" xfId="0" applyFont="1" applyFill="1" applyBorder="1" applyAlignment="1">
      <alignment horizontal="center" vertical="top" wrapText="1"/>
    </xf>
    <xf numFmtId="0" fontId="21" fillId="33" borderId="125" xfId="0" applyFont="1" applyFill="1" applyBorder="1" applyAlignment="1">
      <alignment horizontal="center" vertical="top"/>
    </xf>
    <xf numFmtId="0" fontId="24" fillId="33" borderId="0" xfId="0" applyFont="1" applyFill="1" applyAlignment="1">
      <alignment horizontal="center" wrapText="1"/>
    </xf>
    <xf numFmtId="0" fontId="24" fillId="33" borderId="0" xfId="0" applyFont="1" applyFill="1" applyAlignment="1">
      <alignment horizontal="center"/>
    </xf>
    <xf numFmtId="0" fontId="24" fillId="0" borderId="0" xfId="0" applyFont="1" applyAlignment="1">
      <alignment horizontal="center"/>
    </xf>
    <xf numFmtId="0" fontId="24" fillId="33" borderId="90" xfId="0" applyFont="1" applyFill="1" applyBorder="1" applyAlignment="1">
      <alignment horizontal="center" wrapText="1"/>
    </xf>
    <xf numFmtId="0" fontId="24" fillId="33" borderId="90" xfId="0" applyFont="1" applyFill="1" applyBorder="1" applyAlignment="1">
      <alignment horizontal="center"/>
    </xf>
    <xf numFmtId="169" fontId="319" fillId="0" borderId="90" xfId="35974" applyNumberFormat="1" applyFont="1" applyBorder="1" applyAlignment="1">
      <alignment horizontal="center" vertical="center"/>
    </xf>
    <xf numFmtId="0" fontId="24" fillId="33" borderId="92" xfId="0" applyFont="1" applyFill="1" applyBorder="1" applyAlignment="1">
      <alignment horizontal="center" wrapText="1"/>
    </xf>
    <xf numFmtId="0" fontId="0" fillId="0" borderId="92" xfId="0" applyBorder="1" applyAlignment="1">
      <alignment horizontal="center" wrapText="1"/>
    </xf>
    <xf numFmtId="0" fontId="307" fillId="0" borderId="0" xfId="0" applyFont="1" applyAlignment="1">
      <alignment horizontal="left" vertical="center" wrapText="1"/>
    </xf>
    <xf numFmtId="0" fontId="26" fillId="33" borderId="125" xfId="0" applyFont="1" applyFill="1" applyBorder="1" applyAlignment="1">
      <alignment horizontal="left" wrapText="1"/>
    </xf>
    <xf numFmtId="0" fontId="0" fillId="0" borderId="0" xfId="0" applyAlignment="1">
      <alignment vertical="center"/>
    </xf>
    <xf numFmtId="0" fontId="24" fillId="0" borderId="0" xfId="0" applyFont="1" applyAlignment="1">
      <alignment horizontal="left" wrapText="1"/>
    </xf>
    <xf numFmtId="0" fontId="176" fillId="33" borderId="90" xfId="0" applyFont="1" applyFill="1" applyBorder="1" applyAlignment="1">
      <alignment vertical="center"/>
    </xf>
    <xf numFmtId="0" fontId="22" fillId="33" borderId="125" xfId="0" applyFont="1" applyFill="1" applyBorder="1" applyAlignment="1">
      <alignment vertical="top"/>
    </xf>
    <xf numFmtId="0" fontId="16" fillId="0" borderId="125" xfId="0" applyFont="1" applyBorder="1" applyAlignment="1">
      <alignment vertical="top"/>
    </xf>
    <xf numFmtId="0" fontId="0" fillId="0" borderId="90" xfId="0" applyBorder="1" applyAlignment="1">
      <alignment horizontal="center" vertical="top" wrapText="1"/>
    </xf>
    <xf numFmtId="0" fontId="21" fillId="33" borderId="0" xfId="0" applyFont="1" applyFill="1" applyAlignment="1">
      <alignment horizontal="right" wrapText="1"/>
    </xf>
    <xf numFmtId="0" fontId="214" fillId="0" borderId="90" xfId="0" applyFont="1" applyBorder="1" applyAlignment="1">
      <alignment vertical="center"/>
    </xf>
    <xf numFmtId="0" fontId="21" fillId="33" borderId="0" xfId="0" applyFont="1" applyFill="1" applyAlignment="1">
      <alignment horizontal="left" vertical="center"/>
    </xf>
    <xf numFmtId="0" fontId="26" fillId="0" borderId="125" xfId="0" applyFont="1" applyBorder="1" applyAlignment="1">
      <alignment horizontal="left" vertical="top" wrapText="1"/>
    </xf>
    <xf numFmtId="0" fontId="26" fillId="33" borderId="125" xfId="0" applyFont="1" applyFill="1" applyBorder="1" applyAlignment="1">
      <alignment horizontal="left" vertical="top" wrapText="1"/>
    </xf>
    <xf numFmtId="0" fontId="21" fillId="33" borderId="0" xfId="0" applyFont="1" applyFill="1" applyAlignment="1">
      <alignment horizontal="left"/>
    </xf>
    <xf numFmtId="174" fontId="169" fillId="33" borderId="125" xfId="0" applyNumberFormat="1" applyFont="1" applyFill="1" applyBorder="1" applyAlignment="1">
      <alignment horizontal="center" vertical="top" wrapText="1"/>
    </xf>
    <xf numFmtId="0" fontId="176" fillId="33" borderId="0" xfId="0" applyFont="1" applyFill="1" applyAlignment="1">
      <alignment vertical="center"/>
    </xf>
    <xf numFmtId="0" fontId="214" fillId="0" borderId="0" xfId="0" applyFont="1"/>
    <xf numFmtId="0" fontId="24" fillId="33" borderId="0" xfId="0" applyFont="1" applyFill="1" applyAlignment="1">
      <alignment horizontal="center" vertical="top" wrapText="1"/>
    </xf>
    <xf numFmtId="0" fontId="24" fillId="33" borderId="0" xfId="0" applyFont="1" applyFill="1" applyAlignment="1">
      <alignment horizontal="left" vertical="center"/>
    </xf>
    <xf numFmtId="0" fontId="176" fillId="33" borderId="90" xfId="0" applyFont="1" applyFill="1" applyBorder="1" applyAlignment="1">
      <alignment horizontal="left" vertical="center"/>
    </xf>
    <xf numFmtId="0" fontId="214" fillId="0" borderId="90" xfId="0" applyFont="1" applyBorder="1" applyAlignment="1">
      <alignment horizontal="left" vertical="center"/>
    </xf>
    <xf numFmtId="0" fontId="22" fillId="33" borderId="117" xfId="0" applyFont="1" applyFill="1" applyBorder="1"/>
    <xf numFmtId="0" fontId="22" fillId="33" borderId="0" xfId="0" applyFont="1" applyFill="1"/>
    <xf numFmtId="0" fontId="16" fillId="0" borderId="0" xfId="0" applyFont="1"/>
    <xf numFmtId="0" fontId="212" fillId="33" borderId="90" xfId="0" applyFont="1" applyFill="1" applyBorder="1" applyAlignment="1">
      <alignment horizontal="left" vertical="center"/>
    </xf>
    <xf numFmtId="0" fontId="26" fillId="33" borderId="125" xfId="0" applyFont="1" applyFill="1" applyBorder="1" applyAlignment="1">
      <alignment horizontal="left" vertical="top"/>
    </xf>
    <xf numFmtId="0" fontId="0" fillId="0" borderId="125" xfId="0" applyBorder="1" applyAlignment="1">
      <alignment horizontal="left" vertical="top"/>
    </xf>
    <xf numFmtId="0" fontId="24" fillId="33" borderId="126" xfId="0" applyFont="1" applyFill="1" applyBorder="1" applyAlignment="1">
      <alignment horizontal="center" vertical="center" wrapText="1"/>
    </xf>
    <xf numFmtId="0" fontId="24" fillId="33" borderId="90" xfId="0" applyFont="1" applyFill="1" applyBorder="1" applyAlignment="1">
      <alignment horizontal="right" wrapText="1"/>
    </xf>
    <xf numFmtId="0" fontId="24" fillId="33" borderId="90" xfId="0" quotePrefix="1" applyFont="1" applyFill="1" applyBorder="1" applyAlignment="1">
      <alignment horizontal="center"/>
    </xf>
    <xf numFmtId="0" fontId="215" fillId="33" borderId="0" xfId="0" applyFont="1" applyFill="1" applyAlignment="1">
      <alignment horizontal="center"/>
    </xf>
    <xf numFmtId="0" fontId="293" fillId="0" borderId="0" xfId="0" applyFont="1" applyAlignment="1">
      <alignment horizontal="left" vertical="center" wrapText="1"/>
    </xf>
    <xf numFmtId="0" fontId="212" fillId="0" borderId="90" xfId="0" applyFont="1" applyBorder="1" applyAlignment="1">
      <alignment horizontal="left" wrapText="1"/>
    </xf>
    <xf numFmtId="0" fontId="21" fillId="33" borderId="92" xfId="0" applyFont="1" applyFill="1" applyBorder="1" applyAlignment="1">
      <alignment horizontal="center"/>
    </xf>
    <xf numFmtId="0" fontId="318" fillId="0" borderId="0" xfId="0" applyFont="1" applyAlignment="1">
      <alignment horizontal="left" wrapText="1"/>
    </xf>
    <xf numFmtId="0" fontId="21" fillId="0" borderId="0" xfId="0" applyFont="1" applyAlignment="1">
      <alignment vertical="center" wrapText="1"/>
    </xf>
    <xf numFmtId="0" fontId="22" fillId="140" borderId="117" xfId="0" applyFont="1" applyFill="1" applyBorder="1" applyAlignment="1">
      <alignment horizontal="left"/>
    </xf>
    <xf numFmtId="0" fontId="176" fillId="33" borderId="0" xfId="0" applyFont="1" applyFill="1" applyAlignment="1">
      <alignment horizontal="left" wrapText="1"/>
    </xf>
    <xf numFmtId="0" fontId="22" fillId="140" borderId="127" xfId="0" applyFont="1" applyFill="1" applyBorder="1" applyAlignment="1">
      <alignment horizontal="left"/>
    </xf>
    <xf numFmtId="0" fontId="22" fillId="140" borderId="0" xfId="0" applyFont="1" applyFill="1" applyAlignment="1">
      <alignment horizontal="left"/>
    </xf>
    <xf numFmtId="0" fontId="0" fillId="0" borderId="0" xfId="0" applyAlignment="1">
      <alignment horizontal="left" vertical="center"/>
    </xf>
    <xf numFmtId="0" fontId="176" fillId="33" borderId="90" xfId="0" applyFont="1" applyFill="1" applyBorder="1" applyAlignment="1">
      <alignment horizontal="left" vertical="center" wrapText="1"/>
    </xf>
    <xf numFmtId="0" fontId="0" fillId="0" borderId="90" xfId="0" applyBorder="1" applyAlignment="1">
      <alignment horizontal="left" vertical="center" wrapText="1"/>
    </xf>
    <xf numFmtId="0" fontId="26" fillId="117" borderId="117" xfId="0" applyFont="1" applyFill="1" applyBorder="1" applyAlignment="1">
      <alignment horizontal="left" wrapText="1"/>
    </xf>
    <xf numFmtId="0" fontId="212" fillId="0" borderId="90" xfId="0" applyFont="1" applyBorder="1" applyAlignment="1">
      <alignment horizontal="left" vertical="center" wrapText="1"/>
    </xf>
    <xf numFmtId="0" fontId="26" fillId="33" borderId="117" xfId="0" applyFont="1" applyFill="1" applyBorder="1" applyAlignment="1">
      <alignment vertical="top"/>
    </xf>
    <xf numFmtId="0" fontId="201" fillId="0" borderId="117" xfId="0" applyFont="1" applyBorder="1" applyAlignment="1">
      <alignment vertical="top"/>
    </xf>
    <xf numFmtId="0" fontId="0" fillId="0" borderId="90" xfId="0" applyBorder="1" applyAlignment="1">
      <alignment horizontal="center" vertical="center"/>
    </xf>
    <xf numFmtId="0" fontId="21" fillId="0" borderId="0" xfId="35681" applyFont="1" applyFill="1" applyBorder="1" applyAlignment="1">
      <alignment horizontal="center" vertical="center" wrapText="1"/>
    </xf>
    <xf numFmtId="0" fontId="176" fillId="0" borderId="90" xfId="35681" applyFont="1" applyBorder="1" applyAlignment="1">
      <alignment horizontal="left"/>
    </xf>
    <xf numFmtId="0" fontId="296" fillId="0" borderId="0" xfId="35681" applyFont="1" applyBorder="1" applyAlignment="1">
      <alignment horizontal="left"/>
    </xf>
    <xf numFmtId="0" fontId="0" fillId="0" borderId="0" xfId="0" applyAlignment="1">
      <alignment vertical="top"/>
    </xf>
    <xf numFmtId="0" fontId="348" fillId="33" borderId="0" xfId="0" applyFont="1" applyFill="1" applyAlignment="1">
      <alignment horizontal="left"/>
    </xf>
    <xf numFmtId="0" fontId="24" fillId="0" borderId="0" xfId="0" applyFont="1" applyAlignment="1">
      <alignment horizontal="left" vertical="top"/>
    </xf>
    <xf numFmtId="0" fontId="26" fillId="0" borderId="117" xfId="0" applyFont="1" applyBorder="1" applyAlignment="1">
      <alignment horizontal="left"/>
    </xf>
    <xf numFmtId="0" fontId="24" fillId="0" borderId="0" xfId="0" applyFont="1" applyAlignment="1">
      <alignment horizontal="right"/>
    </xf>
    <xf numFmtId="0" fontId="26" fillId="0" borderId="0" xfId="0" applyFont="1" applyAlignment="1">
      <alignment horizontal="left"/>
    </xf>
    <xf numFmtId="0" fontId="22" fillId="0" borderId="0" xfId="0" applyFont="1" applyAlignment="1">
      <alignment horizontal="left"/>
    </xf>
    <xf numFmtId="0" fontId="21" fillId="0" borderId="90" xfId="55769" applyFont="1" applyFill="1" applyBorder="1" applyAlignment="1">
      <alignment horizontal="center" vertical="center" wrapText="1"/>
    </xf>
    <xf numFmtId="0" fontId="21" fillId="33" borderId="0" xfId="305" applyFont="1" applyFill="1" applyAlignment="1">
      <alignment horizontal="center"/>
    </xf>
    <xf numFmtId="0" fontId="24" fillId="33" borderId="0" xfId="305" applyFont="1" applyFill="1" applyAlignment="1">
      <alignment horizontal="center" wrapText="1"/>
    </xf>
    <xf numFmtId="0" fontId="24" fillId="33" borderId="0" xfId="305" applyFont="1" applyFill="1" applyAlignment="1">
      <alignment horizontal="center"/>
    </xf>
    <xf numFmtId="0" fontId="21" fillId="41" borderId="0" xfId="35680" applyFont="1" applyFill="1" applyAlignment="1">
      <alignment vertical="center" wrapText="1"/>
    </xf>
    <xf numFmtId="0" fontId="21" fillId="0" borderId="0" xfId="35680" applyFont="1" applyAlignment="1">
      <alignment horizontal="left" vertical="center" wrapText="1"/>
    </xf>
    <xf numFmtId="0" fontId="21" fillId="0" borderId="0" xfId="35680" applyFont="1" applyAlignment="1">
      <alignment horizontal="left" vertical="center"/>
    </xf>
    <xf numFmtId="0" fontId="21" fillId="0" borderId="90" xfId="305" applyFont="1" applyBorder="1" applyAlignment="1">
      <alignment horizontal="center"/>
    </xf>
    <xf numFmtId="0" fontId="24" fillId="0" borderId="90" xfId="305" applyFont="1" applyBorder="1" applyAlignment="1">
      <alignment horizontal="center" wrapText="1"/>
    </xf>
    <xf numFmtId="0" fontId="0" fillId="0" borderId="90" xfId="0" applyBorder="1" applyAlignment="1">
      <alignment horizontal="center" wrapText="1"/>
    </xf>
    <xf numFmtId="0" fontId="24" fillId="0" borderId="90" xfId="305" applyFont="1" applyBorder="1" applyAlignment="1">
      <alignment horizontal="center"/>
    </xf>
    <xf numFmtId="0" fontId="22" fillId="0" borderId="0" xfId="305" applyFont="1" applyAlignment="1">
      <alignment horizontal="center" vertical="center" wrapText="1"/>
    </xf>
    <xf numFmtId="0" fontId="21" fillId="0" borderId="0" xfId="305" applyFont="1" applyAlignment="1">
      <alignment horizontal="center" wrapText="1"/>
    </xf>
    <xf numFmtId="0" fontId="21" fillId="0" borderId="0" xfId="0" applyFont="1" applyAlignment="1">
      <alignment horizontal="center" wrapText="1"/>
    </xf>
    <xf numFmtId="0" fontId="0" fillId="0" borderId="0" xfId="0" applyAlignment="1">
      <alignment horizontal="center" wrapText="1"/>
    </xf>
    <xf numFmtId="0" fontId="21" fillId="0" borderId="90" xfId="305" applyFont="1" applyBorder="1" applyAlignment="1">
      <alignment horizontal="center" wrapText="1"/>
    </xf>
    <xf numFmtId="0" fontId="21" fillId="33" borderId="0" xfId="305" applyFont="1" applyFill="1" applyAlignment="1">
      <alignment horizontal="center" wrapText="1"/>
    </xf>
    <xf numFmtId="0" fontId="21" fillId="33" borderId="0" xfId="305" applyFont="1" applyFill="1" applyAlignment="1">
      <alignment horizontal="right" wrapText="1"/>
    </xf>
    <xf numFmtId="0" fontId="0" fillId="33" borderId="0" xfId="0" applyFill="1" applyAlignment="1">
      <alignment wrapText="1"/>
    </xf>
    <xf numFmtId="0" fontId="21" fillId="0" borderId="92" xfId="0" applyFont="1" applyBorder="1" applyAlignment="1">
      <alignment horizontal="left"/>
    </xf>
    <xf numFmtId="0" fontId="176" fillId="0" borderId="90" xfId="0" applyFont="1" applyBorder="1" applyAlignment="1">
      <alignment horizontal="left"/>
    </xf>
    <xf numFmtId="0" fontId="176" fillId="0" borderId="0" xfId="0" applyFont="1" applyAlignment="1">
      <alignment horizontal="left" vertical="center" wrapText="1" indent="1"/>
    </xf>
    <xf numFmtId="0" fontId="176" fillId="0" borderId="90" xfId="0" applyFont="1" applyBorder="1" applyAlignment="1">
      <alignment horizontal="left" vertical="center" wrapText="1" indent="1"/>
    </xf>
    <xf numFmtId="0" fontId="21" fillId="117" borderId="0" xfId="0" applyFont="1" applyFill="1" applyAlignment="1">
      <alignment horizontal="left" vertical="center" wrapText="1"/>
    </xf>
    <xf numFmtId="0" fontId="21" fillId="117" borderId="117" xfId="0" applyFont="1" applyFill="1" applyBorder="1" applyAlignment="1">
      <alignment horizontal="left" vertical="center" wrapText="1"/>
    </xf>
    <xf numFmtId="0" fontId="176" fillId="0" borderId="90" xfId="0" applyFont="1" applyBorder="1"/>
    <xf numFmtId="0" fontId="21" fillId="0" borderId="90" xfId="0" applyFont="1" applyBorder="1"/>
    <xf numFmtId="0" fontId="21" fillId="0" borderId="92" xfId="8468" applyFont="1" applyBorder="1" applyAlignment="1">
      <alignment horizontal="center"/>
    </xf>
    <xf numFmtId="0" fontId="24" fillId="0" borderId="117" xfId="0" applyFont="1" applyBorder="1" applyAlignment="1">
      <alignment horizontal="left"/>
    </xf>
    <xf numFmtId="0" fontId="0" fillId="0" borderId="117" xfId="0" applyBorder="1" applyAlignment="1">
      <alignment horizontal="left"/>
    </xf>
    <xf numFmtId="49" fontId="21" fillId="0" borderId="117" xfId="55768" applyNumberFormat="1" applyFont="1" applyBorder="1" applyAlignment="1">
      <alignment horizontal="center" wrapText="1"/>
    </xf>
    <xf numFmtId="49" fontId="21" fillId="0" borderId="125" xfId="55768" applyNumberFormat="1" applyFont="1" applyBorder="1" applyAlignment="1">
      <alignment horizontal="center" wrapText="1"/>
    </xf>
    <xf numFmtId="0" fontId="176" fillId="0" borderId="90" xfId="55768" applyFont="1" applyBorder="1" applyAlignment="1">
      <alignment horizontal="left" vertical="center" wrapText="1"/>
    </xf>
    <xf numFmtId="0" fontId="336" fillId="0" borderId="100" xfId="8454" applyFont="1" applyBorder="1" applyAlignment="1" applyProtection="1">
      <alignment horizontal="center" vertical="center"/>
      <protection locked="0"/>
    </xf>
    <xf numFmtId="0" fontId="336" fillId="0" borderId="101" xfId="8454" applyFont="1" applyBorder="1" applyAlignment="1" applyProtection="1">
      <alignment horizontal="center" vertical="center"/>
      <protection locked="0"/>
    </xf>
    <xf numFmtId="0" fontId="344" fillId="33" borderId="0" xfId="0" applyFont="1" applyFill="1" applyAlignment="1">
      <alignment horizontal="left" vertical="center"/>
    </xf>
    <xf numFmtId="0" fontId="341" fillId="0" borderId="0" xfId="0" applyFont="1" applyAlignment="1">
      <alignment horizontal="left" vertical="top" wrapText="1"/>
    </xf>
    <xf numFmtId="49" fontId="340" fillId="0" borderId="0" xfId="55768" applyNumberFormat="1" applyFont="1" applyAlignment="1">
      <alignment horizontal="center" wrapText="1"/>
    </xf>
    <xf numFmtId="0" fontId="346" fillId="0" borderId="0" xfId="55768" applyFont="1" applyAlignment="1">
      <alignment horizontal="left" vertical="center" wrapText="1"/>
    </xf>
    <xf numFmtId="0" fontId="341" fillId="0" borderId="0" xfId="0" applyFont="1" applyAlignment="1">
      <alignment horizontal="left"/>
    </xf>
    <xf numFmtId="0" fontId="0" fillId="0" borderId="0" xfId="0" applyAlignment="1">
      <alignment horizontal="left"/>
    </xf>
    <xf numFmtId="0" fontId="322" fillId="0" borderId="90" xfId="0" applyFont="1" applyBorder="1" applyAlignment="1">
      <alignment horizontal="left" wrapText="1"/>
    </xf>
    <xf numFmtId="0" fontId="212" fillId="33" borderId="0" xfId="0" applyFont="1" applyFill="1" applyAlignment="1">
      <alignment horizontal="left" wrapText="1"/>
    </xf>
    <xf numFmtId="0" fontId="21" fillId="33" borderId="90" xfId="0" applyFont="1" applyFill="1" applyBorder="1" applyProtection="1">
      <protection locked="0"/>
    </xf>
    <xf numFmtId="0" fontId="174" fillId="127" borderId="0" xfId="0" applyFont="1" applyFill="1" applyAlignment="1">
      <alignment vertical="center" wrapText="1"/>
    </xf>
    <xf numFmtId="0" fontId="22" fillId="33" borderId="90" xfId="0" applyFont="1" applyFill="1" applyBorder="1" applyAlignment="1">
      <alignment horizontal="left" wrapText="1"/>
    </xf>
    <xf numFmtId="0" fontId="0" fillId="0" borderId="90" xfId="0" applyBorder="1" applyAlignment="1">
      <alignment horizontal="left" wrapText="1"/>
    </xf>
    <xf numFmtId="0" fontId="176" fillId="33" borderId="90" xfId="0" applyFont="1" applyFill="1" applyBorder="1" applyAlignment="1">
      <alignment horizontal="left" wrapText="1"/>
    </xf>
    <xf numFmtId="0" fontId="24" fillId="0" borderId="92" xfId="0" applyFont="1" applyBorder="1" applyAlignment="1">
      <alignment horizontal="center" vertical="center" wrapText="1"/>
    </xf>
    <xf numFmtId="0" fontId="318" fillId="0" borderId="127" xfId="0" applyFont="1" applyBorder="1" applyAlignment="1">
      <alignment horizontal="center" vertical="top"/>
    </xf>
    <xf numFmtId="0" fontId="0" fillId="0" borderId="127" xfId="0" applyBorder="1"/>
    <xf numFmtId="0" fontId="318" fillId="0" borderId="0" xfId="0" applyFont="1" applyAlignment="1">
      <alignment horizontal="center" vertical="center" wrapText="1"/>
    </xf>
    <xf numFmtId="0" fontId="0" fillId="0" borderId="0" xfId="0" applyAlignment="1">
      <alignment horizontal="center" vertical="center" wrapText="1"/>
    </xf>
    <xf numFmtId="0" fontId="169" fillId="0" borderId="92" xfId="0" applyFont="1" applyBorder="1" applyAlignment="1">
      <alignment horizontal="center" vertical="center"/>
    </xf>
    <xf numFmtId="0" fontId="0" fillId="0" borderId="92" xfId="0" applyBorder="1" applyAlignment="1">
      <alignment horizontal="center" vertical="center"/>
    </xf>
    <xf numFmtId="0" fontId="24" fillId="0" borderId="90" xfId="0" applyFont="1" applyBorder="1" applyAlignment="1">
      <alignment horizontal="center" vertical="center"/>
    </xf>
    <xf numFmtId="0" fontId="24" fillId="0" borderId="117" xfId="0" applyFont="1" applyBorder="1"/>
    <xf numFmtId="0" fontId="0" fillId="0" borderId="117" xfId="0" applyBorder="1" applyAlignment="1">
      <alignment horizontal="center" vertical="top"/>
    </xf>
    <xf numFmtId="0" fontId="323" fillId="33" borderId="125" xfId="0" applyFont="1" applyFill="1" applyBorder="1" applyAlignment="1">
      <alignment vertical="top"/>
    </xf>
    <xf numFmtId="0" fontId="324" fillId="0" borderId="125" xfId="0" applyFont="1" applyBorder="1" applyAlignment="1">
      <alignment vertical="top"/>
    </xf>
    <xf numFmtId="0" fontId="318" fillId="0" borderId="90" xfId="0" applyFont="1" applyBorder="1" applyAlignment="1">
      <alignment horizontal="center" vertical="center"/>
    </xf>
    <xf numFmtId="0" fontId="318" fillId="0" borderId="90" xfId="0" applyFont="1" applyBorder="1" applyAlignment="1">
      <alignment horizontal="center" wrapText="1"/>
    </xf>
    <xf numFmtId="0" fontId="318" fillId="0" borderId="125" xfId="0" applyFont="1" applyBorder="1" applyAlignment="1">
      <alignment horizontal="center" vertical="center" wrapText="1"/>
    </xf>
    <xf numFmtId="0" fontId="318" fillId="0" borderId="90" xfId="0" applyFont="1" applyBorder="1" applyAlignment="1">
      <alignment horizontal="center" vertical="center" wrapText="1"/>
    </xf>
    <xf numFmtId="0" fontId="318" fillId="0" borderId="127" xfId="0" applyFont="1" applyBorder="1"/>
    <xf numFmtId="0" fontId="0" fillId="0" borderId="92" xfId="0" applyBorder="1" applyAlignment="1">
      <alignment horizontal="center" vertical="center" wrapText="1"/>
    </xf>
    <xf numFmtId="0" fontId="24" fillId="0" borderId="0" xfId="0" applyFont="1" applyAlignment="1">
      <alignment horizontal="center" wrapText="1"/>
    </xf>
    <xf numFmtId="0" fontId="318" fillId="0" borderId="90" xfId="0" applyFont="1" applyBorder="1" applyAlignment="1">
      <alignment horizontal="center" vertical="top"/>
    </xf>
    <xf numFmtId="0" fontId="326" fillId="33" borderId="90" xfId="0" applyFont="1" applyFill="1" applyBorder="1" applyAlignment="1">
      <alignment horizontal="left" vertical="center"/>
    </xf>
    <xf numFmtId="0" fontId="0" fillId="0" borderId="127" xfId="0" applyBorder="1" applyAlignment="1">
      <alignment horizontal="center" vertical="top"/>
    </xf>
    <xf numFmtId="0" fontId="24" fillId="33" borderId="0" xfId="0" applyFont="1" applyFill="1" applyAlignment="1">
      <alignment horizontal="left" vertical="center" wrapText="1"/>
    </xf>
    <xf numFmtId="0" fontId="0" fillId="0" borderId="0" xfId="0" applyAlignment="1">
      <alignment horizontal="left" vertical="center" wrapText="1"/>
    </xf>
    <xf numFmtId="0" fontId="318" fillId="0" borderId="0" xfId="0" applyFont="1" applyAlignment="1">
      <alignment horizontal="center" wrapText="1"/>
    </xf>
    <xf numFmtId="0" fontId="322" fillId="0" borderId="90" xfId="0" applyFont="1" applyBorder="1" applyAlignment="1">
      <alignment vertical="center"/>
    </xf>
    <xf numFmtId="0" fontId="321" fillId="33" borderId="125" xfId="0" applyFont="1" applyFill="1" applyBorder="1" applyAlignment="1">
      <alignment vertical="top"/>
    </xf>
    <xf numFmtId="0" fontId="291" fillId="0" borderId="125" xfId="0" applyFont="1" applyBorder="1" applyAlignment="1">
      <alignment vertical="top"/>
    </xf>
    <xf numFmtId="169" fontId="21" fillId="0" borderId="92" xfId="35974" applyNumberFormat="1" applyFont="1" applyBorder="1" applyAlignment="1">
      <alignment horizontal="center"/>
    </xf>
  </cellXfs>
  <cellStyles count="55774">
    <cellStyle name="-" xfId="12107" xr:uid="{00000000-0005-0000-0000-000000000000}"/>
    <cellStyle name=" 1" xfId="36948" xr:uid="{00000000-0005-0000-0000-000001000000}"/>
    <cellStyle name=" 1 10" xfId="36949" xr:uid="{00000000-0005-0000-0000-000002000000}"/>
    <cellStyle name=" 1 10 2" xfId="36950" xr:uid="{00000000-0005-0000-0000-000003000000}"/>
    <cellStyle name=" 1 10 3" xfId="36951" xr:uid="{00000000-0005-0000-0000-000004000000}"/>
    <cellStyle name=" 1 11" xfId="36952" xr:uid="{00000000-0005-0000-0000-000005000000}"/>
    <cellStyle name=" 1 11 2" xfId="36953" xr:uid="{00000000-0005-0000-0000-000006000000}"/>
    <cellStyle name=" 1 11 3" xfId="36954" xr:uid="{00000000-0005-0000-0000-000007000000}"/>
    <cellStyle name=" 1 12" xfId="36955" xr:uid="{00000000-0005-0000-0000-000008000000}"/>
    <cellStyle name=" 1 12 2" xfId="36956" xr:uid="{00000000-0005-0000-0000-000009000000}"/>
    <cellStyle name=" 1 13" xfId="36957" xr:uid="{00000000-0005-0000-0000-00000A000000}"/>
    <cellStyle name=" 1 14" xfId="40246" xr:uid="{00000000-0005-0000-0000-00000B000000}"/>
    <cellStyle name=" 1 2" xfId="36958" xr:uid="{00000000-0005-0000-0000-00000C000000}"/>
    <cellStyle name=" 1 2 2" xfId="36959" xr:uid="{00000000-0005-0000-0000-00000D000000}"/>
    <cellStyle name=" 1 2 2 2" xfId="36960" xr:uid="{00000000-0005-0000-0000-00000E000000}"/>
    <cellStyle name=" 1 2 2 2 2" xfId="36961" xr:uid="{00000000-0005-0000-0000-00000F000000}"/>
    <cellStyle name=" 1 2 2 3" xfId="36962" xr:uid="{00000000-0005-0000-0000-000010000000}"/>
    <cellStyle name=" 1 2 2 3 2" xfId="36963" xr:uid="{00000000-0005-0000-0000-000011000000}"/>
    <cellStyle name=" 1 2 2 4" xfId="36964" xr:uid="{00000000-0005-0000-0000-000012000000}"/>
    <cellStyle name=" 1 2 3" xfId="36965" xr:uid="{00000000-0005-0000-0000-000013000000}"/>
    <cellStyle name=" 1 2 3 2" xfId="36966" xr:uid="{00000000-0005-0000-0000-000014000000}"/>
    <cellStyle name=" 1 2 4" xfId="36967" xr:uid="{00000000-0005-0000-0000-000015000000}"/>
    <cellStyle name=" 1 2 4 2" xfId="36968" xr:uid="{00000000-0005-0000-0000-000016000000}"/>
    <cellStyle name=" 1 2 5" xfId="36969" xr:uid="{00000000-0005-0000-0000-000017000000}"/>
    <cellStyle name=" 1 3" xfId="36970" xr:uid="{00000000-0005-0000-0000-000018000000}"/>
    <cellStyle name=" 1 3 2" xfId="36971" xr:uid="{00000000-0005-0000-0000-000019000000}"/>
    <cellStyle name=" 1 4" xfId="36972" xr:uid="{00000000-0005-0000-0000-00001A000000}"/>
    <cellStyle name=" 1 4 2" xfId="36973" xr:uid="{00000000-0005-0000-0000-00001B000000}"/>
    <cellStyle name=" 1 4 2 2" xfId="36974" xr:uid="{00000000-0005-0000-0000-00001C000000}"/>
    <cellStyle name=" 1 4 3" xfId="36975" xr:uid="{00000000-0005-0000-0000-00001D000000}"/>
    <cellStyle name=" 1 5" xfId="36976" xr:uid="{00000000-0005-0000-0000-00001E000000}"/>
    <cellStyle name=" 1 5 2" xfId="36977" xr:uid="{00000000-0005-0000-0000-00001F000000}"/>
    <cellStyle name=" 1 5 2 2" xfId="36978" xr:uid="{00000000-0005-0000-0000-000020000000}"/>
    <cellStyle name=" 1 5 3" xfId="36979" xr:uid="{00000000-0005-0000-0000-000021000000}"/>
    <cellStyle name=" 1 5 3 2" xfId="36980" xr:uid="{00000000-0005-0000-0000-000022000000}"/>
    <cellStyle name=" 1 5 4" xfId="36981" xr:uid="{00000000-0005-0000-0000-000023000000}"/>
    <cellStyle name=" 1 6" xfId="36982" xr:uid="{00000000-0005-0000-0000-000024000000}"/>
    <cellStyle name=" 1 6 2" xfId="36983" xr:uid="{00000000-0005-0000-0000-000025000000}"/>
    <cellStyle name=" 1 6 2 2" xfId="36984" xr:uid="{00000000-0005-0000-0000-000026000000}"/>
    <cellStyle name=" 1 6 3" xfId="36985" xr:uid="{00000000-0005-0000-0000-000027000000}"/>
    <cellStyle name=" 1 7" xfId="36986" xr:uid="{00000000-0005-0000-0000-000028000000}"/>
    <cellStyle name=" 1 7 2" xfId="36987" xr:uid="{00000000-0005-0000-0000-000029000000}"/>
    <cellStyle name=" 1 8" xfId="36988" xr:uid="{00000000-0005-0000-0000-00002A000000}"/>
    <cellStyle name=" 1 8 2" xfId="36989" xr:uid="{00000000-0005-0000-0000-00002B000000}"/>
    <cellStyle name=" 1 9" xfId="36990" xr:uid="{00000000-0005-0000-0000-00002C000000}"/>
    <cellStyle name=" 1 9 2" xfId="36991" xr:uid="{00000000-0005-0000-0000-00002D000000}"/>
    <cellStyle name=" 1_Results &amp; key fig." xfId="36992" xr:uid="{00000000-0005-0000-0000-00002E000000}"/>
    <cellStyle name="&quot;123&quot;" xfId="12108" xr:uid="{00000000-0005-0000-0000-00002F000000}"/>
    <cellStyle name="******************************************" xfId="3" xr:uid="{00000000-0005-0000-0000-000030000000}"/>
    <cellStyle name="****************************************** 2" xfId="12109" xr:uid="{00000000-0005-0000-0000-000031000000}"/>
    <cellStyle name="****************************************** 2 2" xfId="36993" xr:uid="{00000000-0005-0000-0000-000032000000}"/>
    <cellStyle name="****************************************** 2 2 2" xfId="40247" xr:uid="{00000000-0005-0000-0000-000033000000}"/>
    <cellStyle name="****************************************** 2 3" xfId="40248" xr:uid="{00000000-0005-0000-0000-000034000000}"/>
    <cellStyle name="****************************************** 2 3 2" xfId="40249" xr:uid="{00000000-0005-0000-0000-000035000000}"/>
    <cellStyle name="****************************************** 2 4" xfId="40250" xr:uid="{00000000-0005-0000-0000-000036000000}"/>
    <cellStyle name="****************************************** 3" xfId="36994" xr:uid="{00000000-0005-0000-0000-000037000000}"/>
    <cellStyle name="****************************************** 3 2" xfId="40251" xr:uid="{00000000-0005-0000-0000-000038000000}"/>
    <cellStyle name="****************************************** 4" xfId="40252" xr:uid="{00000000-0005-0000-0000-000039000000}"/>
    <cellStyle name="****************************************** 4 2" xfId="40253" xr:uid="{00000000-0005-0000-0000-00003A000000}"/>
    <cellStyle name="****************************************** 5" xfId="40254" xr:uid="{00000000-0005-0000-0000-00003B000000}"/>
    <cellStyle name="******************************************_Adjustment-Hovedtall" xfId="36995"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55" xr:uid="{00000000-0005-0000-0000-000046000000}"/>
    <cellStyle name="_0108 Balanse + ledelsesrapport 2 2" xfId="40256" xr:uid="{00000000-0005-0000-0000-000047000000}"/>
    <cellStyle name="_0108 Balanse + ledelsesrapport 2 2 2" xfId="40257" xr:uid="{00000000-0005-0000-0000-000048000000}"/>
    <cellStyle name="_0108 Balanse + ledelsesrapport 2 3" xfId="40258" xr:uid="{00000000-0005-0000-0000-000049000000}"/>
    <cellStyle name="_0108 Balanse + ledelsesrapport 2 3 2" xfId="40259" xr:uid="{00000000-0005-0000-0000-00004A000000}"/>
    <cellStyle name="_0108 Balanse + ledelsesrapport 2 4" xfId="40260" xr:uid="{00000000-0005-0000-0000-00004B000000}"/>
    <cellStyle name="_0108 Balanse + ledelsesrapport 3" xfId="40261" xr:uid="{00000000-0005-0000-0000-00004C000000}"/>
    <cellStyle name="_0108 Balanse + ledelsesrapport 3 2" xfId="40262" xr:uid="{00000000-0005-0000-0000-00004D000000}"/>
    <cellStyle name="_0108 Balanse + ledelsesrapport 3 2 2" xfId="40263" xr:uid="{00000000-0005-0000-0000-00004E000000}"/>
    <cellStyle name="_0108 Balanse + ledelsesrapport 3 3" xfId="40264" xr:uid="{00000000-0005-0000-0000-00004F000000}"/>
    <cellStyle name="_0108 Balanse + ledelsesrapport 3 3 2" xfId="40265" xr:uid="{00000000-0005-0000-0000-000050000000}"/>
    <cellStyle name="_0108 Balanse + ledelsesrapport 3 4" xfId="40266" xr:uid="{00000000-0005-0000-0000-000051000000}"/>
    <cellStyle name="_0108 Balanse + ledelsesrapport 4" xfId="40267" xr:uid="{00000000-0005-0000-0000-000052000000}"/>
    <cellStyle name="_0108 Balanse + ledelsesrapport 4 2" xfId="40268" xr:uid="{00000000-0005-0000-0000-000053000000}"/>
    <cellStyle name="_0108 Balanse + ledelsesrapport 5" xfId="40269" xr:uid="{00000000-0005-0000-0000-000054000000}"/>
    <cellStyle name="_0108 Balanse + ledelsesrapport 5 2" xfId="40270" xr:uid="{00000000-0005-0000-0000-000055000000}"/>
    <cellStyle name="_0108 Balanse + ledelsesrapport 6" xfId="40271"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2" xr:uid="{00000000-0005-0000-0000-00005E000000}"/>
    <cellStyle name="_2 11" xfId="40273" xr:uid="{00000000-0005-0000-0000-00005F000000}"/>
    <cellStyle name="_2 12" xfId="40274" xr:uid="{00000000-0005-0000-0000-000060000000}"/>
    <cellStyle name="_2 13" xfId="40275" xr:uid="{00000000-0005-0000-0000-000061000000}"/>
    <cellStyle name="_2 14" xfId="40276" xr:uid="{00000000-0005-0000-0000-000062000000}"/>
    <cellStyle name="_2 15" xfId="40277" xr:uid="{00000000-0005-0000-0000-000063000000}"/>
    <cellStyle name="_2 16" xfId="40278" xr:uid="{00000000-0005-0000-0000-000064000000}"/>
    <cellStyle name="_2 2" xfId="12123" xr:uid="{00000000-0005-0000-0000-000065000000}"/>
    <cellStyle name="_2 2 2" xfId="40279" xr:uid="{00000000-0005-0000-0000-000066000000}"/>
    <cellStyle name="_2 2 2 2" xfId="40280" xr:uid="{00000000-0005-0000-0000-000067000000}"/>
    <cellStyle name="_2 2 3" xfId="40281" xr:uid="{00000000-0005-0000-0000-000068000000}"/>
    <cellStyle name="_2 2_1" xfId="40282" xr:uid="{00000000-0005-0000-0000-000069000000}"/>
    <cellStyle name="_2 2_8" xfId="40283" xr:uid="{00000000-0005-0000-0000-00006A000000}"/>
    <cellStyle name="_2 2_Kontroll ME" xfId="12124" xr:uid="{00000000-0005-0000-0000-00006B000000}"/>
    <cellStyle name="_2 2_Kontroll-fane" xfId="12125" xr:uid="{00000000-0005-0000-0000-00006C000000}"/>
    <cellStyle name="_2 3" xfId="40284" xr:uid="{00000000-0005-0000-0000-00006D000000}"/>
    <cellStyle name="_2 3 2" xfId="40285" xr:uid="{00000000-0005-0000-0000-00006E000000}"/>
    <cellStyle name="_2 3 2 2" xfId="40286" xr:uid="{00000000-0005-0000-0000-00006F000000}"/>
    <cellStyle name="_2 3 3" xfId="40287" xr:uid="{00000000-0005-0000-0000-000070000000}"/>
    <cellStyle name="_2 3 3 2" xfId="40288" xr:uid="{00000000-0005-0000-0000-000071000000}"/>
    <cellStyle name="_2 3 3 3" xfId="40289" xr:uid="{00000000-0005-0000-0000-000072000000}"/>
    <cellStyle name="_2 3 3 4" xfId="40290" xr:uid="{00000000-0005-0000-0000-000073000000}"/>
    <cellStyle name="_2 4" xfId="40291" xr:uid="{00000000-0005-0000-0000-000074000000}"/>
    <cellStyle name="_2 4 2" xfId="40292" xr:uid="{00000000-0005-0000-0000-000075000000}"/>
    <cellStyle name="_2 5" xfId="40293" xr:uid="{00000000-0005-0000-0000-000076000000}"/>
    <cellStyle name="_2 5 2" xfId="40294" xr:uid="{00000000-0005-0000-0000-000077000000}"/>
    <cellStyle name="_2 6" xfId="40295" xr:uid="{00000000-0005-0000-0000-000078000000}"/>
    <cellStyle name="_2 7" xfId="40296" xr:uid="{00000000-0005-0000-0000-000079000000}"/>
    <cellStyle name="_2 8" xfId="40297" xr:uid="{00000000-0005-0000-0000-00007A000000}"/>
    <cellStyle name="_2 9" xfId="40298" xr:uid="{00000000-0005-0000-0000-00007B000000}"/>
    <cellStyle name="_2_1" xfId="40299" xr:uid="{00000000-0005-0000-0000-00007C000000}"/>
    <cellStyle name="_2_8" xfId="40300" xr:uid="{00000000-0005-0000-0000-00007D000000}"/>
    <cellStyle name="_2_Kontroll ME" xfId="12126" xr:uid="{00000000-0005-0000-0000-00007E000000}"/>
    <cellStyle name="_2_Kontroll-fane" xfId="12127" xr:uid="{00000000-0005-0000-0000-00007F000000}"/>
    <cellStyle name="_2_Side 9" xfId="40301" xr:uid="{00000000-0005-0000-0000-000080000000}"/>
    <cellStyle name="_3" xfId="12128" xr:uid="{00000000-0005-0000-0000-000081000000}"/>
    <cellStyle name="_3 10" xfId="40302" xr:uid="{00000000-0005-0000-0000-000082000000}"/>
    <cellStyle name="_3 11" xfId="40303" xr:uid="{00000000-0005-0000-0000-000083000000}"/>
    <cellStyle name="_3 12" xfId="40304" xr:uid="{00000000-0005-0000-0000-000084000000}"/>
    <cellStyle name="_3 13" xfId="40305" xr:uid="{00000000-0005-0000-0000-000085000000}"/>
    <cellStyle name="_3 14" xfId="40306" xr:uid="{00000000-0005-0000-0000-000086000000}"/>
    <cellStyle name="_3 15" xfId="40307" xr:uid="{00000000-0005-0000-0000-000087000000}"/>
    <cellStyle name="_3 16" xfId="40308" xr:uid="{00000000-0005-0000-0000-000088000000}"/>
    <cellStyle name="_3 2" xfId="12129" xr:uid="{00000000-0005-0000-0000-000089000000}"/>
    <cellStyle name="_3 2 2" xfId="40309" xr:uid="{00000000-0005-0000-0000-00008A000000}"/>
    <cellStyle name="_3 2 2 2" xfId="40310" xr:uid="{00000000-0005-0000-0000-00008B000000}"/>
    <cellStyle name="_3 2 3" xfId="40311" xr:uid="{00000000-0005-0000-0000-00008C000000}"/>
    <cellStyle name="_3 2_1" xfId="40312" xr:uid="{00000000-0005-0000-0000-00008D000000}"/>
    <cellStyle name="_3 2_8" xfId="40313" xr:uid="{00000000-0005-0000-0000-00008E000000}"/>
    <cellStyle name="_3 2_Kontroll ME" xfId="12130" xr:uid="{00000000-0005-0000-0000-00008F000000}"/>
    <cellStyle name="_3 2_Kontroll-fane" xfId="12131" xr:uid="{00000000-0005-0000-0000-000090000000}"/>
    <cellStyle name="_3 3" xfId="40314" xr:uid="{00000000-0005-0000-0000-000091000000}"/>
    <cellStyle name="_3 3 2" xfId="40315" xr:uid="{00000000-0005-0000-0000-000092000000}"/>
    <cellStyle name="_3 3 2 2" xfId="40316" xr:uid="{00000000-0005-0000-0000-000093000000}"/>
    <cellStyle name="_3 3 3" xfId="40317" xr:uid="{00000000-0005-0000-0000-000094000000}"/>
    <cellStyle name="_3 3 3 2" xfId="40318" xr:uid="{00000000-0005-0000-0000-000095000000}"/>
    <cellStyle name="_3 3 3 3" xfId="40319" xr:uid="{00000000-0005-0000-0000-000096000000}"/>
    <cellStyle name="_3 3 3 4" xfId="40320" xr:uid="{00000000-0005-0000-0000-000097000000}"/>
    <cellStyle name="_3 4" xfId="40321" xr:uid="{00000000-0005-0000-0000-000098000000}"/>
    <cellStyle name="_3 4 2" xfId="40322" xr:uid="{00000000-0005-0000-0000-000099000000}"/>
    <cellStyle name="_3 5" xfId="40323" xr:uid="{00000000-0005-0000-0000-00009A000000}"/>
    <cellStyle name="_3 5 2" xfId="40324" xr:uid="{00000000-0005-0000-0000-00009B000000}"/>
    <cellStyle name="_3 6" xfId="40325" xr:uid="{00000000-0005-0000-0000-00009C000000}"/>
    <cellStyle name="_3 7" xfId="40326" xr:uid="{00000000-0005-0000-0000-00009D000000}"/>
    <cellStyle name="_3 8" xfId="40327" xr:uid="{00000000-0005-0000-0000-00009E000000}"/>
    <cellStyle name="_3 9" xfId="40328" xr:uid="{00000000-0005-0000-0000-00009F000000}"/>
    <cellStyle name="_3_1" xfId="40329" xr:uid="{00000000-0005-0000-0000-0000A0000000}"/>
    <cellStyle name="_3_8" xfId="40330" xr:uid="{00000000-0005-0000-0000-0000A1000000}"/>
    <cellStyle name="_3_Kontroll ME" xfId="12132" xr:uid="{00000000-0005-0000-0000-0000A2000000}"/>
    <cellStyle name="_3_Kontroll-fane" xfId="12133" xr:uid="{00000000-0005-0000-0000-0000A3000000}"/>
    <cellStyle name="_3_Side 9" xfId="40331"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2" xr:uid="{00000000-0005-0000-0000-0000AC000000}"/>
    <cellStyle name="_4 Årsregnskap med noter Vital 2007 2 2" xfId="40333" xr:uid="{00000000-0005-0000-0000-0000AD000000}"/>
    <cellStyle name="_4 Årsregnskap med noter Vital 2007 2 2 2" xfId="40334" xr:uid="{00000000-0005-0000-0000-0000AE000000}"/>
    <cellStyle name="_4 Årsregnskap med noter Vital 2007 2 3" xfId="40335" xr:uid="{00000000-0005-0000-0000-0000AF000000}"/>
    <cellStyle name="_4 Årsregnskap med noter Vital 2007 2 3 2" xfId="40336" xr:uid="{00000000-0005-0000-0000-0000B0000000}"/>
    <cellStyle name="_4 Årsregnskap med noter Vital 2007 2 4" xfId="40337" xr:uid="{00000000-0005-0000-0000-0000B1000000}"/>
    <cellStyle name="_4 Årsregnskap med noter Vital 2007 3" xfId="40338" xr:uid="{00000000-0005-0000-0000-0000B2000000}"/>
    <cellStyle name="_4 Årsregnskap med noter Vital 2007 3 2" xfId="40339" xr:uid="{00000000-0005-0000-0000-0000B3000000}"/>
    <cellStyle name="_4 Årsregnskap med noter Vital 2007 3 2 2" xfId="40340" xr:uid="{00000000-0005-0000-0000-0000B4000000}"/>
    <cellStyle name="_4 Årsregnskap med noter Vital 2007 3 3" xfId="40341" xr:uid="{00000000-0005-0000-0000-0000B5000000}"/>
    <cellStyle name="_4 Årsregnskap med noter Vital 2007 3 3 2" xfId="40342" xr:uid="{00000000-0005-0000-0000-0000B6000000}"/>
    <cellStyle name="_4 Årsregnskap med noter Vital 2007 3 4" xfId="40343" xr:uid="{00000000-0005-0000-0000-0000B7000000}"/>
    <cellStyle name="_4 Årsregnskap med noter Vital 2007 4" xfId="40344" xr:uid="{00000000-0005-0000-0000-0000B8000000}"/>
    <cellStyle name="_4 Årsregnskap med noter Vital 2007 4 2" xfId="40345" xr:uid="{00000000-0005-0000-0000-0000B9000000}"/>
    <cellStyle name="_4 Årsregnskap med noter Vital 2007 5" xfId="40346" xr:uid="{00000000-0005-0000-0000-0000BA000000}"/>
    <cellStyle name="_4 Årsregnskap med noter Vital 2007 5 2" xfId="40347" xr:uid="{00000000-0005-0000-0000-0000BB000000}"/>
    <cellStyle name="_4 Årsregnskap med noter Vital 2007 6" xfId="40348"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49" xr:uid="{00000000-0005-0000-0000-0000C7000000}"/>
    <cellStyle name="_Adm inntekter pr april 09 v.2 11" xfId="40350" xr:uid="{00000000-0005-0000-0000-0000C8000000}"/>
    <cellStyle name="_Adm inntekter pr april 09 v.2 2" xfId="12150" xr:uid="{00000000-0005-0000-0000-0000C9000000}"/>
    <cellStyle name="_Adm inntekter pr april 09 v.2 2 2" xfId="40351" xr:uid="{00000000-0005-0000-0000-0000CA000000}"/>
    <cellStyle name="_Adm inntekter pr april 09 v.2 2 2 2" xfId="40352" xr:uid="{00000000-0005-0000-0000-0000CB000000}"/>
    <cellStyle name="_Adm inntekter pr april 09 v.2 2 3" xfId="40353" xr:uid="{00000000-0005-0000-0000-0000CC000000}"/>
    <cellStyle name="_Adm inntekter pr april 09 v.2 3" xfId="40354" xr:uid="{00000000-0005-0000-0000-0000CD000000}"/>
    <cellStyle name="_Adm inntekter pr april 09 v.2 3 2" xfId="40355" xr:uid="{00000000-0005-0000-0000-0000CE000000}"/>
    <cellStyle name="_Adm inntekter pr april 09 v.2 3 2 2" xfId="40356" xr:uid="{00000000-0005-0000-0000-0000CF000000}"/>
    <cellStyle name="_Adm inntekter pr april 09 v.2 3 3" xfId="40357" xr:uid="{00000000-0005-0000-0000-0000D0000000}"/>
    <cellStyle name="_Adm inntekter pr april 09 v.2 3 3 2" xfId="40358" xr:uid="{00000000-0005-0000-0000-0000D1000000}"/>
    <cellStyle name="_Adm inntekter pr april 09 v.2 3 3 3" xfId="40359" xr:uid="{00000000-0005-0000-0000-0000D2000000}"/>
    <cellStyle name="_Adm inntekter pr april 09 v.2 3 3 4" xfId="40360" xr:uid="{00000000-0005-0000-0000-0000D3000000}"/>
    <cellStyle name="_Adm inntekter pr april 09 v.2 4" xfId="40361" xr:uid="{00000000-0005-0000-0000-0000D4000000}"/>
    <cellStyle name="_Adm inntekter pr april 09 v.2 4 2" xfId="40362" xr:uid="{00000000-0005-0000-0000-0000D5000000}"/>
    <cellStyle name="_Adm inntekter pr april 09 v.2 5" xfId="40363" xr:uid="{00000000-0005-0000-0000-0000D6000000}"/>
    <cellStyle name="_Adm inntekter pr april 09 v.2 5 2" xfId="40364" xr:uid="{00000000-0005-0000-0000-0000D7000000}"/>
    <cellStyle name="_Adm inntekter pr april 09 v.2 6" xfId="40365" xr:uid="{00000000-0005-0000-0000-0000D8000000}"/>
    <cellStyle name="_Adm inntekter pr april 09 v.2 7" xfId="40366" xr:uid="{00000000-0005-0000-0000-0000D9000000}"/>
    <cellStyle name="_Adm inntekter pr april 09 v.2 8" xfId="40367" xr:uid="{00000000-0005-0000-0000-0000DA000000}"/>
    <cellStyle name="_Adm inntekter pr april 09 v.2 9" xfId="40368" xr:uid="{00000000-0005-0000-0000-0000DB000000}"/>
    <cellStyle name="_Adm inntekter pr juli 10 v1" xfId="12151" xr:uid="{00000000-0005-0000-0000-0000DC000000}"/>
    <cellStyle name="_Adm inntekter pr juli 10 v1 2" xfId="12152" xr:uid="{00000000-0005-0000-0000-0000DD000000}"/>
    <cellStyle name="_Adm inntekter pr juli 10 v1 2 2" xfId="40369" xr:uid="{00000000-0005-0000-0000-0000DE000000}"/>
    <cellStyle name="_Adm inntekter pr juli 10 v1 3" xfId="40370" xr:uid="{00000000-0005-0000-0000-0000DF000000}"/>
    <cellStyle name="_Adm inntekter pr juli 10 v1 3 2" xfId="40371" xr:uid="{00000000-0005-0000-0000-0000E0000000}"/>
    <cellStyle name="_Adm inntekter pr juli 10 v1 3 3" xfId="40372" xr:uid="{00000000-0005-0000-0000-0000E1000000}"/>
    <cellStyle name="_Adm inntekter pr juli 10 v1 3 4" xfId="40373" xr:uid="{00000000-0005-0000-0000-0000E2000000}"/>
    <cellStyle name="_Adm inntekter pr juli 10 v1 4" xfId="40374" xr:uid="{00000000-0005-0000-0000-0000E3000000}"/>
    <cellStyle name="_Adm inntekter pr juni 2011 v1" xfId="40375" xr:uid="{00000000-0005-0000-0000-0000E4000000}"/>
    <cellStyle name="_Adm inntekter pr juni 2011 v1 2" xfId="40376" xr:uid="{00000000-0005-0000-0000-0000E5000000}"/>
    <cellStyle name="_Adm inntekter pr juni 2011 v1 2 2" xfId="40377" xr:uid="{00000000-0005-0000-0000-0000E6000000}"/>
    <cellStyle name="_Adm inntekter pr juni 2011 v1 3" xfId="40378" xr:uid="{00000000-0005-0000-0000-0000E7000000}"/>
    <cellStyle name="_Adm inntekter pr juni 2011 v1 3 2" xfId="40379" xr:uid="{00000000-0005-0000-0000-0000E8000000}"/>
    <cellStyle name="_Adm inntekter pr juni 2011 v1 3 3" xfId="40380" xr:uid="{00000000-0005-0000-0000-0000E9000000}"/>
    <cellStyle name="_Adm inntekter pr juni 2011 v1 3 4" xfId="40381" xr:uid="{00000000-0005-0000-0000-0000EA000000}"/>
    <cellStyle name="_Adm.inntekter okt-09" xfId="12153" xr:uid="{00000000-0005-0000-0000-0000EB000000}"/>
    <cellStyle name="_Adm.inntekter okt-09 10" xfId="40382" xr:uid="{00000000-0005-0000-0000-0000EC000000}"/>
    <cellStyle name="_Adm.inntekter okt-09 11" xfId="40383" xr:uid="{00000000-0005-0000-0000-0000ED000000}"/>
    <cellStyle name="_Adm.inntekter okt-09 2" xfId="12154" xr:uid="{00000000-0005-0000-0000-0000EE000000}"/>
    <cellStyle name="_Adm.inntekter okt-09 2 2" xfId="40384" xr:uid="{00000000-0005-0000-0000-0000EF000000}"/>
    <cellStyle name="_Adm.inntekter okt-09 2 2 2" xfId="40385" xr:uid="{00000000-0005-0000-0000-0000F0000000}"/>
    <cellStyle name="_Adm.inntekter okt-09 2 3" xfId="40386" xr:uid="{00000000-0005-0000-0000-0000F1000000}"/>
    <cellStyle name="_Adm.inntekter okt-09 3" xfId="40387" xr:uid="{00000000-0005-0000-0000-0000F2000000}"/>
    <cellStyle name="_Adm.inntekter okt-09 3 2" xfId="40388" xr:uid="{00000000-0005-0000-0000-0000F3000000}"/>
    <cellStyle name="_Adm.inntekter okt-09 3 2 2" xfId="40389" xr:uid="{00000000-0005-0000-0000-0000F4000000}"/>
    <cellStyle name="_Adm.inntekter okt-09 3 3" xfId="40390" xr:uid="{00000000-0005-0000-0000-0000F5000000}"/>
    <cellStyle name="_Adm.inntekter okt-09 3 3 2" xfId="40391" xr:uid="{00000000-0005-0000-0000-0000F6000000}"/>
    <cellStyle name="_Adm.inntekter okt-09 3 3 3" xfId="40392" xr:uid="{00000000-0005-0000-0000-0000F7000000}"/>
    <cellStyle name="_Adm.inntekter okt-09 3 3 4" xfId="40393" xr:uid="{00000000-0005-0000-0000-0000F8000000}"/>
    <cellStyle name="_Adm.inntekter okt-09 4" xfId="40394" xr:uid="{00000000-0005-0000-0000-0000F9000000}"/>
    <cellStyle name="_Adm.inntekter okt-09 4 2" xfId="40395" xr:uid="{00000000-0005-0000-0000-0000FA000000}"/>
    <cellStyle name="_Adm.inntekter okt-09 5" xfId="40396" xr:uid="{00000000-0005-0000-0000-0000FB000000}"/>
    <cellStyle name="_Adm.inntekter okt-09 5 2" xfId="40397" xr:uid="{00000000-0005-0000-0000-0000FC000000}"/>
    <cellStyle name="_Adm.inntekter okt-09 6" xfId="40398" xr:uid="{00000000-0005-0000-0000-0000FD000000}"/>
    <cellStyle name="_Adm.inntekter okt-09 7" xfId="40399" xr:uid="{00000000-0005-0000-0000-0000FE000000}"/>
    <cellStyle name="_Adm.inntekter okt-09 8" xfId="40400" xr:uid="{00000000-0005-0000-0000-0000FF000000}"/>
    <cellStyle name="_Adm.inntekter okt-09 9" xfId="40401" xr:uid="{00000000-0005-0000-0000-000000010000}"/>
    <cellStyle name="_Adm.result prod april-11" xfId="40402" xr:uid="{00000000-0005-0000-0000-000001010000}"/>
    <cellStyle name="_Adm.result prod april-11 2" xfId="40403" xr:uid="{00000000-0005-0000-0000-000002010000}"/>
    <cellStyle name="_Adm.result prod april-11 2 2" xfId="40404" xr:uid="{00000000-0005-0000-0000-000003010000}"/>
    <cellStyle name="_Adm.result prod april-11 3" xfId="40405" xr:uid="{00000000-0005-0000-0000-000004010000}"/>
    <cellStyle name="_Adm.result prod april-11 3 2" xfId="40406" xr:uid="{00000000-0005-0000-0000-000005010000}"/>
    <cellStyle name="_Adm.result prod april-11 3 3" xfId="40407" xr:uid="{00000000-0005-0000-0000-000006010000}"/>
    <cellStyle name="_Adm.result prod april-11 3 4" xfId="40408" xr:uid="{00000000-0005-0000-0000-000007010000}"/>
    <cellStyle name="_Adm.result prod april-11 4" xfId="40409" xr:uid="{00000000-0005-0000-0000-000008010000}"/>
    <cellStyle name="_Adm.result prod mars-11" xfId="40410" xr:uid="{00000000-0005-0000-0000-000009010000}"/>
    <cellStyle name="_Adm.result prod mars-11 2" xfId="40411" xr:uid="{00000000-0005-0000-0000-00000A010000}"/>
    <cellStyle name="_Adm.result prod mars-11 2 2" xfId="40412" xr:uid="{00000000-0005-0000-0000-00000B010000}"/>
    <cellStyle name="_Adm.result prod mars-11 3" xfId="40413" xr:uid="{00000000-0005-0000-0000-00000C010000}"/>
    <cellStyle name="_Adm.result prod mars-11 3 2" xfId="40414" xr:uid="{00000000-0005-0000-0000-00000D010000}"/>
    <cellStyle name="_Adm.result prod mars-11 3 3" xfId="40415" xr:uid="{00000000-0005-0000-0000-00000E010000}"/>
    <cellStyle name="_Adm.result prod mars-11 3 4" xfId="40416" xr:uid="{00000000-0005-0000-0000-00000F010000}"/>
    <cellStyle name="_Adm.result prod mars-11 4" xfId="40417" xr:uid="{00000000-0005-0000-0000-000010010000}"/>
    <cellStyle name="_Adm.result prod sept-11" xfId="40418" xr:uid="{00000000-0005-0000-0000-000011010000}"/>
    <cellStyle name="_Adm.result prod sept-11 2" xfId="40419" xr:uid="{00000000-0005-0000-0000-000012010000}"/>
    <cellStyle name="_Adm.result prod sept-11 2 2" xfId="40420" xr:uid="{00000000-0005-0000-0000-000013010000}"/>
    <cellStyle name="_Adm.result prod sept-11 3" xfId="40421" xr:uid="{00000000-0005-0000-0000-000014010000}"/>
    <cellStyle name="_Adm.result prod sept-11 3 2" xfId="40422" xr:uid="{00000000-0005-0000-0000-000015010000}"/>
    <cellStyle name="_Adm.result prod sept-11 3 3" xfId="40423" xr:uid="{00000000-0005-0000-0000-000016010000}"/>
    <cellStyle name="_Adm.result prod sept-11 3 4" xfId="40424" xr:uid="{00000000-0005-0000-0000-000017010000}"/>
    <cellStyle name="_Adm.resultater august-11" xfId="40425" xr:uid="{00000000-0005-0000-0000-000018010000}"/>
    <cellStyle name="_Adm.resultater august-11 2" xfId="40426" xr:uid="{00000000-0005-0000-0000-000019010000}"/>
    <cellStyle name="_Adm.resultater august-11 2 2" xfId="40427" xr:uid="{00000000-0005-0000-0000-00001A010000}"/>
    <cellStyle name="_Adm.resultater august-11 3" xfId="40428" xr:uid="{00000000-0005-0000-0000-00001B010000}"/>
    <cellStyle name="_Adm.resultater august-11 3 2" xfId="40429" xr:uid="{00000000-0005-0000-0000-00001C010000}"/>
    <cellStyle name="_Adm.resultater august-11 3 3" xfId="40430" xr:uid="{00000000-0005-0000-0000-00001D010000}"/>
    <cellStyle name="_Adm.resultater august-11 3 4" xfId="40431" xr:uid="{00000000-0005-0000-0000-00001E010000}"/>
    <cellStyle name="_Adm.resultater mai-11" xfId="40432" xr:uid="{00000000-0005-0000-0000-00001F010000}"/>
    <cellStyle name="_Adm.resultater mai-11 2" xfId="40433" xr:uid="{00000000-0005-0000-0000-000020010000}"/>
    <cellStyle name="_Adm.resultater mai-11 2 2" xfId="40434" xr:uid="{00000000-0005-0000-0000-000021010000}"/>
    <cellStyle name="_Adm.resultater mai-11 3" xfId="40435" xr:uid="{00000000-0005-0000-0000-000022010000}"/>
    <cellStyle name="_Adm.resultater mai-11 3 2" xfId="40436" xr:uid="{00000000-0005-0000-0000-000023010000}"/>
    <cellStyle name="_Adm.resultater mai-11 3 3" xfId="40437" xr:uid="{00000000-0005-0000-0000-000024010000}"/>
    <cellStyle name="_Adm.resultater mai-11 3 4" xfId="40438" xr:uid="{00000000-0005-0000-0000-000025010000}"/>
    <cellStyle name="_Adm.resultater mars-11" xfId="40439" xr:uid="{00000000-0005-0000-0000-000026010000}"/>
    <cellStyle name="_Adm.resultater mars-11 2" xfId="40440" xr:uid="{00000000-0005-0000-0000-000027010000}"/>
    <cellStyle name="_Adm.resultater mars-11 2 2" xfId="40441" xr:uid="{00000000-0005-0000-0000-000028010000}"/>
    <cellStyle name="_Adm.resultater mars-11 3" xfId="40442" xr:uid="{00000000-0005-0000-0000-000029010000}"/>
    <cellStyle name="_Adm.resultater mars-11 3 2" xfId="40443" xr:uid="{00000000-0005-0000-0000-00002A010000}"/>
    <cellStyle name="_Adm.resultater mars-11 3 3" xfId="40444" xr:uid="{00000000-0005-0000-0000-00002B010000}"/>
    <cellStyle name="_Adm.resultater mars-11 3 4" xfId="40445" xr:uid="{00000000-0005-0000-0000-00002C010000}"/>
    <cellStyle name="_Adm.resultater mars-11 4" xfId="40446"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47" xr:uid="{00000000-0005-0000-0000-000031010000}"/>
    <cellStyle name="_Ark1 10 2" xfId="40448" xr:uid="{00000000-0005-0000-0000-000032010000}"/>
    <cellStyle name="_Ark1 11" xfId="40449" xr:uid="{00000000-0005-0000-0000-000033010000}"/>
    <cellStyle name="_Ark1 2" xfId="9" xr:uid="{00000000-0005-0000-0000-000034010000}"/>
    <cellStyle name="_Ark1 2 2" xfId="36996" xr:uid="{00000000-0005-0000-0000-000035010000}"/>
    <cellStyle name="_Ark1 2 2 2" xfId="40450" xr:uid="{00000000-0005-0000-0000-000036010000}"/>
    <cellStyle name="_Ark1 2 2 2 2" xfId="40451" xr:uid="{00000000-0005-0000-0000-000037010000}"/>
    <cellStyle name="_Ark1 2 2 2 2 2" xfId="40452" xr:uid="{00000000-0005-0000-0000-000038010000}"/>
    <cellStyle name="_Ark1 2 2 2 2 2 2" xfId="40453" xr:uid="{00000000-0005-0000-0000-000039010000}"/>
    <cellStyle name="_Ark1 2 2 2 2 3" xfId="40454" xr:uid="{00000000-0005-0000-0000-00003A010000}"/>
    <cellStyle name="_Ark1 2 2 2 3" xfId="40455" xr:uid="{00000000-0005-0000-0000-00003B010000}"/>
    <cellStyle name="_Ark1 2 2 2 3 2" xfId="40456" xr:uid="{00000000-0005-0000-0000-00003C010000}"/>
    <cellStyle name="_Ark1 2 2 2 4" xfId="40457" xr:uid="{00000000-0005-0000-0000-00003D010000}"/>
    <cellStyle name="_Ark1 2 2 3" xfId="40458" xr:uid="{00000000-0005-0000-0000-00003E010000}"/>
    <cellStyle name="_Ark1 2 2 3 2" xfId="40459" xr:uid="{00000000-0005-0000-0000-00003F010000}"/>
    <cellStyle name="_Ark1 2 2 3 2 2" xfId="40460" xr:uid="{00000000-0005-0000-0000-000040010000}"/>
    <cellStyle name="_Ark1 2 2 3 3" xfId="40461" xr:uid="{00000000-0005-0000-0000-000041010000}"/>
    <cellStyle name="_Ark1 2 2 4" xfId="40462" xr:uid="{00000000-0005-0000-0000-000042010000}"/>
    <cellStyle name="_Ark1 2 2 4 2" xfId="40463" xr:uid="{00000000-0005-0000-0000-000043010000}"/>
    <cellStyle name="_Ark1 2 2 5" xfId="40464" xr:uid="{00000000-0005-0000-0000-000044010000}"/>
    <cellStyle name="_Ark1 2 3" xfId="40465" xr:uid="{00000000-0005-0000-0000-000045010000}"/>
    <cellStyle name="_Ark1 2 3 2" xfId="40466" xr:uid="{00000000-0005-0000-0000-000046010000}"/>
    <cellStyle name="_Ark1 2 3 2 2" xfId="40467" xr:uid="{00000000-0005-0000-0000-000047010000}"/>
    <cellStyle name="_Ark1 2 3 2 2 2" xfId="40468" xr:uid="{00000000-0005-0000-0000-000048010000}"/>
    <cellStyle name="_Ark1 2 3 2 3" xfId="40469" xr:uid="{00000000-0005-0000-0000-000049010000}"/>
    <cellStyle name="_Ark1 2 3 3" xfId="40470" xr:uid="{00000000-0005-0000-0000-00004A010000}"/>
    <cellStyle name="_Ark1 2 3 3 2" xfId="40471" xr:uid="{00000000-0005-0000-0000-00004B010000}"/>
    <cellStyle name="_Ark1 2 3 4" xfId="40472" xr:uid="{00000000-0005-0000-0000-00004C010000}"/>
    <cellStyle name="_Ark1 2 4" xfId="40473" xr:uid="{00000000-0005-0000-0000-00004D010000}"/>
    <cellStyle name="_Ark1 2 4 2" xfId="40474" xr:uid="{00000000-0005-0000-0000-00004E010000}"/>
    <cellStyle name="_Ark1 2 4 2 2" xfId="40475" xr:uid="{00000000-0005-0000-0000-00004F010000}"/>
    <cellStyle name="_Ark1 2 4 3" xfId="40476" xr:uid="{00000000-0005-0000-0000-000050010000}"/>
    <cellStyle name="_Ark1 2 4 3 2" xfId="40477" xr:uid="{00000000-0005-0000-0000-000051010000}"/>
    <cellStyle name="_Ark1 2 4 4" xfId="40478" xr:uid="{00000000-0005-0000-0000-000052010000}"/>
    <cellStyle name="_Ark1 2 5" xfId="40479" xr:uid="{00000000-0005-0000-0000-000053010000}"/>
    <cellStyle name="_Ark1 2 5 2" xfId="40480" xr:uid="{00000000-0005-0000-0000-000054010000}"/>
    <cellStyle name="_Ark1 2 6" xfId="40481" xr:uid="{00000000-0005-0000-0000-000055010000}"/>
    <cellStyle name="_Ark1 2 6 2" xfId="40482" xr:uid="{00000000-0005-0000-0000-000056010000}"/>
    <cellStyle name="_Ark1 2 7" xfId="40483" xr:uid="{00000000-0005-0000-0000-000057010000}"/>
    <cellStyle name="_Ark1 2_Kontroll ME" xfId="12155" xr:uid="{00000000-0005-0000-0000-000058010000}"/>
    <cellStyle name="_Ark1 2_Kontroll-fane" xfId="12156" xr:uid="{00000000-0005-0000-0000-000059010000}"/>
    <cellStyle name="_Ark1 2_Prognose eksponering " xfId="36997" xr:uid="{00000000-0005-0000-0000-00005A010000}"/>
    <cellStyle name="_Ark1 2_Prognose eksponering  2" xfId="40484" xr:uid="{00000000-0005-0000-0000-00005B010000}"/>
    <cellStyle name="_Ark1 2_Prognose eksponering  2 2" xfId="40485" xr:uid="{00000000-0005-0000-0000-00005C010000}"/>
    <cellStyle name="_Ark1 2_Prognose eksponering  2 2 2" xfId="40486" xr:uid="{00000000-0005-0000-0000-00005D010000}"/>
    <cellStyle name="_Ark1 2_Prognose eksponering  2 3" xfId="40487" xr:uid="{00000000-0005-0000-0000-00005E010000}"/>
    <cellStyle name="_Ark1 2_Prognose eksponering  3" xfId="40488" xr:uid="{00000000-0005-0000-0000-00005F010000}"/>
    <cellStyle name="_Ark1 2_Prognose eksponering  3 2" xfId="40489" xr:uid="{00000000-0005-0000-0000-000060010000}"/>
    <cellStyle name="_Ark1 2_Prognose eksponering  4" xfId="40490" xr:uid="{00000000-0005-0000-0000-000061010000}"/>
    <cellStyle name="_Ark1 2_Vedlegg" xfId="40491" xr:uid="{00000000-0005-0000-0000-000062010000}"/>
    <cellStyle name="_Ark1 2_Vedlegg 2" xfId="40492" xr:uid="{00000000-0005-0000-0000-000063010000}"/>
    <cellStyle name="_Ark1 2_Vedlegg 2 2" xfId="40493" xr:uid="{00000000-0005-0000-0000-000064010000}"/>
    <cellStyle name="_Ark1 2_Vedlegg 2 2 2" xfId="40494" xr:uid="{00000000-0005-0000-0000-000065010000}"/>
    <cellStyle name="_Ark1 2_Vedlegg 2 3" xfId="40495" xr:uid="{00000000-0005-0000-0000-000066010000}"/>
    <cellStyle name="_Ark1 2_Vedlegg 3" xfId="40496" xr:uid="{00000000-0005-0000-0000-000067010000}"/>
    <cellStyle name="_Ark1 2_Vedlegg 3 2" xfId="40497" xr:uid="{00000000-0005-0000-0000-000068010000}"/>
    <cellStyle name="_Ark1 2_Vedlegg 4" xfId="40498" xr:uid="{00000000-0005-0000-0000-000069010000}"/>
    <cellStyle name="_Ark1 3" xfId="10" xr:uid="{00000000-0005-0000-0000-00006A010000}"/>
    <cellStyle name="_Ark1 3 2" xfId="40499" xr:uid="{00000000-0005-0000-0000-00006B010000}"/>
    <cellStyle name="_Ark1 3 2 2" xfId="40500" xr:uid="{00000000-0005-0000-0000-00006C010000}"/>
    <cellStyle name="_Ark1 3 2 2 2" xfId="40501" xr:uid="{00000000-0005-0000-0000-00006D010000}"/>
    <cellStyle name="_Ark1 3 2 2 2 2" xfId="40502" xr:uid="{00000000-0005-0000-0000-00006E010000}"/>
    <cellStyle name="_Ark1 3 2 2 3" xfId="40503" xr:uid="{00000000-0005-0000-0000-00006F010000}"/>
    <cellStyle name="_Ark1 3 2 3" xfId="40504" xr:uid="{00000000-0005-0000-0000-000070010000}"/>
    <cellStyle name="_Ark1 3 2 3 2" xfId="40505" xr:uid="{00000000-0005-0000-0000-000071010000}"/>
    <cellStyle name="_Ark1 3 2 4" xfId="40506" xr:uid="{00000000-0005-0000-0000-000072010000}"/>
    <cellStyle name="_Ark1 3 3" xfId="40507" xr:uid="{00000000-0005-0000-0000-000073010000}"/>
    <cellStyle name="_Ark1 3 3 2" xfId="40508" xr:uid="{00000000-0005-0000-0000-000074010000}"/>
    <cellStyle name="_Ark1 3 3 2 2" xfId="40509" xr:uid="{00000000-0005-0000-0000-000075010000}"/>
    <cellStyle name="_Ark1 3 3 3" xfId="40510" xr:uid="{00000000-0005-0000-0000-000076010000}"/>
    <cellStyle name="_Ark1 3 4" xfId="40511" xr:uid="{00000000-0005-0000-0000-000077010000}"/>
    <cellStyle name="_Ark1 3 4 2" xfId="40512" xr:uid="{00000000-0005-0000-0000-000078010000}"/>
    <cellStyle name="_Ark1 3 5" xfId="40513" xr:uid="{00000000-0005-0000-0000-000079010000}"/>
    <cellStyle name="_Ark1 4" xfId="11" xr:uid="{00000000-0005-0000-0000-00007A010000}"/>
    <cellStyle name="_Ark1 4 2" xfId="40514" xr:uid="{00000000-0005-0000-0000-00007B010000}"/>
    <cellStyle name="_Ark1 4 2 2" xfId="40515" xr:uid="{00000000-0005-0000-0000-00007C010000}"/>
    <cellStyle name="_Ark1 4 2 2 2" xfId="40516" xr:uid="{00000000-0005-0000-0000-00007D010000}"/>
    <cellStyle name="_Ark1 4 2 2 2 2" xfId="40517" xr:uid="{00000000-0005-0000-0000-00007E010000}"/>
    <cellStyle name="_Ark1 4 2 2 2 2 2" xfId="40518" xr:uid="{00000000-0005-0000-0000-00007F010000}"/>
    <cellStyle name="_Ark1 4 2 2 2 3" xfId="40519" xr:uid="{00000000-0005-0000-0000-000080010000}"/>
    <cellStyle name="_Ark1 4 2 2 3" xfId="40520" xr:uid="{00000000-0005-0000-0000-000081010000}"/>
    <cellStyle name="_Ark1 4 2 2 3 2" xfId="40521" xr:uid="{00000000-0005-0000-0000-000082010000}"/>
    <cellStyle name="_Ark1 4 2 2 4" xfId="40522" xr:uid="{00000000-0005-0000-0000-000083010000}"/>
    <cellStyle name="_Ark1 4 2 3" xfId="40523" xr:uid="{00000000-0005-0000-0000-000084010000}"/>
    <cellStyle name="_Ark1 4 2 3 2" xfId="40524" xr:uid="{00000000-0005-0000-0000-000085010000}"/>
    <cellStyle name="_Ark1 4 2 3 2 2" xfId="40525" xr:uid="{00000000-0005-0000-0000-000086010000}"/>
    <cellStyle name="_Ark1 4 2 3 3" xfId="40526" xr:uid="{00000000-0005-0000-0000-000087010000}"/>
    <cellStyle name="_Ark1 4 2 4" xfId="40527" xr:uid="{00000000-0005-0000-0000-000088010000}"/>
    <cellStyle name="_Ark1 4 2 4 2" xfId="40528" xr:uid="{00000000-0005-0000-0000-000089010000}"/>
    <cellStyle name="_Ark1 4 2 5" xfId="40529" xr:uid="{00000000-0005-0000-0000-00008A010000}"/>
    <cellStyle name="_Ark1 4 3" xfId="40530" xr:uid="{00000000-0005-0000-0000-00008B010000}"/>
    <cellStyle name="_Ark1 4 3 2" xfId="40531" xr:uid="{00000000-0005-0000-0000-00008C010000}"/>
    <cellStyle name="_Ark1 4 3 2 2" xfId="40532" xr:uid="{00000000-0005-0000-0000-00008D010000}"/>
    <cellStyle name="_Ark1 4 3 2 2 2" xfId="40533" xr:uid="{00000000-0005-0000-0000-00008E010000}"/>
    <cellStyle name="_Ark1 4 3 2 3" xfId="40534" xr:uid="{00000000-0005-0000-0000-00008F010000}"/>
    <cellStyle name="_Ark1 4 3 3" xfId="40535" xr:uid="{00000000-0005-0000-0000-000090010000}"/>
    <cellStyle name="_Ark1 4 3 3 2" xfId="40536" xr:uid="{00000000-0005-0000-0000-000091010000}"/>
    <cellStyle name="_Ark1 4 3 4" xfId="40537" xr:uid="{00000000-0005-0000-0000-000092010000}"/>
    <cellStyle name="_Ark1 4 4" xfId="40538" xr:uid="{00000000-0005-0000-0000-000093010000}"/>
    <cellStyle name="_Ark1 4 4 2" xfId="40539" xr:uid="{00000000-0005-0000-0000-000094010000}"/>
    <cellStyle name="_Ark1 4 4 2 2" xfId="40540" xr:uid="{00000000-0005-0000-0000-000095010000}"/>
    <cellStyle name="_Ark1 4 4 3" xfId="40541" xr:uid="{00000000-0005-0000-0000-000096010000}"/>
    <cellStyle name="_Ark1 4 5" xfId="40542" xr:uid="{00000000-0005-0000-0000-000097010000}"/>
    <cellStyle name="_Ark1 4 5 2" xfId="40543" xr:uid="{00000000-0005-0000-0000-000098010000}"/>
    <cellStyle name="_Ark1 4 6" xfId="40544" xr:uid="{00000000-0005-0000-0000-000099010000}"/>
    <cellStyle name="_Ark1 5" xfId="40545" xr:uid="{00000000-0005-0000-0000-00009A010000}"/>
    <cellStyle name="_Ark1 5 2" xfId="40546" xr:uid="{00000000-0005-0000-0000-00009B010000}"/>
    <cellStyle name="_Ark1 5 2 2" xfId="40547" xr:uid="{00000000-0005-0000-0000-00009C010000}"/>
    <cellStyle name="_Ark1 5 2 2 2" xfId="40548" xr:uid="{00000000-0005-0000-0000-00009D010000}"/>
    <cellStyle name="_Ark1 5 2 2 2 2" xfId="40549" xr:uid="{00000000-0005-0000-0000-00009E010000}"/>
    <cellStyle name="_Ark1 5 2 2 2 2 2" xfId="40550" xr:uid="{00000000-0005-0000-0000-00009F010000}"/>
    <cellStyle name="_Ark1 5 2 2 2 3" xfId="40551" xr:uid="{00000000-0005-0000-0000-0000A0010000}"/>
    <cellStyle name="_Ark1 5 2 2 3" xfId="40552" xr:uid="{00000000-0005-0000-0000-0000A1010000}"/>
    <cellStyle name="_Ark1 5 2 2 3 2" xfId="40553" xr:uid="{00000000-0005-0000-0000-0000A2010000}"/>
    <cellStyle name="_Ark1 5 2 2 4" xfId="40554" xr:uid="{00000000-0005-0000-0000-0000A3010000}"/>
    <cellStyle name="_Ark1 5 2 3" xfId="40555" xr:uid="{00000000-0005-0000-0000-0000A4010000}"/>
    <cellStyle name="_Ark1 5 2 3 2" xfId="40556" xr:uid="{00000000-0005-0000-0000-0000A5010000}"/>
    <cellStyle name="_Ark1 5 2 3 2 2" xfId="40557" xr:uid="{00000000-0005-0000-0000-0000A6010000}"/>
    <cellStyle name="_Ark1 5 2 3 3" xfId="40558" xr:uid="{00000000-0005-0000-0000-0000A7010000}"/>
    <cellStyle name="_Ark1 5 2 4" xfId="40559" xr:uid="{00000000-0005-0000-0000-0000A8010000}"/>
    <cellStyle name="_Ark1 5 2 4 2" xfId="40560" xr:uid="{00000000-0005-0000-0000-0000A9010000}"/>
    <cellStyle name="_Ark1 5 2 5" xfId="40561" xr:uid="{00000000-0005-0000-0000-0000AA010000}"/>
    <cellStyle name="_Ark1 5 3" xfId="40562" xr:uid="{00000000-0005-0000-0000-0000AB010000}"/>
    <cellStyle name="_Ark1 5 3 2" xfId="40563" xr:uid="{00000000-0005-0000-0000-0000AC010000}"/>
    <cellStyle name="_Ark1 5 3 2 2" xfId="40564" xr:uid="{00000000-0005-0000-0000-0000AD010000}"/>
    <cellStyle name="_Ark1 5 3 2 2 2" xfId="40565" xr:uid="{00000000-0005-0000-0000-0000AE010000}"/>
    <cellStyle name="_Ark1 5 3 2 3" xfId="40566" xr:uid="{00000000-0005-0000-0000-0000AF010000}"/>
    <cellStyle name="_Ark1 5 3 3" xfId="40567" xr:uid="{00000000-0005-0000-0000-0000B0010000}"/>
    <cellStyle name="_Ark1 5 3 3 2" xfId="40568" xr:uid="{00000000-0005-0000-0000-0000B1010000}"/>
    <cellStyle name="_Ark1 5 3 4" xfId="40569" xr:uid="{00000000-0005-0000-0000-0000B2010000}"/>
    <cellStyle name="_Ark1 5 4" xfId="40570" xr:uid="{00000000-0005-0000-0000-0000B3010000}"/>
    <cellStyle name="_Ark1 5 4 2" xfId="40571" xr:uid="{00000000-0005-0000-0000-0000B4010000}"/>
    <cellStyle name="_Ark1 5 4 2 2" xfId="40572" xr:uid="{00000000-0005-0000-0000-0000B5010000}"/>
    <cellStyle name="_Ark1 5 4 3" xfId="40573" xr:uid="{00000000-0005-0000-0000-0000B6010000}"/>
    <cellStyle name="_Ark1 5 5" xfId="40574" xr:uid="{00000000-0005-0000-0000-0000B7010000}"/>
    <cellStyle name="_Ark1 5 5 2" xfId="40575" xr:uid="{00000000-0005-0000-0000-0000B8010000}"/>
    <cellStyle name="_Ark1 5 6" xfId="40576" xr:uid="{00000000-0005-0000-0000-0000B9010000}"/>
    <cellStyle name="_Ark1 6" xfId="40577" xr:uid="{00000000-0005-0000-0000-0000BA010000}"/>
    <cellStyle name="_Ark1 6 2" xfId="40578" xr:uid="{00000000-0005-0000-0000-0000BB010000}"/>
    <cellStyle name="_Ark1 6 2 2" xfId="40579" xr:uid="{00000000-0005-0000-0000-0000BC010000}"/>
    <cellStyle name="_Ark1 6 2 2 2" xfId="40580" xr:uid="{00000000-0005-0000-0000-0000BD010000}"/>
    <cellStyle name="_Ark1 6 2 2 2 2" xfId="40581" xr:uid="{00000000-0005-0000-0000-0000BE010000}"/>
    <cellStyle name="_Ark1 6 2 2 2 2 2" xfId="40582" xr:uid="{00000000-0005-0000-0000-0000BF010000}"/>
    <cellStyle name="_Ark1 6 2 2 2 3" xfId="40583" xr:uid="{00000000-0005-0000-0000-0000C0010000}"/>
    <cellStyle name="_Ark1 6 2 2 3" xfId="40584" xr:uid="{00000000-0005-0000-0000-0000C1010000}"/>
    <cellStyle name="_Ark1 6 2 2 3 2" xfId="40585" xr:uid="{00000000-0005-0000-0000-0000C2010000}"/>
    <cellStyle name="_Ark1 6 2 2 4" xfId="40586" xr:uid="{00000000-0005-0000-0000-0000C3010000}"/>
    <cellStyle name="_Ark1 6 2 3" xfId="40587" xr:uid="{00000000-0005-0000-0000-0000C4010000}"/>
    <cellStyle name="_Ark1 6 2 3 2" xfId="40588" xr:uid="{00000000-0005-0000-0000-0000C5010000}"/>
    <cellStyle name="_Ark1 6 2 3 2 2" xfId="40589" xr:uid="{00000000-0005-0000-0000-0000C6010000}"/>
    <cellStyle name="_Ark1 6 2 3 3" xfId="40590" xr:uid="{00000000-0005-0000-0000-0000C7010000}"/>
    <cellStyle name="_Ark1 6 2 4" xfId="40591" xr:uid="{00000000-0005-0000-0000-0000C8010000}"/>
    <cellStyle name="_Ark1 6 2 4 2" xfId="40592" xr:uid="{00000000-0005-0000-0000-0000C9010000}"/>
    <cellStyle name="_Ark1 6 2 5" xfId="40593" xr:uid="{00000000-0005-0000-0000-0000CA010000}"/>
    <cellStyle name="_Ark1 6 3" xfId="40594" xr:uid="{00000000-0005-0000-0000-0000CB010000}"/>
    <cellStyle name="_Ark1 6 3 2" xfId="40595" xr:uid="{00000000-0005-0000-0000-0000CC010000}"/>
    <cellStyle name="_Ark1 6 3 2 2" xfId="40596" xr:uid="{00000000-0005-0000-0000-0000CD010000}"/>
    <cellStyle name="_Ark1 6 3 2 2 2" xfId="40597" xr:uid="{00000000-0005-0000-0000-0000CE010000}"/>
    <cellStyle name="_Ark1 6 3 2 3" xfId="40598" xr:uid="{00000000-0005-0000-0000-0000CF010000}"/>
    <cellStyle name="_Ark1 6 3 3" xfId="40599" xr:uid="{00000000-0005-0000-0000-0000D0010000}"/>
    <cellStyle name="_Ark1 6 3 3 2" xfId="40600" xr:uid="{00000000-0005-0000-0000-0000D1010000}"/>
    <cellStyle name="_Ark1 6 3 4" xfId="40601" xr:uid="{00000000-0005-0000-0000-0000D2010000}"/>
    <cellStyle name="_Ark1 6 4" xfId="40602" xr:uid="{00000000-0005-0000-0000-0000D3010000}"/>
    <cellStyle name="_Ark1 6 4 2" xfId="40603" xr:uid="{00000000-0005-0000-0000-0000D4010000}"/>
    <cellStyle name="_Ark1 6 4 2 2" xfId="40604" xr:uid="{00000000-0005-0000-0000-0000D5010000}"/>
    <cellStyle name="_Ark1 6 4 3" xfId="40605" xr:uid="{00000000-0005-0000-0000-0000D6010000}"/>
    <cellStyle name="_Ark1 6 5" xfId="40606" xr:uid="{00000000-0005-0000-0000-0000D7010000}"/>
    <cellStyle name="_Ark1 6 5 2" xfId="40607" xr:uid="{00000000-0005-0000-0000-0000D8010000}"/>
    <cellStyle name="_Ark1 6 6" xfId="40608" xr:uid="{00000000-0005-0000-0000-0000D9010000}"/>
    <cellStyle name="_Ark1 7" xfId="40609" xr:uid="{00000000-0005-0000-0000-0000DA010000}"/>
    <cellStyle name="_Ark1 7 2" xfId="40610" xr:uid="{00000000-0005-0000-0000-0000DB010000}"/>
    <cellStyle name="_Ark1 7 2 2" xfId="40611" xr:uid="{00000000-0005-0000-0000-0000DC010000}"/>
    <cellStyle name="_Ark1 7 2 2 2" xfId="40612" xr:uid="{00000000-0005-0000-0000-0000DD010000}"/>
    <cellStyle name="_Ark1 7 2 2 2 2" xfId="40613" xr:uid="{00000000-0005-0000-0000-0000DE010000}"/>
    <cellStyle name="_Ark1 7 2 2 3" xfId="40614" xr:uid="{00000000-0005-0000-0000-0000DF010000}"/>
    <cellStyle name="_Ark1 7 2 3" xfId="40615" xr:uid="{00000000-0005-0000-0000-0000E0010000}"/>
    <cellStyle name="_Ark1 7 2 3 2" xfId="40616" xr:uid="{00000000-0005-0000-0000-0000E1010000}"/>
    <cellStyle name="_Ark1 7 2 4" xfId="40617" xr:uid="{00000000-0005-0000-0000-0000E2010000}"/>
    <cellStyle name="_Ark1 7 3" xfId="40618" xr:uid="{00000000-0005-0000-0000-0000E3010000}"/>
    <cellStyle name="_Ark1 7 3 2" xfId="40619" xr:uid="{00000000-0005-0000-0000-0000E4010000}"/>
    <cellStyle name="_Ark1 7 3 2 2" xfId="40620" xr:uid="{00000000-0005-0000-0000-0000E5010000}"/>
    <cellStyle name="_Ark1 7 3 2 2 2" xfId="40621" xr:uid="{00000000-0005-0000-0000-0000E6010000}"/>
    <cellStyle name="_Ark1 7 3 2 3" xfId="40622" xr:uid="{00000000-0005-0000-0000-0000E7010000}"/>
    <cellStyle name="_Ark1 7 3 3" xfId="40623" xr:uid="{00000000-0005-0000-0000-0000E8010000}"/>
    <cellStyle name="_Ark1 7 3 3 2" xfId="40624" xr:uid="{00000000-0005-0000-0000-0000E9010000}"/>
    <cellStyle name="_Ark1 7 3 4" xfId="40625" xr:uid="{00000000-0005-0000-0000-0000EA010000}"/>
    <cellStyle name="_Ark1 7 4" xfId="40626" xr:uid="{00000000-0005-0000-0000-0000EB010000}"/>
    <cellStyle name="_Ark1 7 4 2" xfId="40627" xr:uid="{00000000-0005-0000-0000-0000EC010000}"/>
    <cellStyle name="_Ark1 7 4 2 2" xfId="40628" xr:uid="{00000000-0005-0000-0000-0000ED010000}"/>
    <cellStyle name="_Ark1 7 4 3" xfId="40629" xr:uid="{00000000-0005-0000-0000-0000EE010000}"/>
    <cellStyle name="_Ark1 7 5" xfId="40630" xr:uid="{00000000-0005-0000-0000-0000EF010000}"/>
    <cellStyle name="_Ark1 7 5 2" xfId="40631" xr:uid="{00000000-0005-0000-0000-0000F0010000}"/>
    <cellStyle name="_Ark1 7 6" xfId="40632" xr:uid="{00000000-0005-0000-0000-0000F1010000}"/>
    <cellStyle name="_Ark1 8" xfId="40633" xr:uid="{00000000-0005-0000-0000-0000F2010000}"/>
    <cellStyle name="_Ark1 8 2" xfId="40634" xr:uid="{00000000-0005-0000-0000-0000F3010000}"/>
    <cellStyle name="_Ark1 8 2 2" xfId="40635" xr:uid="{00000000-0005-0000-0000-0000F4010000}"/>
    <cellStyle name="_Ark1 8 3" xfId="40636" xr:uid="{00000000-0005-0000-0000-0000F5010000}"/>
    <cellStyle name="_Ark1 8 3 2" xfId="40637" xr:uid="{00000000-0005-0000-0000-0000F6010000}"/>
    <cellStyle name="_Ark1 8 4" xfId="40638" xr:uid="{00000000-0005-0000-0000-0000F7010000}"/>
    <cellStyle name="_Ark1 9" xfId="40639" xr:uid="{00000000-0005-0000-0000-0000F8010000}"/>
    <cellStyle name="_Ark1 9 2" xfId="40640" xr:uid="{00000000-0005-0000-0000-0000F9010000}"/>
    <cellStyle name="_Ark1_Adjustment-Hovedtall" xfId="36998" xr:uid="{00000000-0005-0000-0000-0000FA010000}"/>
    <cellStyle name="_Ark1_Expenses (1)" xfId="40641" xr:uid="{00000000-0005-0000-0000-0000FB010000}"/>
    <cellStyle name="_Ark1_Hovedtall" xfId="36999"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7000" xr:uid="{00000000-0005-0000-0000-0000FF010000}"/>
    <cellStyle name="_Ark1_Prognose eksponering " xfId="37001" xr:uid="{00000000-0005-0000-0000-000001020000}"/>
    <cellStyle name="_Ark1_Prognose eksponering  2" xfId="40642" xr:uid="{00000000-0005-0000-0000-000002020000}"/>
    <cellStyle name="_Ark1_Prognose eksponering  2 2" xfId="40643" xr:uid="{00000000-0005-0000-0000-000003020000}"/>
    <cellStyle name="_Ark1_Prognose eksponering  2 2 2" xfId="40644" xr:uid="{00000000-0005-0000-0000-000004020000}"/>
    <cellStyle name="_Ark1_Prognose eksponering  2 3" xfId="40645" xr:uid="{00000000-0005-0000-0000-000005020000}"/>
    <cellStyle name="_Ark1_Prognose eksponering  3" xfId="40646" xr:uid="{00000000-0005-0000-0000-000006020000}"/>
    <cellStyle name="_Ark1_Prognose eksponering  3 2" xfId="40647" xr:uid="{00000000-0005-0000-0000-000007020000}"/>
    <cellStyle name="_Ark1_Prognose eksponering  4" xfId="40648" xr:uid="{00000000-0005-0000-0000-000008020000}"/>
    <cellStyle name="_Ark1_Resultat" xfId="37002" xr:uid="{00000000-0005-0000-0000-000009020000}"/>
    <cellStyle name="_Ark1_Results &amp; key fig." xfId="40649" xr:uid="{00000000-0005-0000-0000-00000A020000}"/>
    <cellStyle name="_Ark1_Vedlegg" xfId="40650" xr:uid="{00000000-0005-0000-0000-00000B020000}"/>
    <cellStyle name="_Ark1_Vedlegg 2" xfId="40651" xr:uid="{00000000-0005-0000-0000-00000C020000}"/>
    <cellStyle name="_Ark1_Vedlegg 2 2" xfId="40652" xr:uid="{00000000-0005-0000-0000-00000D020000}"/>
    <cellStyle name="_Ark1_Vedlegg 2 2 2" xfId="40653" xr:uid="{00000000-0005-0000-0000-00000E020000}"/>
    <cellStyle name="_Ark1_Vedlegg 2 3" xfId="40654" xr:uid="{00000000-0005-0000-0000-00000F020000}"/>
    <cellStyle name="_Ark1_Vedlegg 3" xfId="40655" xr:uid="{00000000-0005-0000-0000-000010020000}"/>
    <cellStyle name="_Ark1_Vedlegg 3 2" xfId="40656" xr:uid="{00000000-0005-0000-0000-000011020000}"/>
    <cellStyle name="_Ark1_Vedlegg 4" xfId="40657" xr:uid="{00000000-0005-0000-0000-000012020000}"/>
    <cellStyle name="_Ark2" xfId="37003" xr:uid="{00000000-0005-0000-0000-000013020000}"/>
    <cellStyle name="_Ark2_Q Sum_Res N" xfId="37004" xr:uid="{00000000-0005-0000-0000-000014020000}"/>
    <cellStyle name="_Ark3" xfId="37005" xr:uid="{00000000-0005-0000-0000-000015020000}"/>
    <cellStyle name="_Ark3_Q Sum_Res N" xfId="37006" xr:uid="{00000000-0005-0000-0000-000016020000}"/>
    <cellStyle name="_Ark4" xfId="37007" xr:uid="{00000000-0005-0000-0000-000017020000}"/>
    <cellStyle name="_Ark4_Q Sum_Res N" xfId="37008" xr:uid="{00000000-0005-0000-0000-000018020000}"/>
    <cellStyle name="_Attr" xfId="13" xr:uid="{00000000-0005-0000-0000-000019020000}"/>
    <cellStyle name="_Attr 10" xfId="40658" xr:uid="{00000000-0005-0000-0000-00001A020000}"/>
    <cellStyle name="_Attr 10 2" xfId="40659" xr:uid="{00000000-0005-0000-0000-00001B020000}"/>
    <cellStyle name="_Attr 11" xfId="40660" xr:uid="{00000000-0005-0000-0000-00001C020000}"/>
    <cellStyle name="_Attr 2" xfId="14" xr:uid="{00000000-0005-0000-0000-00001D020000}"/>
    <cellStyle name="_Attr 2 2" xfId="37009" xr:uid="{00000000-0005-0000-0000-00001E020000}"/>
    <cellStyle name="_Attr 2 2 2" xfId="40661" xr:uid="{00000000-0005-0000-0000-00001F020000}"/>
    <cellStyle name="_Attr 2 2 2 2" xfId="40662" xr:uid="{00000000-0005-0000-0000-000020020000}"/>
    <cellStyle name="_Attr 2 2 2 2 2" xfId="40663" xr:uid="{00000000-0005-0000-0000-000021020000}"/>
    <cellStyle name="_Attr 2 2 2 2 2 2" xfId="40664" xr:uid="{00000000-0005-0000-0000-000022020000}"/>
    <cellStyle name="_Attr 2 2 2 2 3" xfId="40665" xr:uid="{00000000-0005-0000-0000-000023020000}"/>
    <cellStyle name="_Attr 2 2 2 3" xfId="40666" xr:uid="{00000000-0005-0000-0000-000024020000}"/>
    <cellStyle name="_Attr 2 2 2 3 2" xfId="40667" xr:uid="{00000000-0005-0000-0000-000025020000}"/>
    <cellStyle name="_Attr 2 2 2 4" xfId="40668" xr:uid="{00000000-0005-0000-0000-000026020000}"/>
    <cellStyle name="_Attr 2 2 3" xfId="40669" xr:uid="{00000000-0005-0000-0000-000027020000}"/>
    <cellStyle name="_Attr 2 2 3 2" xfId="40670" xr:uid="{00000000-0005-0000-0000-000028020000}"/>
    <cellStyle name="_Attr 2 2 3 2 2" xfId="40671" xr:uid="{00000000-0005-0000-0000-000029020000}"/>
    <cellStyle name="_Attr 2 2 3 3" xfId="40672" xr:uid="{00000000-0005-0000-0000-00002A020000}"/>
    <cellStyle name="_Attr 2 2 4" xfId="40673" xr:uid="{00000000-0005-0000-0000-00002B020000}"/>
    <cellStyle name="_Attr 2 2 4 2" xfId="40674" xr:uid="{00000000-0005-0000-0000-00002C020000}"/>
    <cellStyle name="_Attr 2 2 5" xfId="40675" xr:uid="{00000000-0005-0000-0000-00002D020000}"/>
    <cellStyle name="_Attr 2 3" xfId="40676" xr:uid="{00000000-0005-0000-0000-00002E020000}"/>
    <cellStyle name="_Attr 2 3 2" xfId="40677" xr:uid="{00000000-0005-0000-0000-00002F020000}"/>
    <cellStyle name="_Attr 2 3 2 2" xfId="40678" xr:uid="{00000000-0005-0000-0000-000030020000}"/>
    <cellStyle name="_Attr 2 3 2 2 2" xfId="40679" xr:uid="{00000000-0005-0000-0000-000031020000}"/>
    <cellStyle name="_Attr 2 3 2 3" xfId="40680" xr:uid="{00000000-0005-0000-0000-000032020000}"/>
    <cellStyle name="_Attr 2 3 3" xfId="40681" xr:uid="{00000000-0005-0000-0000-000033020000}"/>
    <cellStyle name="_Attr 2 3 3 2" xfId="40682" xr:uid="{00000000-0005-0000-0000-000034020000}"/>
    <cellStyle name="_Attr 2 3 4" xfId="40683" xr:uid="{00000000-0005-0000-0000-000035020000}"/>
    <cellStyle name="_Attr 2 4" xfId="40684" xr:uid="{00000000-0005-0000-0000-000036020000}"/>
    <cellStyle name="_Attr 2 4 2" xfId="40685" xr:uid="{00000000-0005-0000-0000-000037020000}"/>
    <cellStyle name="_Attr 2 4 2 2" xfId="40686" xr:uid="{00000000-0005-0000-0000-000038020000}"/>
    <cellStyle name="_Attr 2 4 3" xfId="40687" xr:uid="{00000000-0005-0000-0000-000039020000}"/>
    <cellStyle name="_Attr 2 4 3 2" xfId="40688" xr:uid="{00000000-0005-0000-0000-00003A020000}"/>
    <cellStyle name="_Attr 2 4 4" xfId="40689" xr:uid="{00000000-0005-0000-0000-00003B020000}"/>
    <cellStyle name="_Attr 2 5" xfId="40690" xr:uid="{00000000-0005-0000-0000-00003C020000}"/>
    <cellStyle name="_Attr 2 5 2" xfId="40691" xr:uid="{00000000-0005-0000-0000-00003D020000}"/>
    <cellStyle name="_Attr 2 6" xfId="40692" xr:uid="{00000000-0005-0000-0000-00003E020000}"/>
    <cellStyle name="_Attr 2 6 2" xfId="40693" xr:uid="{00000000-0005-0000-0000-00003F020000}"/>
    <cellStyle name="_Attr 2 7" xfId="40694" xr:uid="{00000000-0005-0000-0000-000040020000}"/>
    <cellStyle name="_Attr 2_Kontroll ME" xfId="12159" xr:uid="{00000000-0005-0000-0000-000041020000}"/>
    <cellStyle name="_Attr 2_Kontroll-fane" xfId="12160" xr:uid="{00000000-0005-0000-0000-000042020000}"/>
    <cellStyle name="_Attr 2_Prognose eksponering " xfId="37010" xr:uid="{00000000-0005-0000-0000-000043020000}"/>
    <cellStyle name="_Attr 2_Prognose eksponering  2" xfId="40695" xr:uid="{00000000-0005-0000-0000-000044020000}"/>
    <cellStyle name="_Attr 2_Prognose eksponering  2 2" xfId="40696" xr:uid="{00000000-0005-0000-0000-000045020000}"/>
    <cellStyle name="_Attr 2_Prognose eksponering  2 2 2" xfId="40697" xr:uid="{00000000-0005-0000-0000-000046020000}"/>
    <cellStyle name="_Attr 2_Prognose eksponering  2 3" xfId="40698" xr:uid="{00000000-0005-0000-0000-000047020000}"/>
    <cellStyle name="_Attr 2_Prognose eksponering  3" xfId="40699" xr:uid="{00000000-0005-0000-0000-000048020000}"/>
    <cellStyle name="_Attr 2_Prognose eksponering  3 2" xfId="40700" xr:uid="{00000000-0005-0000-0000-000049020000}"/>
    <cellStyle name="_Attr 2_Prognose eksponering  4" xfId="40701" xr:uid="{00000000-0005-0000-0000-00004A020000}"/>
    <cellStyle name="_Attr 2_Vedlegg" xfId="40702" xr:uid="{00000000-0005-0000-0000-00004B020000}"/>
    <cellStyle name="_Attr 2_Vedlegg 2" xfId="40703" xr:uid="{00000000-0005-0000-0000-00004C020000}"/>
    <cellStyle name="_Attr 2_Vedlegg 2 2" xfId="40704" xr:uid="{00000000-0005-0000-0000-00004D020000}"/>
    <cellStyle name="_Attr 2_Vedlegg 2 2 2" xfId="40705" xr:uid="{00000000-0005-0000-0000-00004E020000}"/>
    <cellStyle name="_Attr 2_Vedlegg 2 3" xfId="40706" xr:uid="{00000000-0005-0000-0000-00004F020000}"/>
    <cellStyle name="_Attr 2_Vedlegg 3" xfId="40707" xr:uid="{00000000-0005-0000-0000-000050020000}"/>
    <cellStyle name="_Attr 2_Vedlegg 3 2" xfId="40708" xr:uid="{00000000-0005-0000-0000-000051020000}"/>
    <cellStyle name="_Attr 2_Vedlegg 4" xfId="40709" xr:uid="{00000000-0005-0000-0000-000052020000}"/>
    <cellStyle name="_Attr 3" xfId="15" xr:uid="{00000000-0005-0000-0000-000053020000}"/>
    <cellStyle name="_Attr 3 2" xfId="40710" xr:uid="{00000000-0005-0000-0000-000054020000}"/>
    <cellStyle name="_Attr 3 2 2" xfId="40711" xr:uid="{00000000-0005-0000-0000-000055020000}"/>
    <cellStyle name="_Attr 3 2 2 2" xfId="40712" xr:uid="{00000000-0005-0000-0000-000056020000}"/>
    <cellStyle name="_Attr 3 2 2 2 2" xfId="40713" xr:uid="{00000000-0005-0000-0000-000057020000}"/>
    <cellStyle name="_Attr 3 2 2 3" xfId="40714" xr:uid="{00000000-0005-0000-0000-000058020000}"/>
    <cellStyle name="_Attr 3 2 3" xfId="40715" xr:uid="{00000000-0005-0000-0000-000059020000}"/>
    <cellStyle name="_Attr 3 2 3 2" xfId="40716" xr:uid="{00000000-0005-0000-0000-00005A020000}"/>
    <cellStyle name="_Attr 3 2 4" xfId="40717" xr:uid="{00000000-0005-0000-0000-00005B020000}"/>
    <cellStyle name="_Attr 3 3" xfId="40718" xr:uid="{00000000-0005-0000-0000-00005C020000}"/>
    <cellStyle name="_Attr 3 3 2" xfId="40719" xr:uid="{00000000-0005-0000-0000-00005D020000}"/>
    <cellStyle name="_Attr 3 3 2 2" xfId="40720" xr:uid="{00000000-0005-0000-0000-00005E020000}"/>
    <cellStyle name="_Attr 3 3 3" xfId="40721" xr:uid="{00000000-0005-0000-0000-00005F020000}"/>
    <cellStyle name="_Attr 3 4" xfId="40722" xr:uid="{00000000-0005-0000-0000-000060020000}"/>
    <cellStyle name="_Attr 3 4 2" xfId="40723" xr:uid="{00000000-0005-0000-0000-000061020000}"/>
    <cellStyle name="_Attr 3 5" xfId="40724" xr:uid="{00000000-0005-0000-0000-000062020000}"/>
    <cellStyle name="_Attr 4" xfId="16" xr:uid="{00000000-0005-0000-0000-000063020000}"/>
    <cellStyle name="_Attr 4 2" xfId="40725" xr:uid="{00000000-0005-0000-0000-000064020000}"/>
    <cellStyle name="_Attr 4 2 2" xfId="40726" xr:uid="{00000000-0005-0000-0000-000065020000}"/>
    <cellStyle name="_Attr 4 2 2 2" xfId="40727" xr:uid="{00000000-0005-0000-0000-000066020000}"/>
    <cellStyle name="_Attr 4 2 2 2 2" xfId="40728" xr:uid="{00000000-0005-0000-0000-000067020000}"/>
    <cellStyle name="_Attr 4 2 2 2 2 2" xfId="40729" xr:uid="{00000000-0005-0000-0000-000068020000}"/>
    <cellStyle name="_Attr 4 2 2 2 3" xfId="40730" xr:uid="{00000000-0005-0000-0000-000069020000}"/>
    <cellStyle name="_Attr 4 2 2 3" xfId="40731" xr:uid="{00000000-0005-0000-0000-00006A020000}"/>
    <cellStyle name="_Attr 4 2 2 3 2" xfId="40732" xr:uid="{00000000-0005-0000-0000-00006B020000}"/>
    <cellStyle name="_Attr 4 2 2 4" xfId="40733" xr:uid="{00000000-0005-0000-0000-00006C020000}"/>
    <cellStyle name="_Attr 4 2 3" xfId="40734" xr:uid="{00000000-0005-0000-0000-00006D020000}"/>
    <cellStyle name="_Attr 4 2 3 2" xfId="40735" xr:uid="{00000000-0005-0000-0000-00006E020000}"/>
    <cellStyle name="_Attr 4 2 3 2 2" xfId="40736" xr:uid="{00000000-0005-0000-0000-00006F020000}"/>
    <cellStyle name="_Attr 4 2 3 3" xfId="40737" xr:uid="{00000000-0005-0000-0000-000070020000}"/>
    <cellStyle name="_Attr 4 2 4" xfId="40738" xr:uid="{00000000-0005-0000-0000-000071020000}"/>
    <cellStyle name="_Attr 4 2 4 2" xfId="40739" xr:uid="{00000000-0005-0000-0000-000072020000}"/>
    <cellStyle name="_Attr 4 2 5" xfId="40740" xr:uid="{00000000-0005-0000-0000-000073020000}"/>
    <cellStyle name="_Attr 4 3" xfId="40741" xr:uid="{00000000-0005-0000-0000-000074020000}"/>
    <cellStyle name="_Attr 4 3 2" xfId="40742" xr:uid="{00000000-0005-0000-0000-000075020000}"/>
    <cellStyle name="_Attr 4 3 2 2" xfId="40743" xr:uid="{00000000-0005-0000-0000-000076020000}"/>
    <cellStyle name="_Attr 4 3 2 2 2" xfId="40744" xr:uid="{00000000-0005-0000-0000-000077020000}"/>
    <cellStyle name="_Attr 4 3 2 3" xfId="40745" xr:uid="{00000000-0005-0000-0000-000078020000}"/>
    <cellStyle name="_Attr 4 3 3" xfId="40746" xr:uid="{00000000-0005-0000-0000-000079020000}"/>
    <cellStyle name="_Attr 4 3 3 2" xfId="40747" xr:uid="{00000000-0005-0000-0000-00007A020000}"/>
    <cellStyle name="_Attr 4 3 4" xfId="40748" xr:uid="{00000000-0005-0000-0000-00007B020000}"/>
    <cellStyle name="_Attr 4 4" xfId="40749" xr:uid="{00000000-0005-0000-0000-00007C020000}"/>
    <cellStyle name="_Attr 4 4 2" xfId="40750" xr:uid="{00000000-0005-0000-0000-00007D020000}"/>
    <cellStyle name="_Attr 4 4 2 2" xfId="40751" xr:uid="{00000000-0005-0000-0000-00007E020000}"/>
    <cellStyle name="_Attr 4 4 3" xfId="40752" xr:uid="{00000000-0005-0000-0000-00007F020000}"/>
    <cellStyle name="_Attr 4 5" xfId="40753" xr:uid="{00000000-0005-0000-0000-000080020000}"/>
    <cellStyle name="_Attr 4 5 2" xfId="40754" xr:uid="{00000000-0005-0000-0000-000081020000}"/>
    <cellStyle name="_Attr 4 6" xfId="40755" xr:uid="{00000000-0005-0000-0000-000082020000}"/>
    <cellStyle name="_Attr 5" xfId="40756" xr:uid="{00000000-0005-0000-0000-000083020000}"/>
    <cellStyle name="_Attr 5 2" xfId="40757" xr:uid="{00000000-0005-0000-0000-000084020000}"/>
    <cellStyle name="_Attr 5 2 2" xfId="40758" xr:uid="{00000000-0005-0000-0000-000085020000}"/>
    <cellStyle name="_Attr 5 2 2 2" xfId="40759" xr:uid="{00000000-0005-0000-0000-000086020000}"/>
    <cellStyle name="_Attr 5 2 2 2 2" xfId="40760" xr:uid="{00000000-0005-0000-0000-000087020000}"/>
    <cellStyle name="_Attr 5 2 2 2 2 2" xfId="40761" xr:uid="{00000000-0005-0000-0000-000088020000}"/>
    <cellStyle name="_Attr 5 2 2 2 3" xfId="40762" xr:uid="{00000000-0005-0000-0000-000089020000}"/>
    <cellStyle name="_Attr 5 2 2 3" xfId="40763" xr:uid="{00000000-0005-0000-0000-00008A020000}"/>
    <cellStyle name="_Attr 5 2 2 3 2" xfId="40764" xr:uid="{00000000-0005-0000-0000-00008B020000}"/>
    <cellStyle name="_Attr 5 2 2 4" xfId="40765" xr:uid="{00000000-0005-0000-0000-00008C020000}"/>
    <cellStyle name="_Attr 5 2 3" xfId="40766" xr:uid="{00000000-0005-0000-0000-00008D020000}"/>
    <cellStyle name="_Attr 5 2 3 2" xfId="40767" xr:uid="{00000000-0005-0000-0000-00008E020000}"/>
    <cellStyle name="_Attr 5 2 3 2 2" xfId="40768" xr:uid="{00000000-0005-0000-0000-00008F020000}"/>
    <cellStyle name="_Attr 5 2 3 3" xfId="40769" xr:uid="{00000000-0005-0000-0000-000090020000}"/>
    <cellStyle name="_Attr 5 2 4" xfId="40770" xr:uid="{00000000-0005-0000-0000-000091020000}"/>
    <cellStyle name="_Attr 5 2 4 2" xfId="40771" xr:uid="{00000000-0005-0000-0000-000092020000}"/>
    <cellStyle name="_Attr 5 2 5" xfId="40772" xr:uid="{00000000-0005-0000-0000-000093020000}"/>
    <cellStyle name="_Attr 5 3" xfId="40773" xr:uid="{00000000-0005-0000-0000-000094020000}"/>
    <cellStyle name="_Attr 5 3 2" xfId="40774" xr:uid="{00000000-0005-0000-0000-000095020000}"/>
    <cellStyle name="_Attr 5 3 2 2" xfId="40775" xr:uid="{00000000-0005-0000-0000-000096020000}"/>
    <cellStyle name="_Attr 5 3 2 2 2" xfId="40776" xr:uid="{00000000-0005-0000-0000-000097020000}"/>
    <cellStyle name="_Attr 5 3 2 3" xfId="40777" xr:uid="{00000000-0005-0000-0000-000098020000}"/>
    <cellStyle name="_Attr 5 3 3" xfId="40778" xr:uid="{00000000-0005-0000-0000-000099020000}"/>
    <cellStyle name="_Attr 5 3 3 2" xfId="40779" xr:uid="{00000000-0005-0000-0000-00009A020000}"/>
    <cellStyle name="_Attr 5 3 4" xfId="40780" xr:uid="{00000000-0005-0000-0000-00009B020000}"/>
    <cellStyle name="_Attr 5 4" xfId="40781" xr:uid="{00000000-0005-0000-0000-00009C020000}"/>
    <cellStyle name="_Attr 5 4 2" xfId="40782" xr:uid="{00000000-0005-0000-0000-00009D020000}"/>
    <cellStyle name="_Attr 5 4 2 2" xfId="40783" xr:uid="{00000000-0005-0000-0000-00009E020000}"/>
    <cellStyle name="_Attr 5 4 3" xfId="40784" xr:uid="{00000000-0005-0000-0000-00009F020000}"/>
    <cellStyle name="_Attr 5 5" xfId="40785" xr:uid="{00000000-0005-0000-0000-0000A0020000}"/>
    <cellStyle name="_Attr 5 5 2" xfId="40786" xr:uid="{00000000-0005-0000-0000-0000A1020000}"/>
    <cellStyle name="_Attr 5 6" xfId="40787" xr:uid="{00000000-0005-0000-0000-0000A2020000}"/>
    <cellStyle name="_Attr 6" xfId="40788" xr:uid="{00000000-0005-0000-0000-0000A3020000}"/>
    <cellStyle name="_Attr 6 2" xfId="40789" xr:uid="{00000000-0005-0000-0000-0000A4020000}"/>
    <cellStyle name="_Attr 6 2 2" xfId="40790" xr:uid="{00000000-0005-0000-0000-0000A5020000}"/>
    <cellStyle name="_Attr 6 2 2 2" xfId="40791" xr:uid="{00000000-0005-0000-0000-0000A6020000}"/>
    <cellStyle name="_Attr 6 2 2 2 2" xfId="40792" xr:uid="{00000000-0005-0000-0000-0000A7020000}"/>
    <cellStyle name="_Attr 6 2 2 2 2 2" xfId="40793" xr:uid="{00000000-0005-0000-0000-0000A8020000}"/>
    <cellStyle name="_Attr 6 2 2 2 3" xfId="40794" xr:uid="{00000000-0005-0000-0000-0000A9020000}"/>
    <cellStyle name="_Attr 6 2 2 3" xfId="40795" xr:uid="{00000000-0005-0000-0000-0000AA020000}"/>
    <cellStyle name="_Attr 6 2 2 3 2" xfId="40796" xr:uid="{00000000-0005-0000-0000-0000AB020000}"/>
    <cellStyle name="_Attr 6 2 2 4" xfId="40797" xr:uid="{00000000-0005-0000-0000-0000AC020000}"/>
    <cellStyle name="_Attr 6 2 3" xfId="40798" xr:uid="{00000000-0005-0000-0000-0000AD020000}"/>
    <cellStyle name="_Attr 6 2 3 2" xfId="40799" xr:uid="{00000000-0005-0000-0000-0000AE020000}"/>
    <cellStyle name="_Attr 6 2 3 2 2" xfId="40800" xr:uid="{00000000-0005-0000-0000-0000AF020000}"/>
    <cellStyle name="_Attr 6 2 3 3" xfId="40801" xr:uid="{00000000-0005-0000-0000-0000B0020000}"/>
    <cellStyle name="_Attr 6 2 4" xfId="40802" xr:uid="{00000000-0005-0000-0000-0000B1020000}"/>
    <cellStyle name="_Attr 6 2 4 2" xfId="40803" xr:uid="{00000000-0005-0000-0000-0000B2020000}"/>
    <cellStyle name="_Attr 6 2 5" xfId="40804" xr:uid="{00000000-0005-0000-0000-0000B3020000}"/>
    <cellStyle name="_Attr 6 3" xfId="40805" xr:uid="{00000000-0005-0000-0000-0000B4020000}"/>
    <cellStyle name="_Attr 6 3 2" xfId="40806" xr:uid="{00000000-0005-0000-0000-0000B5020000}"/>
    <cellStyle name="_Attr 6 3 2 2" xfId="40807" xr:uid="{00000000-0005-0000-0000-0000B6020000}"/>
    <cellStyle name="_Attr 6 3 2 2 2" xfId="40808" xr:uid="{00000000-0005-0000-0000-0000B7020000}"/>
    <cellStyle name="_Attr 6 3 2 3" xfId="40809" xr:uid="{00000000-0005-0000-0000-0000B8020000}"/>
    <cellStyle name="_Attr 6 3 3" xfId="40810" xr:uid="{00000000-0005-0000-0000-0000B9020000}"/>
    <cellStyle name="_Attr 6 3 3 2" xfId="40811" xr:uid="{00000000-0005-0000-0000-0000BA020000}"/>
    <cellStyle name="_Attr 6 3 4" xfId="40812" xr:uid="{00000000-0005-0000-0000-0000BB020000}"/>
    <cellStyle name="_Attr 6 4" xfId="40813" xr:uid="{00000000-0005-0000-0000-0000BC020000}"/>
    <cellStyle name="_Attr 6 4 2" xfId="40814" xr:uid="{00000000-0005-0000-0000-0000BD020000}"/>
    <cellStyle name="_Attr 6 4 2 2" xfId="40815" xr:uid="{00000000-0005-0000-0000-0000BE020000}"/>
    <cellStyle name="_Attr 6 4 3" xfId="40816" xr:uid="{00000000-0005-0000-0000-0000BF020000}"/>
    <cellStyle name="_Attr 6 5" xfId="40817" xr:uid="{00000000-0005-0000-0000-0000C0020000}"/>
    <cellStyle name="_Attr 6 5 2" xfId="40818" xr:uid="{00000000-0005-0000-0000-0000C1020000}"/>
    <cellStyle name="_Attr 6 6" xfId="40819" xr:uid="{00000000-0005-0000-0000-0000C2020000}"/>
    <cellStyle name="_Attr 7" xfId="40820" xr:uid="{00000000-0005-0000-0000-0000C3020000}"/>
    <cellStyle name="_Attr 7 2" xfId="40821" xr:uid="{00000000-0005-0000-0000-0000C4020000}"/>
    <cellStyle name="_Attr 7 2 2" xfId="40822" xr:uid="{00000000-0005-0000-0000-0000C5020000}"/>
    <cellStyle name="_Attr 7 2 2 2" xfId="40823" xr:uid="{00000000-0005-0000-0000-0000C6020000}"/>
    <cellStyle name="_Attr 7 2 2 2 2" xfId="40824" xr:uid="{00000000-0005-0000-0000-0000C7020000}"/>
    <cellStyle name="_Attr 7 2 2 3" xfId="40825" xr:uid="{00000000-0005-0000-0000-0000C8020000}"/>
    <cellStyle name="_Attr 7 2 3" xfId="40826" xr:uid="{00000000-0005-0000-0000-0000C9020000}"/>
    <cellStyle name="_Attr 7 2 3 2" xfId="40827" xr:uid="{00000000-0005-0000-0000-0000CA020000}"/>
    <cellStyle name="_Attr 7 2 4" xfId="40828" xr:uid="{00000000-0005-0000-0000-0000CB020000}"/>
    <cellStyle name="_Attr 7 3" xfId="40829" xr:uid="{00000000-0005-0000-0000-0000CC020000}"/>
    <cellStyle name="_Attr 7 3 2" xfId="40830" xr:uid="{00000000-0005-0000-0000-0000CD020000}"/>
    <cellStyle name="_Attr 7 3 2 2" xfId="40831" xr:uid="{00000000-0005-0000-0000-0000CE020000}"/>
    <cellStyle name="_Attr 7 3 2 2 2" xfId="40832" xr:uid="{00000000-0005-0000-0000-0000CF020000}"/>
    <cellStyle name="_Attr 7 3 2 3" xfId="40833" xr:uid="{00000000-0005-0000-0000-0000D0020000}"/>
    <cellStyle name="_Attr 7 3 3" xfId="40834" xr:uid="{00000000-0005-0000-0000-0000D1020000}"/>
    <cellStyle name="_Attr 7 3 3 2" xfId="40835" xr:uid="{00000000-0005-0000-0000-0000D2020000}"/>
    <cellStyle name="_Attr 7 3 4" xfId="40836" xr:uid="{00000000-0005-0000-0000-0000D3020000}"/>
    <cellStyle name="_Attr 7 4" xfId="40837" xr:uid="{00000000-0005-0000-0000-0000D4020000}"/>
    <cellStyle name="_Attr 7 4 2" xfId="40838" xr:uid="{00000000-0005-0000-0000-0000D5020000}"/>
    <cellStyle name="_Attr 7 4 2 2" xfId="40839" xr:uid="{00000000-0005-0000-0000-0000D6020000}"/>
    <cellStyle name="_Attr 7 4 3" xfId="40840" xr:uid="{00000000-0005-0000-0000-0000D7020000}"/>
    <cellStyle name="_Attr 7 5" xfId="40841" xr:uid="{00000000-0005-0000-0000-0000D8020000}"/>
    <cellStyle name="_Attr 7 5 2" xfId="40842" xr:uid="{00000000-0005-0000-0000-0000D9020000}"/>
    <cellStyle name="_Attr 7 6" xfId="40843" xr:uid="{00000000-0005-0000-0000-0000DA020000}"/>
    <cellStyle name="_Attr 8" xfId="40844" xr:uid="{00000000-0005-0000-0000-0000DB020000}"/>
    <cellStyle name="_Attr 8 2" xfId="40845" xr:uid="{00000000-0005-0000-0000-0000DC020000}"/>
    <cellStyle name="_Attr 8 2 2" xfId="40846" xr:uid="{00000000-0005-0000-0000-0000DD020000}"/>
    <cellStyle name="_Attr 8 3" xfId="40847" xr:uid="{00000000-0005-0000-0000-0000DE020000}"/>
    <cellStyle name="_Attr 8 3 2" xfId="40848" xr:uid="{00000000-0005-0000-0000-0000DF020000}"/>
    <cellStyle name="_Attr 8 4" xfId="40849" xr:uid="{00000000-0005-0000-0000-0000E0020000}"/>
    <cellStyle name="_Attr 9" xfId="40850" xr:uid="{00000000-0005-0000-0000-0000E1020000}"/>
    <cellStyle name="_Attr 9 2" xfId="40851" xr:uid="{00000000-0005-0000-0000-0000E2020000}"/>
    <cellStyle name="_Attr_Adjustment-Hovedtall" xfId="37011" xr:uid="{00000000-0005-0000-0000-0000E3020000}"/>
    <cellStyle name="_Attr_Expenses (1)" xfId="40852" xr:uid="{00000000-0005-0000-0000-0000E4020000}"/>
    <cellStyle name="_Attr_Hovedtall" xfId="37012" xr:uid="{00000000-0005-0000-0000-0000E5020000}"/>
    <cellStyle name="_Attr_Kontroll ME" xfId="12161" xr:uid="{00000000-0005-0000-0000-0000E6020000}"/>
    <cellStyle name="_Attr_Kontroll-fane" xfId="12162" xr:uid="{00000000-0005-0000-0000-0000E7020000}"/>
    <cellStyle name="_Attr_Nøkkeltall" xfId="37013" xr:uid="{00000000-0005-0000-0000-0000E8020000}"/>
    <cellStyle name="_Attr_Prognose eksponering " xfId="37014" xr:uid="{00000000-0005-0000-0000-0000E9020000}"/>
    <cellStyle name="_Attr_Prognose eksponering  2" xfId="40853" xr:uid="{00000000-0005-0000-0000-0000EA020000}"/>
    <cellStyle name="_Attr_Prognose eksponering  2 2" xfId="40854" xr:uid="{00000000-0005-0000-0000-0000EB020000}"/>
    <cellStyle name="_Attr_Prognose eksponering  2 2 2" xfId="40855" xr:uid="{00000000-0005-0000-0000-0000EC020000}"/>
    <cellStyle name="_Attr_Prognose eksponering  2 3" xfId="40856" xr:uid="{00000000-0005-0000-0000-0000ED020000}"/>
    <cellStyle name="_Attr_Prognose eksponering  3" xfId="40857" xr:uid="{00000000-0005-0000-0000-0000EE020000}"/>
    <cellStyle name="_Attr_Prognose eksponering  3 2" xfId="40858" xr:uid="{00000000-0005-0000-0000-0000EF020000}"/>
    <cellStyle name="_Attr_Prognose eksponering  4" xfId="40859" xr:uid="{00000000-0005-0000-0000-0000F0020000}"/>
    <cellStyle name="_Attr_Resultat" xfId="37015" xr:uid="{00000000-0005-0000-0000-0000F1020000}"/>
    <cellStyle name="_Attr_Results &amp; key fig." xfId="40860" xr:uid="{00000000-0005-0000-0000-0000F2020000}"/>
    <cellStyle name="_Attr_Vedlegg" xfId="40861" xr:uid="{00000000-0005-0000-0000-0000F3020000}"/>
    <cellStyle name="_Attr_Vedlegg 2" xfId="40862" xr:uid="{00000000-0005-0000-0000-0000F4020000}"/>
    <cellStyle name="_Attr_Vedlegg 2 2" xfId="40863" xr:uid="{00000000-0005-0000-0000-0000F5020000}"/>
    <cellStyle name="_Attr_Vedlegg 2 2 2" xfId="40864" xr:uid="{00000000-0005-0000-0000-0000F6020000}"/>
    <cellStyle name="_Attr_Vedlegg 2 3" xfId="40865" xr:uid="{00000000-0005-0000-0000-0000F7020000}"/>
    <cellStyle name="_Attr_Vedlegg 3" xfId="40866" xr:uid="{00000000-0005-0000-0000-0000F8020000}"/>
    <cellStyle name="_Attr_Vedlegg 3 2" xfId="40867" xr:uid="{00000000-0005-0000-0000-0000F9020000}"/>
    <cellStyle name="_Attr_Vedlegg 4" xfId="40868" xr:uid="{00000000-0005-0000-0000-0000FA020000}"/>
    <cellStyle name="_AUM kapitalforvaltning 4Q09" xfId="37016"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69" xr:uid="{00000000-0005-0000-0000-0000FF020000}"/>
    <cellStyle name="_Balansen 10 2" xfId="40870" xr:uid="{00000000-0005-0000-0000-000000030000}"/>
    <cellStyle name="_Balansen 11" xfId="40871" xr:uid="{00000000-0005-0000-0000-000001030000}"/>
    <cellStyle name="_Balansen 2" xfId="12163" xr:uid="{00000000-0005-0000-0000-000002030000}"/>
    <cellStyle name="_Balansen 2 2" xfId="40872" xr:uid="{00000000-0005-0000-0000-000003030000}"/>
    <cellStyle name="_Balansen 2 2 2" xfId="40873" xr:uid="{00000000-0005-0000-0000-000004030000}"/>
    <cellStyle name="_Balansen 2 2 2 2" xfId="40874" xr:uid="{00000000-0005-0000-0000-000005030000}"/>
    <cellStyle name="_Balansen 2 2 2 2 2" xfId="40875" xr:uid="{00000000-0005-0000-0000-000006030000}"/>
    <cellStyle name="_Balansen 2 2 2 2 2 2" xfId="40876" xr:uid="{00000000-0005-0000-0000-000007030000}"/>
    <cellStyle name="_Balansen 2 2 2 2 3" xfId="40877" xr:uid="{00000000-0005-0000-0000-000008030000}"/>
    <cellStyle name="_Balansen 2 2 2 3" xfId="40878" xr:uid="{00000000-0005-0000-0000-000009030000}"/>
    <cellStyle name="_Balansen 2 2 2 3 2" xfId="40879" xr:uid="{00000000-0005-0000-0000-00000A030000}"/>
    <cellStyle name="_Balansen 2 2 2 4" xfId="40880" xr:uid="{00000000-0005-0000-0000-00000B030000}"/>
    <cellStyle name="_Balansen 2 2 3" xfId="40881" xr:uid="{00000000-0005-0000-0000-00000C030000}"/>
    <cellStyle name="_Balansen 2 2 3 2" xfId="40882" xr:uid="{00000000-0005-0000-0000-00000D030000}"/>
    <cellStyle name="_Balansen 2 2 3 2 2" xfId="40883" xr:uid="{00000000-0005-0000-0000-00000E030000}"/>
    <cellStyle name="_Balansen 2 2 3 3" xfId="40884" xr:uid="{00000000-0005-0000-0000-00000F030000}"/>
    <cellStyle name="_Balansen 2 2 4" xfId="40885" xr:uid="{00000000-0005-0000-0000-000010030000}"/>
    <cellStyle name="_Balansen 2 2 4 2" xfId="40886" xr:uid="{00000000-0005-0000-0000-000011030000}"/>
    <cellStyle name="_Balansen 2 2 5" xfId="40887" xr:uid="{00000000-0005-0000-0000-000012030000}"/>
    <cellStyle name="_Balansen 2 3" xfId="40888" xr:uid="{00000000-0005-0000-0000-000013030000}"/>
    <cellStyle name="_Balansen 2 3 2" xfId="40889" xr:uid="{00000000-0005-0000-0000-000014030000}"/>
    <cellStyle name="_Balansen 2 3 2 2" xfId="40890" xr:uid="{00000000-0005-0000-0000-000015030000}"/>
    <cellStyle name="_Balansen 2 3 2 2 2" xfId="40891" xr:uid="{00000000-0005-0000-0000-000016030000}"/>
    <cellStyle name="_Balansen 2 3 2 3" xfId="40892" xr:uid="{00000000-0005-0000-0000-000017030000}"/>
    <cellStyle name="_Balansen 2 3 3" xfId="40893" xr:uid="{00000000-0005-0000-0000-000018030000}"/>
    <cellStyle name="_Balansen 2 3 3 2" xfId="40894" xr:uid="{00000000-0005-0000-0000-000019030000}"/>
    <cellStyle name="_Balansen 2 3 4" xfId="40895" xr:uid="{00000000-0005-0000-0000-00001A030000}"/>
    <cellStyle name="_Balansen 2 4" xfId="40896" xr:uid="{00000000-0005-0000-0000-00001B030000}"/>
    <cellStyle name="_Balansen 2 4 2" xfId="40897" xr:uid="{00000000-0005-0000-0000-00001C030000}"/>
    <cellStyle name="_Balansen 2 4 2 2" xfId="40898" xr:uid="{00000000-0005-0000-0000-00001D030000}"/>
    <cellStyle name="_Balansen 2 4 3" xfId="40899" xr:uid="{00000000-0005-0000-0000-00001E030000}"/>
    <cellStyle name="_Balansen 2 4 3 2" xfId="40900" xr:uid="{00000000-0005-0000-0000-00001F030000}"/>
    <cellStyle name="_Balansen 2 4 4" xfId="40901" xr:uid="{00000000-0005-0000-0000-000020030000}"/>
    <cellStyle name="_Balansen 2 5" xfId="40902" xr:uid="{00000000-0005-0000-0000-000021030000}"/>
    <cellStyle name="_Balansen 2 5 2" xfId="40903" xr:uid="{00000000-0005-0000-0000-000022030000}"/>
    <cellStyle name="_Balansen 2 6" xfId="40904" xr:uid="{00000000-0005-0000-0000-000023030000}"/>
    <cellStyle name="_Balansen 2 6 2" xfId="40905" xr:uid="{00000000-0005-0000-0000-000024030000}"/>
    <cellStyle name="_Balansen 2 7" xfId="40906" xr:uid="{00000000-0005-0000-0000-000025030000}"/>
    <cellStyle name="_Balansen 3" xfId="40907" xr:uid="{00000000-0005-0000-0000-000026030000}"/>
    <cellStyle name="_Balansen 3 2" xfId="40908" xr:uid="{00000000-0005-0000-0000-000027030000}"/>
    <cellStyle name="_Balansen 3 2 2" xfId="40909" xr:uid="{00000000-0005-0000-0000-000028030000}"/>
    <cellStyle name="_Balansen 3 2 2 2" xfId="40910" xr:uid="{00000000-0005-0000-0000-000029030000}"/>
    <cellStyle name="_Balansen 3 2 2 2 2" xfId="40911" xr:uid="{00000000-0005-0000-0000-00002A030000}"/>
    <cellStyle name="_Balansen 3 2 2 3" xfId="40912" xr:uid="{00000000-0005-0000-0000-00002B030000}"/>
    <cellStyle name="_Balansen 3 2 3" xfId="40913" xr:uid="{00000000-0005-0000-0000-00002C030000}"/>
    <cellStyle name="_Balansen 3 2 3 2" xfId="40914" xr:uid="{00000000-0005-0000-0000-00002D030000}"/>
    <cellStyle name="_Balansen 3 2 4" xfId="40915" xr:uid="{00000000-0005-0000-0000-00002E030000}"/>
    <cellStyle name="_Balansen 3 3" xfId="40916" xr:uid="{00000000-0005-0000-0000-00002F030000}"/>
    <cellStyle name="_Balansen 3 3 2" xfId="40917" xr:uid="{00000000-0005-0000-0000-000030030000}"/>
    <cellStyle name="_Balansen 3 3 2 2" xfId="40918" xr:uid="{00000000-0005-0000-0000-000031030000}"/>
    <cellStyle name="_Balansen 3 3 3" xfId="40919" xr:uid="{00000000-0005-0000-0000-000032030000}"/>
    <cellStyle name="_Balansen 3 4" xfId="40920" xr:uid="{00000000-0005-0000-0000-000033030000}"/>
    <cellStyle name="_Balansen 3 4 2" xfId="40921" xr:uid="{00000000-0005-0000-0000-000034030000}"/>
    <cellStyle name="_Balansen 3 5" xfId="40922" xr:uid="{00000000-0005-0000-0000-000035030000}"/>
    <cellStyle name="_Balansen 4" xfId="40923" xr:uid="{00000000-0005-0000-0000-000036030000}"/>
    <cellStyle name="_Balansen 4 2" xfId="40924" xr:uid="{00000000-0005-0000-0000-000037030000}"/>
    <cellStyle name="_Balansen 4 2 2" xfId="40925" xr:uid="{00000000-0005-0000-0000-000038030000}"/>
    <cellStyle name="_Balansen 4 2 2 2" xfId="40926" xr:uid="{00000000-0005-0000-0000-000039030000}"/>
    <cellStyle name="_Balansen 4 2 2 2 2" xfId="40927" xr:uid="{00000000-0005-0000-0000-00003A030000}"/>
    <cellStyle name="_Balansen 4 2 2 2 2 2" xfId="40928" xr:uid="{00000000-0005-0000-0000-00003B030000}"/>
    <cellStyle name="_Balansen 4 2 2 2 3" xfId="40929" xr:uid="{00000000-0005-0000-0000-00003C030000}"/>
    <cellStyle name="_Balansen 4 2 2 3" xfId="40930" xr:uid="{00000000-0005-0000-0000-00003D030000}"/>
    <cellStyle name="_Balansen 4 2 2 3 2" xfId="40931" xr:uid="{00000000-0005-0000-0000-00003E030000}"/>
    <cellStyle name="_Balansen 4 2 2 4" xfId="40932" xr:uid="{00000000-0005-0000-0000-00003F030000}"/>
    <cellStyle name="_Balansen 4 2 3" xfId="40933" xr:uid="{00000000-0005-0000-0000-000040030000}"/>
    <cellStyle name="_Balansen 4 2 3 2" xfId="40934" xr:uid="{00000000-0005-0000-0000-000041030000}"/>
    <cellStyle name="_Balansen 4 2 3 2 2" xfId="40935" xr:uid="{00000000-0005-0000-0000-000042030000}"/>
    <cellStyle name="_Balansen 4 2 3 3" xfId="40936" xr:uid="{00000000-0005-0000-0000-000043030000}"/>
    <cellStyle name="_Balansen 4 2 4" xfId="40937" xr:uid="{00000000-0005-0000-0000-000044030000}"/>
    <cellStyle name="_Balansen 4 2 4 2" xfId="40938" xr:uid="{00000000-0005-0000-0000-000045030000}"/>
    <cellStyle name="_Balansen 4 2 5" xfId="40939" xr:uid="{00000000-0005-0000-0000-000046030000}"/>
    <cellStyle name="_Balansen 4 3" xfId="40940" xr:uid="{00000000-0005-0000-0000-000047030000}"/>
    <cellStyle name="_Balansen 4 3 2" xfId="40941" xr:uid="{00000000-0005-0000-0000-000048030000}"/>
    <cellStyle name="_Balansen 4 3 2 2" xfId="40942" xr:uid="{00000000-0005-0000-0000-000049030000}"/>
    <cellStyle name="_Balansen 4 3 2 2 2" xfId="40943" xr:uid="{00000000-0005-0000-0000-00004A030000}"/>
    <cellStyle name="_Balansen 4 3 2 3" xfId="40944" xr:uid="{00000000-0005-0000-0000-00004B030000}"/>
    <cellStyle name="_Balansen 4 3 3" xfId="40945" xr:uid="{00000000-0005-0000-0000-00004C030000}"/>
    <cellStyle name="_Balansen 4 3 3 2" xfId="40946" xr:uid="{00000000-0005-0000-0000-00004D030000}"/>
    <cellStyle name="_Balansen 4 3 4" xfId="40947" xr:uid="{00000000-0005-0000-0000-00004E030000}"/>
    <cellStyle name="_Balansen 4 4" xfId="40948" xr:uid="{00000000-0005-0000-0000-00004F030000}"/>
    <cellStyle name="_Balansen 4 4 2" xfId="40949" xr:uid="{00000000-0005-0000-0000-000050030000}"/>
    <cellStyle name="_Balansen 4 4 2 2" xfId="40950" xr:uid="{00000000-0005-0000-0000-000051030000}"/>
    <cellStyle name="_Balansen 4 4 3" xfId="40951" xr:uid="{00000000-0005-0000-0000-000052030000}"/>
    <cellStyle name="_Balansen 4 5" xfId="40952" xr:uid="{00000000-0005-0000-0000-000053030000}"/>
    <cellStyle name="_Balansen 4 5 2" xfId="40953" xr:uid="{00000000-0005-0000-0000-000054030000}"/>
    <cellStyle name="_Balansen 4 6" xfId="40954" xr:uid="{00000000-0005-0000-0000-000055030000}"/>
    <cellStyle name="_Balansen 5" xfId="40955" xr:uid="{00000000-0005-0000-0000-000056030000}"/>
    <cellStyle name="_Balansen 5 2" xfId="40956" xr:uid="{00000000-0005-0000-0000-000057030000}"/>
    <cellStyle name="_Balansen 5 2 2" xfId="40957" xr:uid="{00000000-0005-0000-0000-000058030000}"/>
    <cellStyle name="_Balansen 5 2 2 2" xfId="40958" xr:uid="{00000000-0005-0000-0000-000059030000}"/>
    <cellStyle name="_Balansen 5 2 2 2 2" xfId="40959" xr:uid="{00000000-0005-0000-0000-00005A030000}"/>
    <cellStyle name="_Balansen 5 2 2 2 2 2" xfId="40960" xr:uid="{00000000-0005-0000-0000-00005B030000}"/>
    <cellStyle name="_Balansen 5 2 2 2 3" xfId="40961" xr:uid="{00000000-0005-0000-0000-00005C030000}"/>
    <cellStyle name="_Balansen 5 2 2 3" xfId="40962" xr:uid="{00000000-0005-0000-0000-00005D030000}"/>
    <cellStyle name="_Balansen 5 2 2 3 2" xfId="40963" xr:uid="{00000000-0005-0000-0000-00005E030000}"/>
    <cellStyle name="_Balansen 5 2 2 4" xfId="40964" xr:uid="{00000000-0005-0000-0000-00005F030000}"/>
    <cellStyle name="_Balansen 5 2 3" xfId="40965" xr:uid="{00000000-0005-0000-0000-000060030000}"/>
    <cellStyle name="_Balansen 5 2 3 2" xfId="40966" xr:uid="{00000000-0005-0000-0000-000061030000}"/>
    <cellStyle name="_Balansen 5 2 3 2 2" xfId="40967" xr:uid="{00000000-0005-0000-0000-000062030000}"/>
    <cellStyle name="_Balansen 5 2 3 3" xfId="40968" xr:uid="{00000000-0005-0000-0000-000063030000}"/>
    <cellStyle name="_Balansen 5 2 4" xfId="40969" xr:uid="{00000000-0005-0000-0000-000064030000}"/>
    <cellStyle name="_Balansen 5 2 4 2" xfId="40970" xr:uid="{00000000-0005-0000-0000-000065030000}"/>
    <cellStyle name="_Balansen 5 2 5" xfId="40971" xr:uid="{00000000-0005-0000-0000-000066030000}"/>
    <cellStyle name="_Balansen 5 3" xfId="40972" xr:uid="{00000000-0005-0000-0000-000067030000}"/>
    <cellStyle name="_Balansen 5 3 2" xfId="40973" xr:uid="{00000000-0005-0000-0000-000068030000}"/>
    <cellStyle name="_Balansen 5 3 2 2" xfId="40974" xr:uid="{00000000-0005-0000-0000-000069030000}"/>
    <cellStyle name="_Balansen 5 3 2 2 2" xfId="40975" xr:uid="{00000000-0005-0000-0000-00006A030000}"/>
    <cellStyle name="_Balansen 5 3 2 3" xfId="40976" xr:uid="{00000000-0005-0000-0000-00006B030000}"/>
    <cellStyle name="_Balansen 5 3 3" xfId="40977" xr:uid="{00000000-0005-0000-0000-00006C030000}"/>
    <cellStyle name="_Balansen 5 3 3 2" xfId="40978" xr:uid="{00000000-0005-0000-0000-00006D030000}"/>
    <cellStyle name="_Balansen 5 3 4" xfId="40979" xr:uid="{00000000-0005-0000-0000-00006E030000}"/>
    <cellStyle name="_Balansen 5 4" xfId="40980" xr:uid="{00000000-0005-0000-0000-00006F030000}"/>
    <cellStyle name="_Balansen 5 4 2" xfId="40981" xr:uid="{00000000-0005-0000-0000-000070030000}"/>
    <cellStyle name="_Balansen 5 4 2 2" xfId="40982" xr:uid="{00000000-0005-0000-0000-000071030000}"/>
    <cellStyle name="_Balansen 5 4 3" xfId="40983" xr:uid="{00000000-0005-0000-0000-000072030000}"/>
    <cellStyle name="_Balansen 5 5" xfId="40984" xr:uid="{00000000-0005-0000-0000-000073030000}"/>
    <cellStyle name="_Balansen 5 5 2" xfId="40985" xr:uid="{00000000-0005-0000-0000-000074030000}"/>
    <cellStyle name="_Balansen 5 6" xfId="40986" xr:uid="{00000000-0005-0000-0000-000075030000}"/>
    <cellStyle name="_Balansen 6" xfId="40987" xr:uid="{00000000-0005-0000-0000-000076030000}"/>
    <cellStyle name="_Balansen 6 2" xfId="40988" xr:uid="{00000000-0005-0000-0000-000077030000}"/>
    <cellStyle name="_Balansen 6 2 2" xfId="40989" xr:uid="{00000000-0005-0000-0000-000078030000}"/>
    <cellStyle name="_Balansen 6 2 2 2" xfId="40990" xr:uid="{00000000-0005-0000-0000-000079030000}"/>
    <cellStyle name="_Balansen 6 2 2 2 2" xfId="40991" xr:uid="{00000000-0005-0000-0000-00007A030000}"/>
    <cellStyle name="_Balansen 6 2 2 2 2 2" xfId="40992" xr:uid="{00000000-0005-0000-0000-00007B030000}"/>
    <cellStyle name="_Balansen 6 2 2 2 3" xfId="40993" xr:uid="{00000000-0005-0000-0000-00007C030000}"/>
    <cellStyle name="_Balansen 6 2 2 3" xfId="40994" xr:uid="{00000000-0005-0000-0000-00007D030000}"/>
    <cellStyle name="_Balansen 6 2 2 3 2" xfId="40995" xr:uid="{00000000-0005-0000-0000-00007E030000}"/>
    <cellStyle name="_Balansen 6 2 2 4" xfId="40996" xr:uid="{00000000-0005-0000-0000-00007F030000}"/>
    <cellStyle name="_Balansen 6 2 3" xfId="40997" xr:uid="{00000000-0005-0000-0000-000080030000}"/>
    <cellStyle name="_Balansen 6 2 3 2" xfId="40998" xr:uid="{00000000-0005-0000-0000-000081030000}"/>
    <cellStyle name="_Balansen 6 2 3 2 2" xfId="40999" xr:uid="{00000000-0005-0000-0000-000082030000}"/>
    <cellStyle name="_Balansen 6 2 3 3" xfId="41000" xr:uid="{00000000-0005-0000-0000-000083030000}"/>
    <cellStyle name="_Balansen 6 2 4" xfId="41001" xr:uid="{00000000-0005-0000-0000-000084030000}"/>
    <cellStyle name="_Balansen 6 2 4 2" xfId="41002" xr:uid="{00000000-0005-0000-0000-000085030000}"/>
    <cellStyle name="_Balansen 6 2 5" xfId="41003" xr:uid="{00000000-0005-0000-0000-000086030000}"/>
    <cellStyle name="_Balansen 6 3" xfId="41004" xr:uid="{00000000-0005-0000-0000-000087030000}"/>
    <cellStyle name="_Balansen 6 3 2" xfId="41005" xr:uid="{00000000-0005-0000-0000-000088030000}"/>
    <cellStyle name="_Balansen 6 3 2 2" xfId="41006" xr:uid="{00000000-0005-0000-0000-000089030000}"/>
    <cellStyle name="_Balansen 6 3 2 2 2" xfId="41007" xr:uid="{00000000-0005-0000-0000-00008A030000}"/>
    <cellStyle name="_Balansen 6 3 2 3" xfId="41008" xr:uid="{00000000-0005-0000-0000-00008B030000}"/>
    <cellStyle name="_Balansen 6 3 3" xfId="41009" xr:uid="{00000000-0005-0000-0000-00008C030000}"/>
    <cellStyle name="_Balansen 6 3 3 2" xfId="41010" xr:uid="{00000000-0005-0000-0000-00008D030000}"/>
    <cellStyle name="_Balansen 6 3 4" xfId="41011" xr:uid="{00000000-0005-0000-0000-00008E030000}"/>
    <cellStyle name="_Balansen 6 4" xfId="41012" xr:uid="{00000000-0005-0000-0000-00008F030000}"/>
    <cellStyle name="_Balansen 6 4 2" xfId="41013" xr:uid="{00000000-0005-0000-0000-000090030000}"/>
    <cellStyle name="_Balansen 6 4 2 2" xfId="41014" xr:uid="{00000000-0005-0000-0000-000091030000}"/>
    <cellStyle name="_Balansen 6 4 3" xfId="41015" xr:uid="{00000000-0005-0000-0000-000092030000}"/>
    <cellStyle name="_Balansen 6 5" xfId="41016" xr:uid="{00000000-0005-0000-0000-000093030000}"/>
    <cellStyle name="_Balansen 6 5 2" xfId="41017" xr:uid="{00000000-0005-0000-0000-000094030000}"/>
    <cellStyle name="_Balansen 6 6" xfId="41018" xr:uid="{00000000-0005-0000-0000-000095030000}"/>
    <cellStyle name="_Balansen 7" xfId="41019" xr:uid="{00000000-0005-0000-0000-000096030000}"/>
    <cellStyle name="_Balansen 7 2" xfId="41020" xr:uid="{00000000-0005-0000-0000-000097030000}"/>
    <cellStyle name="_Balansen 7 2 2" xfId="41021" xr:uid="{00000000-0005-0000-0000-000098030000}"/>
    <cellStyle name="_Balansen 7 2 2 2" xfId="41022" xr:uid="{00000000-0005-0000-0000-000099030000}"/>
    <cellStyle name="_Balansen 7 2 2 2 2" xfId="41023" xr:uid="{00000000-0005-0000-0000-00009A030000}"/>
    <cellStyle name="_Balansen 7 2 2 3" xfId="41024" xr:uid="{00000000-0005-0000-0000-00009B030000}"/>
    <cellStyle name="_Balansen 7 2 3" xfId="41025" xr:uid="{00000000-0005-0000-0000-00009C030000}"/>
    <cellStyle name="_Balansen 7 2 3 2" xfId="41026" xr:uid="{00000000-0005-0000-0000-00009D030000}"/>
    <cellStyle name="_Balansen 7 2 4" xfId="41027" xr:uid="{00000000-0005-0000-0000-00009E030000}"/>
    <cellStyle name="_Balansen 7 3" xfId="41028" xr:uid="{00000000-0005-0000-0000-00009F030000}"/>
    <cellStyle name="_Balansen 7 3 2" xfId="41029" xr:uid="{00000000-0005-0000-0000-0000A0030000}"/>
    <cellStyle name="_Balansen 7 3 2 2" xfId="41030" xr:uid="{00000000-0005-0000-0000-0000A1030000}"/>
    <cellStyle name="_Balansen 7 3 2 2 2" xfId="41031" xr:uid="{00000000-0005-0000-0000-0000A2030000}"/>
    <cellStyle name="_Balansen 7 3 2 3" xfId="41032" xr:uid="{00000000-0005-0000-0000-0000A3030000}"/>
    <cellStyle name="_Balansen 7 3 3" xfId="41033" xr:uid="{00000000-0005-0000-0000-0000A4030000}"/>
    <cellStyle name="_Balansen 7 3 3 2" xfId="41034" xr:uid="{00000000-0005-0000-0000-0000A5030000}"/>
    <cellStyle name="_Balansen 7 3 4" xfId="41035" xr:uid="{00000000-0005-0000-0000-0000A6030000}"/>
    <cellStyle name="_Balansen 7 4" xfId="41036" xr:uid="{00000000-0005-0000-0000-0000A7030000}"/>
    <cellStyle name="_Balansen 7 4 2" xfId="41037" xr:uid="{00000000-0005-0000-0000-0000A8030000}"/>
    <cellStyle name="_Balansen 7 4 2 2" xfId="41038" xr:uid="{00000000-0005-0000-0000-0000A9030000}"/>
    <cellStyle name="_Balansen 7 4 3" xfId="41039" xr:uid="{00000000-0005-0000-0000-0000AA030000}"/>
    <cellStyle name="_Balansen 7 5" xfId="41040" xr:uid="{00000000-0005-0000-0000-0000AB030000}"/>
    <cellStyle name="_Balansen 7 5 2" xfId="41041" xr:uid="{00000000-0005-0000-0000-0000AC030000}"/>
    <cellStyle name="_Balansen 7 6" xfId="41042" xr:uid="{00000000-0005-0000-0000-0000AD030000}"/>
    <cellStyle name="_Balansen 8" xfId="41043" xr:uid="{00000000-0005-0000-0000-0000AE030000}"/>
    <cellStyle name="_Balansen 8 2" xfId="41044" xr:uid="{00000000-0005-0000-0000-0000AF030000}"/>
    <cellStyle name="_Balansen 8 2 2" xfId="41045" xr:uid="{00000000-0005-0000-0000-0000B0030000}"/>
    <cellStyle name="_Balansen 8 3" xfId="41046" xr:uid="{00000000-0005-0000-0000-0000B1030000}"/>
    <cellStyle name="_Balansen 8 3 2" xfId="41047" xr:uid="{00000000-0005-0000-0000-0000B2030000}"/>
    <cellStyle name="_Balansen 8 4" xfId="41048" xr:uid="{00000000-0005-0000-0000-0000B3030000}"/>
    <cellStyle name="_Balansen 9" xfId="41049" xr:uid="{00000000-0005-0000-0000-0000B4030000}"/>
    <cellStyle name="_Balansen 9 2" xfId="41050"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17" xr:uid="{00000000-0005-0000-0000-0000BC030000}"/>
    <cellStyle name="_Boligkreditt_R21_1231" xfId="12167" xr:uid="{00000000-0005-0000-0000-0000BD030000}"/>
    <cellStyle name="_Book3" xfId="23" xr:uid="{00000000-0005-0000-0000-0000BE030000}"/>
    <cellStyle name="_Book3 10" xfId="41051" xr:uid="{00000000-0005-0000-0000-0000BF030000}"/>
    <cellStyle name="_Book3 10 2" xfId="41052" xr:uid="{00000000-0005-0000-0000-0000C0030000}"/>
    <cellStyle name="_Book3 11" xfId="41053" xr:uid="{00000000-0005-0000-0000-0000C1030000}"/>
    <cellStyle name="_Book3 2" xfId="24" xr:uid="{00000000-0005-0000-0000-0000C2030000}"/>
    <cellStyle name="_Book3 2 2" xfId="41054" xr:uid="{00000000-0005-0000-0000-0000C3030000}"/>
    <cellStyle name="_Book3 2 2 2" xfId="41055" xr:uid="{00000000-0005-0000-0000-0000C4030000}"/>
    <cellStyle name="_Book3 2 2 2 2" xfId="41056" xr:uid="{00000000-0005-0000-0000-0000C5030000}"/>
    <cellStyle name="_Book3 2 2 2 2 2" xfId="41057" xr:uid="{00000000-0005-0000-0000-0000C6030000}"/>
    <cellStyle name="_Book3 2 2 2 2 2 2" xfId="41058" xr:uid="{00000000-0005-0000-0000-0000C7030000}"/>
    <cellStyle name="_Book3 2 2 2 2 3" xfId="41059" xr:uid="{00000000-0005-0000-0000-0000C8030000}"/>
    <cellStyle name="_Book3 2 2 2 3" xfId="41060" xr:uid="{00000000-0005-0000-0000-0000C9030000}"/>
    <cellStyle name="_Book3 2 2 2 3 2" xfId="41061" xr:uid="{00000000-0005-0000-0000-0000CA030000}"/>
    <cellStyle name="_Book3 2 2 2 4" xfId="41062" xr:uid="{00000000-0005-0000-0000-0000CB030000}"/>
    <cellStyle name="_Book3 2 2 3" xfId="41063" xr:uid="{00000000-0005-0000-0000-0000CC030000}"/>
    <cellStyle name="_Book3 2 2 3 2" xfId="41064" xr:uid="{00000000-0005-0000-0000-0000CD030000}"/>
    <cellStyle name="_Book3 2 2 3 2 2" xfId="41065" xr:uid="{00000000-0005-0000-0000-0000CE030000}"/>
    <cellStyle name="_Book3 2 2 3 3" xfId="41066" xr:uid="{00000000-0005-0000-0000-0000CF030000}"/>
    <cellStyle name="_Book3 2 2 4" xfId="41067" xr:uid="{00000000-0005-0000-0000-0000D0030000}"/>
    <cellStyle name="_Book3 2 2 4 2" xfId="41068" xr:uid="{00000000-0005-0000-0000-0000D1030000}"/>
    <cellStyle name="_Book3 2 2 5" xfId="41069" xr:uid="{00000000-0005-0000-0000-0000D2030000}"/>
    <cellStyle name="_Book3 2 3" xfId="41070" xr:uid="{00000000-0005-0000-0000-0000D3030000}"/>
    <cellStyle name="_Book3 2 3 2" xfId="41071" xr:uid="{00000000-0005-0000-0000-0000D4030000}"/>
    <cellStyle name="_Book3 2 3 2 2" xfId="41072" xr:uid="{00000000-0005-0000-0000-0000D5030000}"/>
    <cellStyle name="_Book3 2 3 2 2 2" xfId="41073" xr:uid="{00000000-0005-0000-0000-0000D6030000}"/>
    <cellStyle name="_Book3 2 3 2 3" xfId="41074" xr:uid="{00000000-0005-0000-0000-0000D7030000}"/>
    <cellStyle name="_Book3 2 3 3" xfId="41075" xr:uid="{00000000-0005-0000-0000-0000D8030000}"/>
    <cellStyle name="_Book3 2 3 3 2" xfId="41076" xr:uid="{00000000-0005-0000-0000-0000D9030000}"/>
    <cellStyle name="_Book3 2 3 4" xfId="41077" xr:uid="{00000000-0005-0000-0000-0000DA030000}"/>
    <cellStyle name="_Book3 2 4" xfId="41078" xr:uid="{00000000-0005-0000-0000-0000DB030000}"/>
    <cellStyle name="_Book3 2 4 2" xfId="41079" xr:uid="{00000000-0005-0000-0000-0000DC030000}"/>
    <cellStyle name="_Book3 2 4 2 2" xfId="41080" xr:uid="{00000000-0005-0000-0000-0000DD030000}"/>
    <cellStyle name="_Book3 2 4 3" xfId="41081" xr:uid="{00000000-0005-0000-0000-0000DE030000}"/>
    <cellStyle name="_Book3 2 4 3 2" xfId="41082" xr:uid="{00000000-0005-0000-0000-0000DF030000}"/>
    <cellStyle name="_Book3 2 4 4" xfId="41083" xr:uid="{00000000-0005-0000-0000-0000E0030000}"/>
    <cellStyle name="_Book3 2 5" xfId="41084" xr:uid="{00000000-0005-0000-0000-0000E1030000}"/>
    <cellStyle name="_Book3 2 5 2" xfId="41085" xr:uid="{00000000-0005-0000-0000-0000E2030000}"/>
    <cellStyle name="_Book3 2 6" xfId="41086" xr:uid="{00000000-0005-0000-0000-0000E3030000}"/>
    <cellStyle name="_Book3 2 6 2" xfId="41087" xr:uid="{00000000-0005-0000-0000-0000E4030000}"/>
    <cellStyle name="_Book3 2 7" xfId="41088" xr:uid="{00000000-0005-0000-0000-0000E5030000}"/>
    <cellStyle name="_Book3 2_Kontroll ME" xfId="12168" xr:uid="{00000000-0005-0000-0000-0000E6030000}"/>
    <cellStyle name="_Book3 2_Kontroll-fane" xfId="12169" xr:uid="{00000000-0005-0000-0000-0000E7030000}"/>
    <cellStyle name="_Book3 2_Prognose eksponering " xfId="37018" xr:uid="{00000000-0005-0000-0000-0000E8030000}"/>
    <cellStyle name="_Book3 2_Prognose eksponering  2" xfId="41089" xr:uid="{00000000-0005-0000-0000-0000E9030000}"/>
    <cellStyle name="_Book3 2_Prognose eksponering  2 2" xfId="41090" xr:uid="{00000000-0005-0000-0000-0000EA030000}"/>
    <cellStyle name="_Book3 2_Prognose eksponering  2 2 2" xfId="41091" xr:uid="{00000000-0005-0000-0000-0000EB030000}"/>
    <cellStyle name="_Book3 2_Prognose eksponering  2 3" xfId="41092" xr:uid="{00000000-0005-0000-0000-0000EC030000}"/>
    <cellStyle name="_Book3 2_Prognose eksponering  3" xfId="41093" xr:uid="{00000000-0005-0000-0000-0000ED030000}"/>
    <cellStyle name="_Book3 2_Prognose eksponering  3 2" xfId="41094" xr:uid="{00000000-0005-0000-0000-0000EE030000}"/>
    <cellStyle name="_Book3 2_Prognose eksponering  4" xfId="41095" xr:uid="{00000000-0005-0000-0000-0000EF030000}"/>
    <cellStyle name="_Book3 2_Vedlegg" xfId="41096" xr:uid="{00000000-0005-0000-0000-0000F0030000}"/>
    <cellStyle name="_Book3 2_Vedlegg 2" xfId="41097" xr:uid="{00000000-0005-0000-0000-0000F1030000}"/>
    <cellStyle name="_Book3 2_Vedlegg 2 2" xfId="41098" xr:uid="{00000000-0005-0000-0000-0000F2030000}"/>
    <cellStyle name="_Book3 2_Vedlegg 2 2 2" xfId="41099" xr:uid="{00000000-0005-0000-0000-0000F3030000}"/>
    <cellStyle name="_Book3 2_Vedlegg 2 3" xfId="41100" xr:uid="{00000000-0005-0000-0000-0000F4030000}"/>
    <cellStyle name="_Book3 2_Vedlegg 3" xfId="41101" xr:uid="{00000000-0005-0000-0000-0000F5030000}"/>
    <cellStyle name="_Book3 2_Vedlegg 3 2" xfId="41102" xr:uid="{00000000-0005-0000-0000-0000F6030000}"/>
    <cellStyle name="_Book3 2_Vedlegg 4" xfId="41103" xr:uid="{00000000-0005-0000-0000-0000F7030000}"/>
    <cellStyle name="_Book3 3" xfId="25" xr:uid="{00000000-0005-0000-0000-0000F8030000}"/>
    <cellStyle name="_Book3 3 2" xfId="41104" xr:uid="{00000000-0005-0000-0000-0000F9030000}"/>
    <cellStyle name="_Book3 3 2 2" xfId="41105" xr:uid="{00000000-0005-0000-0000-0000FA030000}"/>
    <cellStyle name="_Book3 3 2 2 2" xfId="41106" xr:uid="{00000000-0005-0000-0000-0000FB030000}"/>
    <cellStyle name="_Book3 3 2 2 2 2" xfId="41107" xr:uid="{00000000-0005-0000-0000-0000FC030000}"/>
    <cellStyle name="_Book3 3 2 2 3" xfId="41108" xr:uid="{00000000-0005-0000-0000-0000FD030000}"/>
    <cellStyle name="_Book3 3 2 3" xfId="41109" xr:uid="{00000000-0005-0000-0000-0000FE030000}"/>
    <cellStyle name="_Book3 3 2 3 2" xfId="41110" xr:uid="{00000000-0005-0000-0000-0000FF030000}"/>
    <cellStyle name="_Book3 3 2 4" xfId="41111" xr:uid="{00000000-0005-0000-0000-000000040000}"/>
    <cellStyle name="_Book3 3 3" xfId="41112" xr:uid="{00000000-0005-0000-0000-000001040000}"/>
    <cellStyle name="_Book3 3 3 2" xfId="41113" xr:uid="{00000000-0005-0000-0000-000002040000}"/>
    <cellStyle name="_Book3 3 3 2 2" xfId="41114" xr:uid="{00000000-0005-0000-0000-000003040000}"/>
    <cellStyle name="_Book3 3 3 3" xfId="41115" xr:uid="{00000000-0005-0000-0000-000004040000}"/>
    <cellStyle name="_Book3 3 4" xfId="41116" xr:uid="{00000000-0005-0000-0000-000005040000}"/>
    <cellStyle name="_Book3 3 4 2" xfId="41117" xr:uid="{00000000-0005-0000-0000-000006040000}"/>
    <cellStyle name="_Book3 3 5" xfId="41118" xr:uid="{00000000-0005-0000-0000-000007040000}"/>
    <cellStyle name="_Book3 4" xfId="26" xr:uid="{00000000-0005-0000-0000-000008040000}"/>
    <cellStyle name="_Book3 4 2" xfId="41119" xr:uid="{00000000-0005-0000-0000-000009040000}"/>
    <cellStyle name="_Book3 4 2 2" xfId="41120" xr:uid="{00000000-0005-0000-0000-00000A040000}"/>
    <cellStyle name="_Book3 4 2 2 2" xfId="41121" xr:uid="{00000000-0005-0000-0000-00000B040000}"/>
    <cellStyle name="_Book3 4 2 2 2 2" xfId="41122" xr:uid="{00000000-0005-0000-0000-00000C040000}"/>
    <cellStyle name="_Book3 4 2 2 2 2 2" xfId="41123" xr:uid="{00000000-0005-0000-0000-00000D040000}"/>
    <cellStyle name="_Book3 4 2 2 2 3" xfId="41124" xr:uid="{00000000-0005-0000-0000-00000E040000}"/>
    <cellStyle name="_Book3 4 2 2 3" xfId="41125" xr:uid="{00000000-0005-0000-0000-00000F040000}"/>
    <cellStyle name="_Book3 4 2 2 3 2" xfId="41126" xr:uid="{00000000-0005-0000-0000-000010040000}"/>
    <cellStyle name="_Book3 4 2 2 4" xfId="41127" xr:uid="{00000000-0005-0000-0000-000011040000}"/>
    <cellStyle name="_Book3 4 2 3" xfId="41128" xr:uid="{00000000-0005-0000-0000-000012040000}"/>
    <cellStyle name="_Book3 4 2 3 2" xfId="41129" xr:uid="{00000000-0005-0000-0000-000013040000}"/>
    <cellStyle name="_Book3 4 2 3 2 2" xfId="41130" xr:uid="{00000000-0005-0000-0000-000014040000}"/>
    <cellStyle name="_Book3 4 2 3 3" xfId="41131" xr:uid="{00000000-0005-0000-0000-000015040000}"/>
    <cellStyle name="_Book3 4 2 4" xfId="41132" xr:uid="{00000000-0005-0000-0000-000016040000}"/>
    <cellStyle name="_Book3 4 2 4 2" xfId="41133" xr:uid="{00000000-0005-0000-0000-000017040000}"/>
    <cellStyle name="_Book3 4 2 5" xfId="41134" xr:uid="{00000000-0005-0000-0000-000018040000}"/>
    <cellStyle name="_Book3 4 3" xfId="41135" xr:uid="{00000000-0005-0000-0000-000019040000}"/>
    <cellStyle name="_Book3 4 3 2" xfId="41136" xr:uid="{00000000-0005-0000-0000-00001A040000}"/>
    <cellStyle name="_Book3 4 3 2 2" xfId="41137" xr:uid="{00000000-0005-0000-0000-00001B040000}"/>
    <cellStyle name="_Book3 4 3 2 2 2" xfId="41138" xr:uid="{00000000-0005-0000-0000-00001C040000}"/>
    <cellStyle name="_Book3 4 3 2 3" xfId="41139" xr:uid="{00000000-0005-0000-0000-00001D040000}"/>
    <cellStyle name="_Book3 4 3 3" xfId="41140" xr:uid="{00000000-0005-0000-0000-00001E040000}"/>
    <cellStyle name="_Book3 4 3 3 2" xfId="41141" xr:uid="{00000000-0005-0000-0000-00001F040000}"/>
    <cellStyle name="_Book3 4 3 4" xfId="41142" xr:uid="{00000000-0005-0000-0000-000020040000}"/>
    <cellStyle name="_Book3 4 4" xfId="41143" xr:uid="{00000000-0005-0000-0000-000021040000}"/>
    <cellStyle name="_Book3 4 4 2" xfId="41144" xr:uid="{00000000-0005-0000-0000-000022040000}"/>
    <cellStyle name="_Book3 4 4 2 2" xfId="41145" xr:uid="{00000000-0005-0000-0000-000023040000}"/>
    <cellStyle name="_Book3 4 4 3" xfId="41146" xr:uid="{00000000-0005-0000-0000-000024040000}"/>
    <cellStyle name="_Book3 4 5" xfId="41147" xr:uid="{00000000-0005-0000-0000-000025040000}"/>
    <cellStyle name="_Book3 4 5 2" xfId="41148" xr:uid="{00000000-0005-0000-0000-000026040000}"/>
    <cellStyle name="_Book3 4 6" xfId="41149" xr:uid="{00000000-0005-0000-0000-000027040000}"/>
    <cellStyle name="_Book3 5" xfId="41150" xr:uid="{00000000-0005-0000-0000-000028040000}"/>
    <cellStyle name="_Book3 5 2" xfId="41151" xr:uid="{00000000-0005-0000-0000-000029040000}"/>
    <cellStyle name="_Book3 5 2 2" xfId="41152" xr:uid="{00000000-0005-0000-0000-00002A040000}"/>
    <cellStyle name="_Book3 5 2 2 2" xfId="41153" xr:uid="{00000000-0005-0000-0000-00002B040000}"/>
    <cellStyle name="_Book3 5 2 2 2 2" xfId="41154" xr:uid="{00000000-0005-0000-0000-00002C040000}"/>
    <cellStyle name="_Book3 5 2 2 2 2 2" xfId="41155" xr:uid="{00000000-0005-0000-0000-00002D040000}"/>
    <cellStyle name="_Book3 5 2 2 2 3" xfId="41156" xr:uid="{00000000-0005-0000-0000-00002E040000}"/>
    <cellStyle name="_Book3 5 2 2 3" xfId="41157" xr:uid="{00000000-0005-0000-0000-00002F040000}"/>
    <cellStyle name="_Book3 5 2 2 3 2" xfId="41158" xr:uid="{00000000-0005-0000-0000-000030040000}"/>
    <cellStyle name="_Book3 5 2 2 4" xfId="41159" xr:uid="{00000000-0005-0000-0000-000031040000}"/>
    <cellStyle name="_Book3 5 2 3" xfId="41160" xr:uid="{00000000-0005-0000-0000-000032040000}"/>
    <cellStyle name="_Book3 5 2 3 2" xfId="41161" xr:uid="{00000000-0005-0000-0000-000033040000}"/>
    <cellStyle name="_Book3 5 2 3 2 2" xfId="41162" xr:uid="{00000000-0005-0000-0000-000034040000}"/>
    <cellStyle name="_Book3 5 2 3 3" xfId="41163" xr:uid="{00000000-0005-0000-0000-000035040000}"/>
    <cellStyle name="_Book3 5 2 4" xfId="41164" xr:uid="{00000000-0005-0000-0000-000036040000}"/>
    <cellStyle name="_Book3 5 2 4 2" xfId="41165" xr:uid="{00000000-0005-0000-0000-000037040000}"/>
    <cellStyle name="_Book3 5 2 5" xfId="41166" xr:uid="{00000000-0005-0000-0000-000038040000}"/>
    <cellStyle name="_Book3 5 3" xfId="41167" xr:uid="{00000000-0005-0000-0000-000039040000}"/>
    <cellStyle name="_Book3 5 3 2" xfId="41168" xr:uid="{00000000-0005-0000-0000-00003A040000}"/>
    <cellStyle name="_Book3 5 3 2 2" xfId="41169" xr:uid="{00000000-0005-0000-0000-00003B040000}"/>
    <cellStyle name="_Book3 5 3 2 2 2" xfId="41170" xr:uid="{00000000-0005-0000-0000-00003C040000}"/>
    <cellStyle name="_Book3 5 3 2 3" xfId="41171" xr:uid="{00000000-0005-0000-0000-00003D040000}"/>
    <cellStyle name="_Book3 5 3 3" xfId="41172" xr:uid="{00000000-0005-0000-0000-00003E040000}"/>
    <cellStyle name="_Book3 5 3 3 2" xfId="41173" xr:uid="{00000000-0005-0000-0000-00003F040000}"/>
    <cellStyle name="_Book3 5 3 4" xfId="41174" xr:uid="{00000000-0005-0000-0000-000040040000}"/>
    <cellStyle name="_Book3 5 4" xfId="41175" xr:uid="{00000000-0005-0000-0000-000041040000}"/>
    <cellStyle name="_Book3 5 4 2" xfId="41176" xr:uid="{00000000-0005-0000-0000-000042040000}"/>
    <cellStyle name="_Book3 5 4 2 2" xfId="41177" xr:uid="{00000000-0005-0000-0000-000043040000}"/>
    <cellStyle name="_Book3 5 4 3" xfId="41178" xr:uid="{00000000-0005-0000-0000-000044040000}"/>
    <cellStyle name="_Book3 5 5" xfId="41179" xr:uid="{00000000-0005-0000-0000-000045040000}"/>
    <cellStyle name="_Book3 5 5 2" xfId="41180" xr:uid="{00000000-0005-0000-0000-000046040000}"/>
    <cellStyle name="_Book3 5 6" xfId="41181" xr:uid="{00000000-0005-0000-0000-000047040000}"/>
    <cellStyle name="_Book3 6" xfId="41182" xr:uid="{00000000-0005-0000-0000-000048040000}"/>
    <cellStyle name="_Book3 6 2" xfId="41183" xr:uid="{00000000-0005-0000-0000-000049040000}"/>
    <cellStyle name="_Book3 6 2 2" xfId="41184" xr:uid="{00000000-0005-0000-0000-00004A040000}"/>
    <cellStyle name="_Book3 6 2 2 2" xfId="41185" xr:uid="{00000000-0005-0000-0000-00004B040000}"/>
    <cellStyle name="_Book3 6 2 2 2 2" xfId="41186" xr:uid="{00000000-0005-0000-0000-00004C040000}"/>
    <cellStyle name="_Book3 6 2 2 2 2 2" xfId="41187" xr:uid="{00000000-0005-0000-0000-00004D040000}"/>
    <cellStyle name="_Book3 6 2 2 2 3" xfId="41188" xr:uid="{00000000-0005-0000-0000-00004E040000}"/>
    <cellStyle name="_Book3 6 2 2 3" xfId="41189" xr:uid="{00000000-0005-0000-0000-00004F040000}"/>
    <cellStyle name="_Book3 6 2 2 3 2" xfId="41190" xr:uid="{00000000-0005-0000-0000-000050040000}"/>
    <cellStyle name="_Book3 6 2 2 4" xfId="41191" xr:uid="{00000000-0005-0000-0000-000051040000}"/>
    <cellStyle name="_Book3 6 2 3" xfId="41192" xr:uid="{00000000-0005-0000-0000-000052040000}"/>
    <cellStyle name="_Book3 6 2 3 2" xfId="41193" xr:uid="{00000000-0005-0000-0000-000053040000}"/>
    <cellStyle name="_Book3 6 2 3 2 2" xfId="41194" xr:uid="{00000000-0005-0000-0000-000054040000}"/>
    <cellStyle name="_Book3 6 2 3 3" xfId="41195" xr:uid="{00000000-0005-0000-0000-000055040000}"/>
    <cellStyle name="_Book3 6 2 4" xfId="41196" xr:uid="{00000000-0005-0000-0000-000056040000}"/>
    <cellStyle name="_Book3 6 2 4 2" xfId="41197" xr:uid="{00000000-0005-0000-0000-000057040000}"/>
    <cellStyle name="_Book3 6 2 5" xfId="41198" xr:uid="{00000000-0005-0000-0000-000058040000}"/>
    <cellStyle name="_Book3 6 3" xfId="41199" xr:uid="{00000000-0005-0000-0000-000059040000}"/>
    <cellStyle name="_Book3 6 3 2" xfId="41200" xr:uid="{00000000-0005-0000-0000-00005A040000}"/>
    <cellStyle name="_Book3 6 3 2 2" xfId="41201" xr:uid="{00000000-0005-0000-0000-00005B040000}"/>
    <cellStyle name="_Book3 6 3 2 2 2" xfId="41202" xr:uid="{00000000-0005-0000-0000-00005C040000}"/>
    <cellStyle name="_Book3 6 3 2 3" xfId="41203" xr:uid="{00000000-0005-0000-0000-00005D040000}"/>
    <cellStyle name="_Book3 6 3 3" xfId="41204" xr:uid="{00000000-0005-0000-0000-00005E040000}"/>
    <cellStyle name="_Book3 6 3 3 2" xfId="41205" xr:uid="{00000000-0005-0000-0000-00005F040000}"/>
    <cellStyle name="_Book3 6 3 4" xfId="41206" xr:uid="{00000000-0005-0000-0000-000060040000}"/>
    <cellStyle name="_Book3 6 4" xfId="41207" xr:uid="{00000000-0005-0000-0000-000061040000}"/>
    <cellStyle name="_Book3 6 4 2" xfId="41208" xr:uid="{00000000-0005-0000-0000-000062040000}"/>
    <cellStyle name="_Book3 6 4 2 2" xfId="41209" xr:uid="{00000000-0005-0000-0000-000063040000}"/>
    <cellStyle name="_Book3 6 4 3" xfId="41210" xr:uid="{00000000-0005-0000-0000-000064040000}"/>
    <cellStyle name="_Book3 6 5" xfId="41211" xr:uid="{00000000-0005-0000-0000-000065040000}"/>
    <cellStyle name="_Book3 6 5 2" xfId="41212" xr:uid="{00000000-0005-0000-0000-000066040000}"/>
    <cellStyle name="_Book3 6 6" xfId="41213" xr:uid="{00000000-0005-0000-0000-000067040000}"/>
    <cellStyle name="_Book3 7" xfId="41214" xr:uid="{00000000-0005-0000-0000-000068040000}"/>
    <cellStyle name="_Book3 7 2" xfId="41215" xr:uid="{00000000-0005-0000-0000-000069040000}"/>
    <cellStyle name="_Book3 7 2 2" xfId="41216" xr:uid="{00000000-0005-0000-0000-00006A040000}"/>
    <cellStyle name="_Book3 7 2 2 2" xfId="41217" xr:uid="{00000000-0005-0000-0000-00006B040000}"/>
    <cellStyle name="_Book3 7 2 2 2 2" xfId="41218" xr:uid="{00000000-0005-0000-0000-00006C040000}"/>
    <cellStyle name="_Book3 7 2 2 3" xfId="41219" xr:uid="{00000000-0005-0000-0000-00006D040000}"/>
    <cellStyle name="_Book3 7 2 3" xfId="41220" xr:uid="{00000000-0005-0000-0000-00006E040000}"/>
    <cellStyle name="_Book3 7 2 3 2" xfId="41221" xr:uid="{00000000-0005-0000-0000-00006F040000}"/>
    <cellStyle name="_Book3 7 2 4" xfId="41222" xr:uid="{00000000-0005-0000-0000-000070040000}"/>
    <cellStyle name="_Book3 7 3" xfId="41223" xr:uid="{00000000-0005-0000-0000-000071040000}"/>
    <cellStyle name="_Book3 7 3 2" xfId="41224" xr:uid="{00000000-0005-0000-0000-000072040000}"/>
    <cellStyle name="_Book3 7 3 2 2" xfId="41225" xr:uid="{00000000-0005-0000-0000-000073040000}"/>
    <cellStyle name="_Book3 7 3 2 2 2" xfId="41226" xr:uid="{00000000-0005-0000-0000-000074040000}"/>
    <cellStyle name="_Book3 7 3 2 3" xfId="41227" xr:uid="{00000000-0005-0000-0000-000075040000}"/>
    <cellStyle name="_Book3 7 3 3" xfId="41228" xr:uid="{00000000-0005-0000-0000-000076040000}"/>
    <cellStyle name="_Book3 7 3 3 2" xfId="41229" xr:uid="{00000000-0005-0000-0000-000077040000}"/>
    <cellStyle name="_Book3 7 3 4" xfId="41230" xr:uid="{00000000-0005-0000-0000-000078040000}"/>
    <cellStyle name="_Book3 7 4" xfId="41231" xr:uid="{00000000-0005-0000-0000-000079040000}"/>
    <cellStyle name="_Book3 7 4 2" xfId="41232" xr:uid="{00000000-0005-0000-0000-00007A040000}"/>
    <cellStyle name="_Book3 7 4 2 2" xfId="41233" xr:uid="{00000000-0005-0000-0000-00007B040000}"/>
    <cellStyle name="_Book3 7 4 3" xfId="41234" xr:uid="{00000000-0005-0000-0000-00007C040000}"/>
    <cellStyle name="_Book3 7 5" xfId="41235" xr:uid="{00000000-0005-0000-0000-00007D040000}"/>
    <cellStyle name="_Book3 7 5 2" xfId="41236" xr:uid="{00000000-0005-0000-0000-00007E040000}"/>
    <cellStyle name="_Book3 7 6" xfId="41237" xr:uid="{00000000-0005-0000-0000-00007F040000}"/>
    <cellStyle name="_Book3 8" xfId="41238" xr:uid="{00000000-0005-0000-0000-000080040000}"/>
    <cellStyle name="_Book3 8 2" xfId="41239" xr:uid="{00000000-0005-0000-0000-000081040000}"/>
    <cellStyle name="_Book3 8 2 2" xfId="41240" xr:uid="{00000000-0005-0000-0000-000082040000}"/>
    <cellStyle name="_Book3 8 3" xfId="41241" xr:uid="{00000000-0005-0000-0000-000083040000}"/>
    <cellStyle name="_Book3 8 3 2" xfId="41242" xr:uid="{00000000-0005-0000-0000-000084040000}"/>
    <cellStyle name="_Book3 8 4" xfId="41243" xr:uid="{00000000-0005-0000-0000-000085040000}"/>
    <cellStyle name="_Book3 9" xfId="41244" xr:uid="{00000000-0005-0000-0000-000086040000}"/>
    <cellStyle name="_Book3 9 2" xfId="41245" xr:uid="{00000000-0005-0000-0000-000087040000}"/>
    <cellStyle name="_Book3_Expenses (1)" xfId="41246" xr:uid="{00000000-0005-0000-0000-000088040000}"/>
    <cellStyle name="_Book3_Kontroll ME" xfId="12170" xr:uid="{00000000-0005-0000-0000-000089040000}"/>
    <cellStyle name="_Book3_Kontroll-fane" xfId="12171" xr:uid="{00000000-0005-0000-0000-00008A040000}"/>
    <cellStyle name="_Book3_Prognose eksponering " xfId="37019" xr:uid="{00000000-0005-0000-0000-00008B040000}"/>
    <cellStyle name="_Book3_Prognose eksponering  2" xfId="41247" xr:uid="{00000000-0005-0000-0000-00008C040000}"/>
    <cellStyle name="_Book3_Prognose eksponering  2 2" xfId="41248" xr:uid="{00000000-0005-0000-0000-00008D040000}"/>
    <cellStyle name="_Book3_Prognose eksponering  2 2 2" xfId="41249" xr:uid="{00000000-0005-0000-0000-00008E040000}"/>
    <cellStyle name="_Book3_Prognose eksponering  2 3" xfId="41250" xr:uid="{00000000-0005-0000-0000-00008F040000}"/>
    <cellStyle name="_Book3_Prognose eksponering  3" xfId="41251" xr:uid="{00000000-0005-0000-0000-000090040000}"/>
    <cellStyle name="_Book3_Prognose eksponering  3 2" xfId="41252" xr:uid="{00000000-0005-0000-0000-000091040000}"/>
    <cellStyle name="_Book3_Prognose eksponering  4" xfId="41253" xr:uid="{00000000-0005-0000-0000-000092040000}"/>
    <cellStyle name="_Book3_Results &amp; key fig." xfId="41254" xr:uid="{00000000-0005-0000-0000-000093040000}"/>
    <cellStyle name="_Book3_Vedlegg" xfId="41255" xr:uid="{00000000-0005-0000-0000-000094040000}"/>
    <cellStyle name="_Book3_Vedlegg 2" xfId="41256" xr:uid="{00000000-0005-0000-0000-000095040000}"/>
    <cellStyle name="_Book3_Vedlegg 2 2" xfId="41257" xr:uid="{00000000-0005-0000-0000-000096040000}"/>
    <cellStyle name="_Book3_Vedlegg 2 2 2" xfId="41258" xr:uid="{00000000-0005-0000-0000-000097040000}"/>
    <cellStyle name="_Book3_Vedlegg 2 3" xfId="41259" xr:uid="{00000000-0005-0000-0000-000098040000}"/>
    <cellStyle name="_Book3_Vedlegg 3" xfId="41260" xr:uid="{00000000-0005-0000-0000-000099040000}"/>
    <cellStyle name="_Book3_Vedlegg 3 2" xfId="41261" xr:uid="{00000000-0005-0000-0000-00009A040000}"/>
    <cellStyle name="_Book3_Vedlegg 4" xfId="41262" xr:uid="{00000000-0005-0000-0000-00009B040000}"/>
    <cellStyle name="_Book32" xfId="27" xr:uid="{00000000-0005-0000-0000-00009C040000}"/>
    <cellStyle name="_Book32 10" xfId="41263" xr:uid="{00000000-0005-0000-0000-00009D040000}"/>
    <cellStyle name="_Book32 10 2" xfId="41264" xr:uid="{00000000-0005-0000-0000-00009E040000}"/>
    <cellStyle name="_Book32 11" xfId="41265" xr:uid="{00000000-0005-0000-0000-00009F040000}"/>
    <cellStyle name="_Book32 2" xfId="28" xr:uid="{00000000-0005-0000-0000-0000A0040000}"/>
    <cellStyle name="_Book32 2 2" xfId="37020" xr:uid="{00000000-0005-0000-0000-0000A1040000}"/>
    <cellStyle name="_Book32 2 2 2" xfId="41266" xr:uid="{00000000-0005-0000-0000-0000A2040000}"/>
    <cellStyle name="_Book32 2 2 2 2" xfId="41267" xr:uid="{00000000-0005-0000-0000-0000A3040000}"/>
    <cellStyle name="_Book32 2 2 2 2 2" xfId="41268" xr:uid="{00000000-0005-0000-0000-0000A4040000}"/>
    <cellStyle name="_Book32 2 2 2 2 2 2" xfId="41269" xr:uid="{00000000-0005-0000-0000-0000A5040000}"/>
    <cellStyle name="_Book32 2 2 2 2 3" xfId="41270" xr:uid="{00000000-0005-0000-0000-0000A6040000}"/>
    <cellStyle name="_Book32 2 2 2 3" xfId="41271" xr:uid="{00000000-0005-0000-0000-0000A7040000}"/>
    <cellStyle name="_Book32 2 2 2 3 2" xfId="41272" xr:uid="{00000000-0005-0000-0000-0000A8040000}"/>
    <cellStyle name="_Book32 2 2 2 4" xfId="41273" xr:uid="{00000000-0005-0000-0000-0000A9040000}"/>
    <cellStyle name="_Book32 2 2 3" xfId="41274" xr:uid="{00000000-0005-0000-0000-0000AA040000}"/>
    <cellStyle name="_Book32 2 2 3 2" xfId="41275" xr:uid="{00000000-0005-0000-0000-0000AB040000}"/>
    <cellStyle name="_Book32 2 2 3 2 2" xfId="41276" xr:uid="{00000000-0005-0000-0000-0000AC040000}"/>
    <cellStyle name="_Book32 2 2 3 3" xfId="41277" xr:uid="{00000000-0005-0000-0000-0000AD040000}"/>
    <cellStyle name="_Book32 2 2 4" xfId="41278" xr:uid="{00000000-0005-0000-0000-0000AE040000}"/>
    <cellStyle name="_Book32 2 2 4 2" xfId="41279" xr:uid="{00000000-0005-0000-0000-0000AF040000}"/>
    <cellStyle name="_Book32 2 2 5" xfId="41280" xr:uid="{00000000-0005-0000-0000-0000B0040000}"/>
    <cellStyle name="_Book32 2 3" xfId="41281" xr:uid="{00000000-0005-0000-0000-0000B1040000}"/>
    <cellStyle name="_Book32 2 3 2" xfId="41282" xr:uid="{00000000-0005-0000-0000-0000B2040000}"/>
    <cellStyle name="_Book32 2 3 2 2" xfId="41283" xr:uid="{00000000-0005-0000-0000-0000B3040000}"/>
    <cellStyle name="_Book32 2 3 2 2 2" xfId="41284" xr:uid="{00000000-0005-0000-0000-0000B4040000}"/>
    <cellStyle name="_Book32 2 3 2 3" xfId="41285" xr:uid="{00000000-0005-0000-0000-0000B5040000}"/>
    <cellStyle name="_Book32 2 3 3" xfId="41286" xr:uid="{00000000-0005-0000-0000-0000B6040000}"/>
    <cellStyle name="_Book32 2 3 3 2" xfId="41287" xr:uid="{00000000-0005-0000-0000-0000B7040000}"/>
    <cellStyle name="_Book32 2 3 4" xfId="41288" xr:uid="{00000000-0005-0000-0000-0000B8040000}"/>
    <cellStyle name="_Book32 2 4" xfId="41289" xr:uid="{00000000-0005-0000-0000-0000B9040000}"/>
    <cellStyle name="_Book32 2 4 2" xfId="41290" xr:uid="{00000000-0005-0000-0000-0000BA040000}"/>
    <cellStyle name="_Book32 2 4 2 2" xfId="41291" xr:uid="{00000000-0005-0000-0000-0000BB040000}"/>
    <cellStyle name="_Book32 2 4 3" xfId="41292" xr:uid="{00000000-0005-0000-0000-0000BC040000}"/>
    <cellStyle name="_Book32 2 4 3 2" xfId="41293" xr:uid="{00000000-0005-0000-0000-0000BD040000}"/>
    <cellStyle name="_Book32 2 4 4" xfId="41294" xr:uid="{00000000-0005-0000-0000-0000BE040000}"/>
    <cellStyle name="_Book32 2 5" xfId="41295" xr:uid="{00000000-0005-0000-0000-0000BF040000}"/>
    <cellStyle name="_Book32 2 5 2" xfId="41296" xr:uid="{00000000-0005-0000-0000-0000C0040000}"/>
    <cellStyle name="_Book32 2 6" xfId="41297" xr:uid="{00000000-0005-0000-0000-0000C1040000}"/>
    <cellStyle name="_Book32 2 6 2" xfId="41298" xr:uid="{00000000-0005-0000-0000-0000C2040000}"/>
    <cellStyle name="_Book32 2 7" xfId="41299" xr:uid="{00000000-0005-0000-0000-0000C3040000}"/>
    <cellStyle name="_Book32 2_Kontroll ME" xfId="12172" xr:uid="{00000000-0005-0000-0000-0000C4040000}"/>
    <cellStyle name="_Book32 2_Kontroll-fane" xfId="12173" xr:uid="{00000000-0005-0000-0000-0000C5040000}"/>
    <cellStyle name="_Book32 2_Prognose eksponering " xfId="37021" xr:uid="{00000000-0005-0000-0000-0000C6040000}"/>
    <cellStyle name="_Book32 2_Prognose eksponering  2" xfId="41300" xr:uid="{00000000-0005-0000-0000-0000C7040000}"/>
    <cellStyle name="_Book32 2_Prognose eksponering  2 2" xfId="41301" xr:uid="{00000000-0005-0000-0000-0000C8040000}"/>
    <cellStyle name="_Book32 2_Prognose eksponering  2 2 2" xfId="41302" xr:uid="{00000000-0005-0000-0000-0000C9040000}"/>
    <cellStyle name="_Book32 2_Prognose eksponering  2 3" xfId="41303" xr:uid="{00000000-0005-0000-0000-0000CA040000}"/>
    <cellStyle name="_Book32 2_Prognose eksponering  3" xfId="41304" xr:uid="{00000000-0005-0000-0000-0000CB040000}"/>
    <cellStyle name="_Book32 2_Prognose eksponering  3 2" xfId="41305" xr:uid="{00000000-0005-0000-0000-0000CC040000}"/>
    <cellStyle name="_Book32 2_Prognose eksponering  4" xfId="41306" xr:uid="{00000000-0005-0000-0000-0000CD040000}"/>
    <cellStyle name="_Book32 2_Vedlegg" xfId="41307" xr:uid="{00000000-0005-0000-0000-0000CE040000}"/>
    <cellStyle name="_Book32 2_Vedlegg 2" xfId="41308" xr:uid="{00000000-0005-0000-0000-0000CF040000}"/>
    <cellStyle name="_Book32 2_Vedlegg 2 2" xfId="41309" xr:uid="{00000000-0005-0000-0000-0000D0040000}"/>
    <cellStyle name="_Book32 2_Vedlegg 2 2 2" xfId="41310" xr:uid="{00000000-0005-0000-0000-0000D1040000}"/>
    <cellStyle name="_Book32 2_Vedlegg 2 3" xfId="41311" xr:uid="{00000000-0005-0000-0000-0000D2040000}"/>
    <cellStyle name="_Book32 2_Vedlegg 3" xfId="41312" xr:uid="{00000000-0005-0000-0000-0000D3040000}"/>
    <cellStyle name="_Book32 2_Vedlegg 3 2" xfId="41313" xr:uid="{00000000-0005-0000-0000-0000D4040000}"/>
    <cellStyle name="_Book32 2_Vedlegg 4" xfId="41314" xr:uid="{00000000-0005-0000-0000-0000D5040000}"/>
    <cellStyle name="_Book32 3" xfId="29" xr:uid="{00000000-0005-0000-0000-0000D6040000}"/>
    <cellStyle name="_Book32 3 2" xfId="41315" xr:uid="{00000000-0005-0000-0000-0000D7040000}"/>
    <cellStyle name="_Book32 3 2 2" xfId="41316" xr:uid="{00000000-0005-0000-0000-0000D8040000}"/>
    <cellStyle name="_Book32 3 2 2 2" xfId="41317" xr:uid="{00000000-0005-0000-0000-0000D9040000}"/>
    <cellStyle name="_Book32 3 2 2 2 2" xfId="41318" xr:uid="{00000000-0005-0000-0000-0000DA040000}"/>
    <cellStyle name="_Book32 3 2 2 3" xfId="41319" xr:uid="{00000000-0005-0000-0000-0000DB040000}"/>
    <cellStyle name="_Book32 3 2 3" xfId="41320" xr:uid="{00000000-0005-0000-0000-0000DC040000}"/>
    <cellStyle name="_Book32 3 2 3 2" xfId="41321" xr:uid="{00000000-0005-0000-0000-0000DD040000}"/>
    <cellStyle name="_Book32 3 2 4" xfId="41322" xr:uid="{00000000-0005-0000-0000-0000DE040000}"/>
    <cellStyle name="_Book32 3 3" xfId="41323" xr:uid="{00000000-0005-0000-0000-0000DF040000}"/>
    <cellStyle name="_Book32 3 3 2" xfId="41324" xr:uid="{00000000-0005-0000-0000-0000E0040000}"/>
    <cellStyle name="_Book32 3 3 2 2" xfId="41325" xr:uid="{00000000-0005-0000-0000-0000E1040000}"/>
    <cellStyle name="_Book32 3 3 3" xfId="41326" xr:uid="{00000000-0005-0000-0000-0000E2040000}"/>
    <cellStyle name="_Book32 3 4" xfId="41327" xr:uid="{00000000-0005-0000-0000-0000E3040000}"/>
    <cellStyle name="_Book32 3 4 2" xfId="41328" xr:uid="{00000000-0005-0000-0000-0000E4040000}"/>
    <cellStyle name="_Book32 3 5" xfId="41329" xr:uid="{00000000-0005-0000-0000-0000E5040000}"/>
    <cellStyle name="_Book32 4" xfId="30" xr:uid="{00000000-0005-0000-0000-0000E6040000}"/>
    <cellStyle name="_Book32 4 2" xfId="41330" xr:uid="{00000000-0005-0000-0000-0000E7040000}"/>
    <cellStyle name="_Book32 4 2 2" xfId="41331" xr:uid="{00000000-0005-0000-0000-0000E8040000}"/>
    <cellStyle name="_Book32 4 2 2 2" xfId="41332" xr:uid="{00000000-0005-0000-0000-0000E9040000}"/>
    <cellStyle name="_Book32 4 2 2 2 2" xfId="41333" xr:uid="{00000000-0005-0000-0000-0000EA040000}"/>
    <cellStyle name="_Book32 4 2 2 2 2 2" xfId="41334" xr:uid="{00000000-0005-0000-0000-0000EB040000}"/>
    <cellStyle name="_Book32 4 2 2 2 3" xfId="41335" xr:uid="{00000000-0005-0000-0000-0000EC040000}"/>
    <cellStyle name="_Book32 4 2 2 3" xfId="41336" xr:uid="{00000000-0005-0000-0000-0000ED040000}"/>
    <cellStyle name="_Book32 4 2 2 3 2" xfId="41337" xr:uid="{00000000-0005-0000-0000-0000EE040000}"/>
    <cellStyle name="_Book32 4 2 2 4" xfId="41338" xr:uid="{00000000-0005-0000-0000-0000EF040000}"/>
    <cellStyle name="_Book32 4 2 3" xfId="41339" xr:uid="{00000000-0005-0000-0000-0000F0040000}"/>
    <cellStyle name="_Book32 4 2 3 2" xfId="41340" xr:uid="{00000000-0005-0000-0000-0000F1040000}"/>
    <cellStyle name="_Book32 4 2 3 2 2" xfId="41341" xr:uid="{00000000-0005-0000-0000-0000F2040000}"/>
    <cellStyle name="_Book32 4 2 3 3" xfId="41342" xr:uid="{00000000-0005-0000-0000-0000F3040000}"/>
    <cellStyle name="_Book32 4 2 4" xfId="41343" xr:uid="{00000000-0005-0000-0000-0000F4040000}"/>
    <cellStyle name="_Book32 4 2 4 2" xfId="41344" xr:uid="{00000000-0005-0000-0000-0000F5040000}"/>
    <cellStyle name="_Book32 4 2 5" xfId="41345" xr:uid="{00000000-0005-0000-0000-0000F6040000}"/>
    <cellStyle name="_Book32 4 3" xfId="41346" xr:uid="{00000000-0005-0000-0000-0000F7040000}"/>
    <cellStyle name="_Book32 4 3 2" xfId="41347" xr:uid="{00000000-0005-0000-0000-0000F8040000}"/>
    <cellStyle name="_Book32 4 3 2 2" xfId="41348" xr:uid="{00000000-0005-0000-0000-0000F9040000}"/>
    <cellStyle name="_Book32 4 3 2 2 2" xfId="41349" xr:uid="{00000000-0005-0000-0000-0000FA040000}"/>
    <cellStyle name="_Book32 4 3 2 3" xfId="41350" xr:uid="{00000000-0005-0000-0000-0000FB040000}"/>
    <cellStyle name="_Book32 4 3 3" xfId="41351" xr:uid="{00000000-0005-0000-0000-0000FC040000}"/>
    <cellStyle name="_Book32 4 3 3 2" xfId="41352" xr:uid="{00000000-0005-0000-0000-0000FD040000}"/>
    <cellStyle name="_Book32 4 3 4" xfId="41353" xr:uid="{00000000-0005-0000-0000-0000FE040000}"/>
    <cellStyle name="_Book32 4 4" xfId="41354" xr:uid="{00000000-0005-0000-0000-0000FF040000}"/>
    <cellStyle name="_Book32 4 4 2" xfId="41355" xr:uid="{00000000-0005-0000-0000-000000050000}"/>
    <cellStyle name="_Book32 4 4 2 2" xfId="41356" xr:uid="{00000000-0005-0000-0000-000001050000}"/>
    <cellStyle name="_Book32 4 4 3" xfId="41357" xr:uid="{00000000-0005-0000-0000-000002050000}"/>
    <cellStyle name="_Book32 4 5" xfId="41358" xr:uid="{00000000-0005-0000-0000-000003050000}"/>
    <cellStyle name="_Book32 4 5 2" xfId="41359" xr:uid="{00000000-0005-0000-0000-000004050000}"/>
    <cellStyle name="_Book32 4 6" xfId="41360" xr:uid="{00000000-0005-0000-0000-000005050000}"/>
    <cellStyle name="_Book32 5" xfId="41361" xr:uid="{00000000-0005-0000-0000-000006050000}"/>
    <cellStyle name="_Book32 5 2" xfId="41362" xr:uid="{00000000-0005-0000-0000-000007050000}"/>
    <cellStyle name="_Book32 5 2 2" xfId="41363" xr:uid="{00000000-0005-0000-0000-000008050000}"/>
    <cellStyle name="_Book32 5 2 2 2" xfId="41364" xr:uid="{00000000-0005-0000-0000-000009050000}"/>
    <cellStyle name="_Book32 5 2 2 2 2" xfId="41365" xr:uid="{00000000-0005-0000-0000-00000A050000}"/>
    <cellStyle name="_Book32 5 2 2 2 2 2" xfId="41366" xr:uid="{00000000-0005-0000-0000-00000B050000}"/>
    <cellStyle name="_Book32 5 2 2 2 3" xfId="41367" xr:uid="{00000000-0005-0000-0000-00000C050000}"/>
    <cellStyle name="_Book32 5 2 2 3" xfId="41368" xr:uid="{00000000-0005-0000-0000-00000D050000}"/>
    <cellStyle name="_Book32 5 2 2 3 2" xfId="41369" xr:uid="{00000000-0005-0000-0000-00000E050000}"/>
    <cellStyle name="_Book32 5 2 2 4" xfId="41370" xr:uid="{00000000-0005-0000-0000-00000F050000}"/>
    <cellStyle name="_Book32 5 2 3" xfId="41371" xr:uid="{00000000-0005-0000-0000-000010050000}"/>
    <cellStyle name="_Book32 5 2 3 2" xfId="41372" xr:uid="{00000000-0005-0000-0000-000011050000}"/>
    <cellStyle name="_Book32 5 2 3 2 2" xfId="41373" xr:uid="{00000000-0005-0000-0000-000012050000}"/>
    <cellStyle name="_Book32 5 2 3 3" xfId="41374" xr:uid="{00000000-0005-0000-0000-000013050000}"/>
    <cellStyle name="_Book32 5 2 4" xfId="41375" xr:uid="{00000000-0005-0000-0000-000014050000}"/>
    <cellStyle name="_Book32 5 2 4 2" xfId="41376" xr:uid="{00000000-0005-0000-0000-000015050000}"/>
    <cellStyle name="_Book32 5 2 5" xfId="41377" xr:uid="{00000000-0005-0000-0000-000016050000}"/>
    <cellStyle name="_Book32 5 3" xfId="41378" xr:uid="{00000000-0005-0000-0000-000017050000}"/>
    <cellStyle name="_Book32 5 3 2" xfId="41379" xr:uid="{00000000-0005-0000-0000-000018050000}"/>
    <cellStyle name="_Book32 5 3 2 2" xfId="41380" xr:uid="{00000000-0005-0000-0000-000019050000}"/>
    <cellStyle name="_Book32 5 3 2 2 2" xfId="41381" xr:uid="{00000000-0005-0000-0000-00001A050000}"/>
    <cellStyle name="_Book32 5 3 2 3" xfId="41382" xr:uid="{00000000-0005-0000-0000-00001B050000}"/>
    <cellStyle name="_Book32 5 3 3" xfId="41383" xr:uid="{00000000-0005-0000-0000-00001C050000}"/>
    <cellStyle name="_Book32 5 3 3 2" xfId="41384" xr:uid="{00000000-0005-0000-0000-00001D050000}"/>
    <cellStyle name="_Book32 5 3 4" xfId="41385" xr:uid="{00000000-0005-0000-0000-00001E050000}"/>
    <cellStyle name="_Book32 5 4" xfId="41386" xr:uid="{00000000-0005-0000-0000-00001F050000}"/>
    <cellStyle name="_Book32 5 4 2" xfId="41387" xr:uid="{00000000-0005-0000-0000-000020050000}"/>
    <cellStyle name="_Book32 5 4 2 2" xfId="41388" xr:uid="{00000000-0005-0000-0000-000021050000}"/>
    <cellStyle name="_Book32 5 4 3" xfId="41389" xr:uid="{00000000-0005-0000-0000-000022050000}"/>
    <cellStyle name="_Book32 5 5" xfId="41390" xr:uid="{00000000-0005-0000-0000-000023050000}"/>
    <cellStyle name="_Book32 5 5 2" xfId="41391" xr:uid="{00000000-0005-0000-0000-000024050000}"/>
    <cellStyle name="_Book32 5 6" xfId="41392" xr:uid="{00000000-0005-0000-0000-000025050000}"/>
    <cellStyle name="_Book32 6" xfId="41393" xr:uid="{00000000-0005-0000-0000-000026050000}"/>
    <cellStyle name="_Book32 6 2" xfId="41394" xr:uid="{00000000-0005-0000-0000-000027050000}"/>
    <cellStyle name="_Book32 6 2 2" xfId="41395" xr:uid="{00000000-0005-0000-0000-000028050000}"/>
    <cellStyle name="_Book32 6 2 2 2" xfId="41396" xr:uid="{00000000-0005-0000-0000-000029050000}"/>
    <cellStyle name="_Book32 6 2 2 2 2" xfId="41397" xr:uid="{00000000-0005-0000-0000-00002A050000}"/>
    <cellStyle name="_Book32 6 2 2 2 2 2" xfId="41398" xr:uid="{00000000-0005-0000-0000-00002B050000}"/>
    <cellStyle name="_Book32 6 2 2 2 3" xfId="41399" xr:uid="{00000000-0005-0000-0000-00002C050000}"/>
    <cellStyle name="_Book32 6 2 2 3" xfId="41400" xr:uid="{00000000-0005-0000-0000-00002D050000}"/>
    <cellStyle name="_Book32 6 2 2 3 2" xfId="41401" xr:uid="{00000000-0005-0000-0000-00002E050000}"/>
    <cellStyle name="_Book32 6 2 2 4" xfId="41402" xr:uid="{00000000-0005-0000-0000-00002F050000}"/>
    <cellStyle name="_Book32 6 2 3" xfId="41403" xr:uid="{00000000-0005-0000-0000-000030050000}"/>
    <cellStyle name="_Book32 6 2 3 2" xfId="41404" xr:uid="{00000000-0005-0000-0000-000031050000}"/>
    <cellStyle name="_Book32 6 2 3 2 2" xfId="41405" xr:uid="{00000000-0005-0000-0000-000032050000}"/>
    <cellStyle name="_Book32 6 2 3 3" xfId="41406" xr:uid="{00000000-0005-0000-0000-000033050000}"/>
    <cellStyle name="_Book32 6 2 4" xfId="41407" xr:uid="{00000000-0005-0000-0000-000034050000}"/>
    <cellStyle name="_Book32 6 2 4 2" xfId="41408" xr:uid="{00000000-0005-0000-0000-000035050000}"/>
    <cellStyle name="_Book32 6 2 5" xfId="41409" xr:uid="{00000000-0005-0000-0000-000036050000}"/>
    <cellStyle name="_Book32 6 3" xfId="41410" xr:uid="{00000000-0005-0000-0000-000037050000}"/>
    <cellStyle name="_Book32 6 3 2" xfId="41411" xr:uid="{00000000-0005-0000-0000-000038050000}"/>
    <cellStyle name="_Book32 6 3 2 2" xfId="41412" xr:uid="{00000000-0005-0000-0000-000039050000}"/>
    <cellStyle name="_Book32 6 3 2 2 2" xfId="41413" xr:uid="{00000000-0005-0000-0000-00003A050000}"/>
    <cellStyle name="_Book32 6 3 2 3" xfId="41414" xr:uid="{00000000-0005-0000-0000-00003B050000}"/>
    <cellStyle name="_Book32 6 3 3" xfId="41415" xr:uid="{00000000-0005-0000-0000-00003C050000}"/>
    <cellStyle name="_Book32 6 3 3 2" xfId="41416" xr:uid="{00000000-0005-0000-0000-00003D050000}"/>
    <cellStyle name="_Book32 6 3 4" xfId="41417" xr:uid="{00000000-0005-0000-0000-00003E050000}"/>
    <cellStyle name="_Book32 6 4" xfId="41418" xr:uid="{00000000-0005-0000-0000-00003F050000}"/>
    <cellStyle name="_Book32 6 4 2" xfId="41419" xr:uid="{00000000-0005-0000-0000-000040050000}"/>
    <cellStyle name="_Book32 6 4 2 2" xfId="41420" xr:uid="{00000000-0005-0000-0000-000041050000}"/>
    <cellStyle name="_Book32 6 4 3" xfId="41421" xr:uid="{00000000-0005-0000-0000-000042050000}"/>
    <cellStyle name="_Book32 6 5" xfId="41422" xr:uid="{00000000-0005-0000-0000-000043050000}"/>
    <cellStyle name="_Book32 6 5 2" xfId="41423" xr:uid="{00000000-0005-0000-0000-000044050000}"/>
    <cellStyle name="_Book32 6 6" xfId="41424" xr:uid="{00000000-0005-0000-0000-000045050000}"/>
    <cellStyle name="_Book32 7" xfId="41425" xr:uid="{00000000-0005-0000-0000-000046050000}"/>
    <cellStyle name="_Book32 7 2" xfId="41426" xr:uid="{00000000-0005-0000-0000-000047050000}"/>
    <cellStyle name="_Book32 7 2 2" xfId="41427" xr:uid="{00000000-0005-0000-0000-000048050000}"/>
    <cellStyle name="_Book32 7 2 2 2" xfId="41428" xr:uid="{00000000-0005-0000-0000-000049050000}"/>
    <cellStyle name="_Book32 7 2 2 2 2" xfId="41429" xr:uid="{00000000-0005-0000-0000-00004A050000}"/>
    <cellStyle name="_Book32 7 2 2 3" xfId="41430" xr:uid="{00000000-0005-0000-0000-00004B050000}"/>
    <cellStyle name="_Book32 7 2 3" xfId="41431" xr:uid="{00000000-0005-0000-0000-00004C050000}"/>
    <cellStyle name="_Book32 7 2 3 2" xfId="41432" xr:uid="{00000000-0005-0000-0000-00004D050000}"/>
    <cellStyle name="_Book32 7 2 4" xfId="41433" xr:uid="{00000000-0005-0000-0000-00004E050000}"/>
    <cellStyle name="_Book32 7 3" xfId="41434" xr:uid="{00000000-0005-0000-0000-00004F050000}"/>
    <cellStyle name="_Book32 7 3 2" xfId="41435" xr:uid="{00000000-0005-0000-0000-000050050000}"/>
    <cellStyle name="_Book32 7 3 2 2" xfId="41436" xr:uid="{00000000-0005-0000-0000-000051050000}"/>
    <cellStyle name="_Book32 7 3 2 2 2" xfId="41437" xr:uid="{00000000-0005-0000-0000-000052050000}"/>
    <cellStyle name="_Book32 7 3 2 3" xfId="41438" xr:uid="{00000000-0005-0000-0000-000053050000}"/>
    <cellStyle name="_Book32 7 3 3" xfId="41439" xr:uid="{00000000-0005-0000-0000-000054050000}"/>
    <cellStyle name="_Book32 7 3 3 2" xfId="41440" xr:uid="{00000000-0005-0000-0000-000055050000}"/>
    <cellStyle name="_Book32 7 3 4" xfId="41441" xr:uid="{00000000-0005-0000-0000-000056050000}"/>
    <cellStyle name="_Book32 7 4" xfId="41442" xr:uid="{00000000-0005-0000-0000-000057050000}"/>
    <cellStyle name="_Book32 7 4 2" xfId="41443" xr:uid="{00000000-0005-0000-0000-000058050000}"/>
    <cellStyle name="_Book32 7 4 2 2" xfId="41444" xr:uid="{00000000-0005-0000-0000-000059050000}"/>
    <cellStyle name="_Book32 7 4 3" xfId="41445" xr:uid="{00000000-0005-0000-0000-00005A050000}"/>
    <cellStyle name="_Book32 7 5" xfId="41446" xr:uid="{00000000-0005-0000-0000-00005B050000}"/>
    <cellStyle name="_Book32 7 5 2" xfId="41447" xr:uid="{00000000-0005-0000-0000-00005C050000}"/>
    <cellStyle name="_Book32 7 6" xfId="41448" xr:uid="{00000000-0005-0000-0000-00005D050000}"/>
    <cellStyle name="_Book32 8" xfId="41449" xr:uid="{00000000-0005-0000-0000-00005E050000}"/>
    <cellStyle name="_Book32 8 2" xfId="41450" xr:uid="{00000000-0005-0000-0000-00005F050000}"/>
    <cellStyle name="_Book32 8 2 2" xfId="41451" xr:uid="{00000000-0005-0000-0000-000060050000}"/>
    <cellStyle name="_Book32 8 3" xfId="41452" xr:uid="{00000000-0005-0000-0000-000061050000}"/>
    <cellStyle name="_Book32 8 3 2" xfId="41453" xr:uid="{00000000-0005-0000-0000-000062050000}"/>
    <cellStyle name="_Book32 8 4" xfId="41454" xr:uid="{00000000-0005-0000-0000-000063050000}"/>
    <cellStyle name="_Book32 9" xfId="41455" xr:uid="{00000000-0005-0000-0000-000064050000}"/>
    <cellStyle name="_Book32 9 2" xfId="41456" xr:uid="{00000000-0005-0000-0000-000065050000}"/>
    <cellStyle name="_Book32_Adjustment-Hovedtall" xfId="37022" xr:uid="{00000000-0005-0000-0000-000066050000}"/>
    <cellStyle name="_Book32_Expenses (1)" xfId="41457" xr:uid="{00000000-0005-0000-0000-000067050000}"/>
    <cellStyle name="_Book32_Hovedtall" xfId="37023" xr:uid="{00000000-0005-0000-0000-000068050000}"/>
    <cellStyle name="_Book32_Kontroll ME" xfId="12174" xr:uid="{00000000-0005-0000-0000-000069050000}"/>
    <cellStyle name="_Book32_Kontroll-fane" xfId="12175" xr:uid="{00000000-0005-0000-0000-00006A050000}"/>
    <cellStyle name="_Book32_Nøkkeltall" xfId="37024" xr:uid="{00000000-0005-0000-0000-00006B050000}"/>
    <cellStyle name="_Book32_Prognose eksponering " xfId="37025" xr:uid="{00000000-0005-0000-0000-00006C050000}"/>
    <cellStyle name="_Book32_Prognose eksponering  2" xfId="41458" xr:uid="{00000000-0005-0000-0000-00006D050000}"/>
    <cellStyle name="_Book32_Prognose eksponering  2 2" xfId="41459" xr:uid="{00000000-0005-0000-0000-00006E050000}"/>
    <cellStyle name="_Book32_Prognose eksponering  2 2 2" xfId="41460" xr:uid="{00000000-0005-0000-0000-00006F050000}"/>
    <cellStyle name="_Book32_Prognose eksponering  2 3" xfId="41461" xr:uid="{00000000-0005-0000-0000-000070050000}"/>
    <cellStyle name="_Book32_Prognose eksponering  3" xfId="41462" xr:uid="{00000000-0005-0000-0000-000071050000}"/>
    <cellStyle name="_Book32_Prognose eksponering  3 2" xfId="41463" xr:uid="{00000000-0005-0000-0000-000072050000}"/>
    <cellStyle name="_Book32_Prognose eksponering  4" xfId="41464" xr:uid="{00000000-0005-0000-0000-000073050000}"/>
    <cellStyle name="_Book32_Resultat" xfId="37026" xr:uid="{00000000-0005-0000-0000-000074050000}"/>
    <cellStyle name="_Book32_Results &amp; key fig." xfId="41465" xr:uid="{00000000-0005-0000-0000-000075050000}"/>
    <cellStyle name="_Book32_Vedlegg" xfId="41466" xr:uid="{00000000-0005-0000-0000-000076050000}"/>
    <cellStyle name="_Book32_Vedlegg 2" xfId="41467" xr:uid="{00000000-0005-0000-0000-000077050000}"/>
    <cellStyle name="_Book32_Vedlegg 2 2" xfId="41468" xr:uid="{00000000-0005-0000-0000-000078050000}"/>
    <cellStyle name="_Book32_Vedlegg 2 2 2" xfId="41469" xr:uid="{00000000-0005-0000-0000-000079050000}"/>
    <cellStyle name="_Book32_Vedlegg 2 3" xfId="41470" xr:uid="{00000000-0005-0000-0000-00007A050000}"/>
    <cellStyle name="_Book32_Vedlegg 3" xfId="41471" xr:uid="{00000000-0005-0000-0000-00007B050000}"/>
    <cellStyle name="_Book32_Vedlegg 3 2" xfId="41472" xr:uid="{00000000-0005-0000-0000-00007C050000}"/>
    <cellStyle name="_Book32_Vedlegg 4" xfId="41473" xr:uid="{00000000-0005-0000-0000-00007D050000}"/>
    <cellStyle name="_Budsj adm.resultat jan-10 sum" xfId="12176" xr:uid="{00000000-0005-0000-0000-00007E050000}"/>
    <cellStyle name="_Budsj adm.resultat jan-10 sum 10" xfId="41474" xr:uid="{00000000-0005-0000-0000-00007F050000}"/>
    <cellStyle name="_Budsj adm.resultat jan-10 sum 11" xfId="41475" xr:uid="{00000000-0005-0000-0000-000080050000}"/>
    <cellStyle name="_Budsj adm.resultat jan-10 sum 2" xfId="12177" xr:uid="{00000000-0005-0000-0000-000081050000}"/>
    <cellStyle name="_Budsj adm.resultat jan-10 sum 2 2" xfId="41476" xr:uid="{00000000-0005-0000-0000-000082050000}"/>
    <cellStyle name="_Budsj adm.resultat jan-10 sum 2 2 2" xfId="41477" xr:uid="{00000000-0005-0000-0000-000083050000}"/>
    <cellStyle name="_Budsj adm.resultat jan-10 sum 2 3" xfId="41478" xr:uid="{00000000-0005-0000-0000-000084050000}"/>
    <cellStyle name="_Budsj adm.resultat jan-10 sum 3" xfId="41479" xr:uid="{00000000-0005-0000-0000-000085050000}"/>
    <cellStyle name="_Budsj adm.resultat jan-10 sum 3 2" xfId="41480" xr:uid="{00000000-0005-0000-0000-000086050000}"/>
    <cellStyle name="_Budsj adm.resultat jan-10 sum 3 2 2" xfId="41481" xr:uid="{00000000-0005-0000-0000-000087050000}"/>
    <cellStyle name="_Budsj adm.resultat jan-10 sum 3 3" xfId="41482" xr:uid="{00000000-0005-0000-0000-000088050000}"/>
    <cellStyle name="_Budsj adm.resultat jan-10 sum 3 3 2" xfId="41483" xr:uid="{00000000-0005-0000-0000-000089050000}"/>
    <cellStyle name="_Budsj adm.resultat jan-10 sum 3 3 3" xfId="41484" xr:uid="{00000000-0005-0000-0000-00008A050000}"/>
    <cellStyle name="_Budsj adm.resultat jan-10 sum 3 3 4" xfId="41485" xr:uid="{00000000-0005-0000-0000-00008B050000}"/>
    <cellStyle name="_Budsj adm.resultat jan-10 sum 4" xfId="41486" xr:uid="{00000000-0005-0000-0000-00008C050000}"/>
    <cellStyle name="_Budsj adm.resultat jan-10 sum 4 2" xfId="41487" xr:uid="{00000000-0005-0000-0000-00008D050000}"/>
    <cellStyle name="_Budsj adm.resultat jan-10 sum 5" xfId="41488" xr:uid="{00000000-0005-0000-0000-00008E050000}"/>
    <cellStyle name="_Budsj adm.resultat jan-10 sum 5 2" xfId="41489" xr:uid="{00000000-0005-0000-0000-00008F050000}"/>
    <cellStyle name="_Budsj adm.resultat jan-10 sum 6" xfId="41490" xr:uid="{00000000-0005-0000-0000-000090050000}"/>
    <cellStyle name="_Budsj adm.resultat jan-10 sum 7" xfId="41491" xr:uid="{00000000-0005-0000-0000-000091050000}"/>
    <cellStyle name="_Budsj adm.resultat jan-10 sum 8" xfId="41492" xr:uid="{00000000-0005-0000-0000-000092050000}"/>
    <cellStyle name="_Budsj adm.resultat jan-10 sum 9" xfId="41493" xr:uid="{00000000-0005-0000-0000-000093050000}"/>
    <cellStyle name="_Budsj jan-10 BM" xfId="12178" xr:uid="{00000000-0005-0000-0000-000094050000}"/>
    <cellStyle name="_Budsj jan-10 BM 10" xfId="41494" xr:uid="{00000000-0005-0000-0000-000095050000}"/>
    <cellStyle name="_Budsj jan-10 BM 11" xfId="41495" xr:uid="{00000000-0005-0000-0000-000096050000}"/>
    <cellStyle name="_Budsj jan-10 BM 2" xfId="12179" xr:uid="{00000000-0005-0000-0000-000097050000}"/>
    <cellStyle name="_Budsj jan-10 BM 2 2" xfId="41496" xr:uid="{00000000-0005-0000-0000-000098050000}"/>
    <cellStyle name="_Budsj jan-10 BM 2 2 2" xfId="41497" xr:uid="{00000000-0005-0000-0000-000099050000}"/>
    <cellStyle name="_Budsj jan-10 BM 2 3" xfId="41498" xr:uid="{00000000-0005-0000-0000-00009A050000}"/>
    <cellStyle name="_Budsj jan-10 BM 3" xfId="41499" xr:uid="{00000000-0005-0000-0000-00009B050000}"/>
    <cellStyle name="_Budsj jan-10 BM 3 2" xfId="41500" xr:uid="{00000000-0005-0000-0000-00009C050000}"/>
    <cellStyle name="_Budsj jan-10 BM 3 2 2" xfId="41501" xr:uid="{00000000-0005-0000-0000-00009D050000}"/>
    <cellStyle name="_Budsj jan-10 BM 3 3" xfId="41502" xr:uid="{00000000-0005-0000-0000-00009E050000}"/>
    <cellStyle name="_Budsj jan-10 BM 3 3 2" xfId="41503" xr:uid="{00000000-0005-0000-0000-00009F050000}"/>
    <cellStyle name="_Budsj jan-10 BM 3 3 3" xfId="41504" xr:uid="{00000000-0005-0000-0000-0000A0050000}"/>
    <cellStyle name="_Budsj jan-10 BM 3 3 4" xfId="41505" xr:uid="{00000000-0005-0000-0000-0000A1050000}"/>
    <cellStyle name="_Budsj jan-10 BM 4" xfId="41506" xr:uid="{00000000-0005-0000-0000-0000A2050000}"/>
    <cellStyle name="_Budsj jan-10 BM 4 2" xfId="41507" xr:uid="{00000000-0005-0000-0000-0000A3050000}"/>
    <cellStyle name="_Budsj jan-10 BM 5" xfId="41508" xr:uid="{00000000-0005-0000-0000-0000A4050000}"/>
    <cellStyle name="_Budsj jan-10 BM 5 2" xfId="41509" xr:uid="{00000000-0005-0000-0000-0000A5050000}"/>
    <cellStyle name="_Budsj jan-10 BM 6" xfId="41510" xr:uid="{00000000-0005-0000-0000-0000A6050000}"/>
    <cellStyle name="_Budsj jan-10 BM 7" xfId="41511" xr:uid="{00000000-0005-0000-0000-0000A7050000}"/>
    <cellStyle name="_Budsj jan-10 BM 8" xfId="41512" xr:uid="{00000000-0005-0000-0000-0000A8050000}"/>
    <cellStyle name="_Budsj jan-10 BM 9" xfId="41513" xr:uid="{00000000-0005-0000-0000-0000A9050000}"/>
    <cellStyle name="_Budsj jan-10 PM" xfId="12180" xr:uid="{00000000-0005-0000-0000-0000AA050000}"/>
    <cellStyle name="_Budsj jan-10 PM 10" xfId="41514" xr:uid="{00000000-0005-0000-0000-0000AB050000}"/>
    <cellStyle name="_Budsj jan-10 PM 11" xfId="41515" xr:uid="{00000000-0005-0000-0000-0000AC050000}"/>
    <cellStyle name="_Budsj jan-10 PM 2" xfId="12181" xr:uid="{00000000-0005-0000-0000-0000AD050000}"/>
    <cellStyle name="_Budsj jan-10 PM 2 2" xfId="41516" xr:uid="{00000000-0005-0000-0000-0000AE050000}"/>
    <cellStyle name="_Budsj jan-10 PM 2 2 2" xfId="41517" xr:uid="{00000000-0005-0000-0000-0000AF050000}"/>
    <cellStyle name="_Budsj jan-10 PM 2 3" xfId="41518" xr:uid="{00000000-0005-0000-0000-0000B0050000}"/>
    <cellStyle name="_Budsj jan-10 PM 3" xfId="41519" xr:uid="{00000000-0005-0000-0000-0000B1050000}"/>
    <cellStyle name="_Budsj jan-10 PM 3 2" xfId="41520" xr:uid="{00000000-0005-0000-0000-0000B2050000}"/>
    <cellStyle name="_Budsj jan-10 PM 3 2 2" xfId="41521" xr:uid="{00000000-0005-0000-0000-0000B3050000}"/>
    <cellStyle name="_Budsj jan-10 PM 3 3" xfId="41522" xr:uid="{00000000-0005-0000-0000-0000B4050000}"/>
    <cellStyle name="_Budsj jan-10 PM 3 3 2" xfId="41523" xr:uid="{00000000-0005-0000-0000-0000B5050000}"/>
    <cellStyle name="_Budsj jan-10 PM 3 3 3" xfId="41524" xr:uid="{00000000-0005-0000-0000-0000B6050000}"/>
    <cellStyle name="_Budsj jan-10 PM 3 3 4" xfId="41525" xr:uid="{00000000-0005-0000-0000-0000B7050000}"/>
    <cellStyle name="_Budsj jan-10 PM 4" xfId="41526" xr:uid="{00000000-0005-0000-0000-0000B8050000}"/>
    <cellStyle name="_Budsj jan-10 PM 4 2" xfId="41527" xr:uid="{00000000-0005-0000-0000-0000B9050000}"/>
    <cellStyle name="_Budsj jan-10 PM 5" xfId="41528" xr:uid="{00000000-0005-0000-0000-0000BA050000}"/>
    <cellStyle name="_Budsj jan-10 PM 5 2" xfId="41529" xr:uid="{00000000-0005-0000-0000-0000BB050000}"/>
    <cellStyle name="_Budsj jan-10 PM 6" xfId="41530" xr:uid="{00000000-0005-0000-0000-0000BC050000}"/>
    <cellStyle name="_Budsj jan-10 PM 7" xfId="41531" xr:uid="{00000000-0005-0000-0000-0000BD050000}"/>
    <cellStyle name="_Budsj jan-10 PM 8" xfId="41532" xr:uid="{00000000-0005-0000-0000-0000BE050000}"/>
    <cellStyle name="_Budsj jan-10 PM 9" xfId="41533" xr:uid="{00000000-0005-0000-0000-0000BF050000}"/>
    <cellStyle name="_Budsj jan-10 sum" xfId="12182" xr:uid="{00000000-0005-0000-0000-0000C0050000}"/>
    <cellStyle name="_Budsj jan-10 sum 10" xfId="41534" xr:uid="{00000000-0005-0000-0000-0000C1050000}"/>
    <cellStyle name="_Budsj jan-10 sum 11" xfId="41535" xr:uid="{00000000-0005-0000-0000-0000C2050000}"/>
    <cellStyle name="_Budsj jan-10 sum 2" xfId="12183" xr:uid="{00000000-0005-0000-0000-0000C3050000}"/>
    <cellStyle name="_Budsj jan-10 sum 2 2" xfId="41536" xr:uid="{00000000-0005-0000-0000-0000C4050000}"/>
    <cellStyle name="_Budsj jan-10 sum 2 2 2" xfId="41537" xr:uid="{00000000-0005-0000-0000-0000C5050000}"/>
    <cellStyle name="_Budsj jan-10 sum 2 3" xfId="41538" xr:uid="{00000000-0005-0000-0000-0000C6050000}"/>
    <cellStyle name="_Budsj jan-10 sum 3" xfId="41539" xr:uid="{00000000-0005-0000-0000-0000C7050000}"/>
    <cellStyle name="_Budsj jan-10 sum 3 2" xfId="41540" xr:uid="{00000000-0005-0000-0000-0000C8050000}"/>
    <cellStyle name="_Budsj jan-10 sum 3 2 2" xfId="41541" xr:uid="{00000000-0005-0000-0000-0000C9050000}"/>
    <cellStyle name="_Budsj jan-10 sum 3 3" xfId="41542" xr:uid="{00000000-0005-0000-0000-0000CA050000}"/>
    <cellStyle name="_Budsj jan-10 sum 3 3 2" xfId="41543" xr:uid="{00000000-0005-0000-0000-0000CB050000}"/>
    <cellStyle name="_Budsj jan-10 sum 3 3 3" xfId="41544" xr:uid="{00000000-0005-0000-0000-0000CC050000}"/>
    <cellStyle name="_Budsj jan-10 sum 3 3 4" xfId="41545" xr:uid="{00000000-0005-0000-0000-0000CD050000}"/>
    <cellStyle name="_Budsj jan-10 sum 4" xfId="41546" xr:uid="{00000000-0005-0000-0000-0000CE050000}"/>
    <cellStyle name="_Budsj jan-10 sum 4 2" xfId="41547" xr:uid="{00000000-0005-0000-0000-0000CF050000}"/>
    <cellStyle name="_Budsj jan-10 sum 5" xfId="41548" xr:uid="{00000000-0005-0000-0000-0000D0050000}"/>
    <cellStyle name="_Budsj jan-10 sum 5 2" xfId="41549" xr:uid="{00000000-0005-0000-0000-0000D1050000}"/>
    <cellStyle name="_Budsj jan-10 sum 6" xfId="41550" xr:uid="{00000000-0005-0000-0000-0000D2050000}"/>
    <cellStyle name="_Budsj jan-10 sum 7" xfId="41551" xr:uid="{00000000-0005-0000-0000-0000D3050000}"/>
    <cellStyle name="_Budsj jan-10 sum 8" xfId="41552" xr:uid="{00000000-0005-0000-0000-0000D4050000}"/>
    <cellStyle name="_Budsj jan-10 sum 9" xfId="41553"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54" xr:uid="{00000000-0005-0000-0000-00008D060000}"/>
    <cellStyle name="_Comma 10 2" xfId="41555" xr:uid="{00000000-0005-0000-0000-00008E060000}"/>
    <cellStyle name="_Comma 11" xfId="41556" xr:uid="{00000000-0005-0000-0000-00008F060000}"/>
    <cellStyle name="_Comma 12" xfId="41557" xr:uid="{00000000-0005-0000-0000-000090060000}"/>
    <cellStyle name="_Comma 13" xfId="41558" xr:uid="{00000000-0005-0000-0000-000091060000}"/>
    <cellStyle name="_Comma 14" xfId="41559" xr:uid="{00000000-0005-0000-0000-000092060000}"/>
    <cellStyle name="_Comma 2" xfId="214" xr:uid="{00000000-0005-0000-0000-000093060000}"/>
    <cellStyle name="_Comma 2 2" xfId="12184" xr:uid="{00000000-0005-0000-0000-000094060000}"/>
    <cellStyle name="_Comma 2 2 2" xfId="41560" xr:uid="{00000000-0005-0000-0000-000095060000}"/>
    <cellStyle name="_Comma 2 2 2 2" xfId="41561" xr:uid="{00000000-0005-0000-0000-000096060000}"/>
    <cellStyle name="_Comma 2 2 2 2 2" xfId="41562" xr:uid="{00000000-0005-0000-0000-000097060000}"/>
    <cellStyle name="_Comma 2 2 2 3" xfId="41563" xr:uid="{00000000-0005-0000-0000-000098060000}"/>
    <cellStyle name="_Comma 2 2 3" xfId="41564" xr:uid="{00000000-0005-0000-0000-000099060000}"/>
    <cellStyle name="_Comma 2 2 3 2" xfId="41565" xr:uid="{00000000-0005-0000-0000-00009A060000}"/>
    <cellStyle name="_Comma 2 2 4" xfId="41566" xr:uid="{00000000-0005-0000-0000-00009B060000}"/>
    <cellStyle name="_Comma 2 3" xfId="37027" xr:uid="{00000000-0005-0000-0000-00009C060000}"/>
    <cellStyle name="_Comma 2 3 2" xfId="41567" xr:uid="{00000000-0005-0000-0000-00009D060000}"/>
    <cellStyle name="_Comma 2 3 2 2" xfId="41568" xr:uid="{00000000-0005-0000-0000-00009E060000}"/>
    <cellStyle name="_Comma 2 3 3" xfId="41569" xr:uid="{00000000-0005-0000-0000-00009F060000}"/>
    <cellStyle name="_Comma 2 4" xfId="41570" xr:uid="{00000000-0005-0000-0000-0000A0060000}"/>
    <cellStyle name="_Comma 2 4 2" xfId="41571" xr:uid="{00000000-0005-0000-0000-0000A1060000}"/>
    <cellStyle name="_Comma 2 4 2 2" xfId="41572" xr:uid="{00000000-0005-0000-0000-0000A2060000}"/>
    <cellStyle name="_Comma 2 4 3" xfId="41573" xr:uid="{00000000-0005-0000-0000-0000A3060000}"/>
    <cellStyle name="_Comma 2 5" xfId="41574" xr:uid="{00000000-0005-0000-0000-0000A4060000}"/>
    <cellStyle name="_Comma 2 5 2" xfId="41575" xr:uid="{00000000-0005-0000-0000-0000A5060000}"/>
    <cellStyle name="_Comma 2 6" xfId="41576"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77" xr:uid="{00000000-0005-0000-0000-0000AA060000}"/>
    <cellStyle name="_Comma 3 2 3" xfId="41578" xr:uid="{00000000-0005-0000-0000-0000AB060000}"/>
    <cellStyle name="_Comma 3 3" xfId="12188" xr:uid="{00000000-0005-0000-0000-0000AC060000}"/>
    <cellStyle name="_Comma 3 3 2" xfId="41579" xr:uid="{00000000-0005-0000-0000-0000AD060000}"/>
    <cellStyle name="_Comma 3 3 3" xfId="41580" xr:uid="{00000000-0005-0000-0000-0000AE060000}"/>
    <cellStyle name="_Comma 3 3 4" xfId="41581" xr:uid="{00000000-0005-0000-0000-0000AF060000}"/>
    <cellStyle name="_Comma 3 4" xfId="37028" xr:uid="{00000000-0005-0000-0000-0000B0060000}"/>
    <cellStyle name="_Comma 4" xfId="12189" xr:uid="{00000000-0005-0000-0000-0000B1060000}"/>
    <cellStyle name="_Comma 4 2" xfId="12190" xr:uid="{00000000-0005-0000-0000-0000B2060000}"/>
    <cellStyle name="_Comma 4 2 2" xfId="41582" xr:uid="{00000000-0005-0000-0000-0000B3060000}"/>
    <cellStyle name="_Comma 4 2 2 2" xfId="41583" xr:uid="{00000000-0005-0000-0000-0000B4060000}"/>
    <cellStyle name="_Comma 4 2 2 2 2" xfId="41584" xr:uid="{00000000-0005-0000-0000-0000B5060000}"/>
    <cellStyle name="_Comma 4 2 2 3" xfId="41585" xr:uid="{00000000-0005-0000-0000-0000B6060000}"/>
    <cellStyle name="_Comma 4 2 3" xfId="41586" xr:uid="{00000000-0005-0000-0000-0000B7060000}"/>
    <cellStyle name="_Comma 4 2 3 2" xfId="41587" xr:uid="{00000000-0005-0000-0000-0000B8060000}"/>
    <cellStyle name="_Comma 4 2 4" xfId="41588" xr:uid="{00000000-0005-0000-0000-0000B9060000}"/>
    <cellStyle name="_Comma 4 3" xfId="37029" xr:uid="{00000000-0005-0000-0000-0000BA060000}"/>
    <cellStyle name="_Comma 4 3 2" xfId="41589" xr:uid="{00000000-0005-0000-0000-0000BB060000}"/>
    <cellStyle name="_Comma 4 3 2 2" xfId="41590" xr:uid="{00000000-0005-0000-0000-0000BC060000}"/>
    <cellStyle name="_Comma 4 3 3" xfId="41591" xr:uid="{00000000-0005-0000-0000-0000BD060000}"/>
    <cellStyle name="_Comma 4 4" xfId="41592" xr:uid="{00000000-0005-0000-0000-0000BE060000}"/>
    <cellStyle name="_Comma 4 4 2" xfId="41593" xr:uid="{00000000-0005-0000-0000-0000BF060000}"/>
    <cellStyle name="_Comma 4 5" xfId="41594" xr:uid="{00000000-0005-0000-0000-0000C0060000}"/>
    <cellStyle name="_Comma 5" xfId="37030" xr:uid="{00000000-0005-0000-0000-0000C1060000}"/>
    <cellStyle name="_Comma 5 2" xfId="41595" xr:uid="{00000000-0005-0000-0000-0000C2060000}"/>
    <cellStyle name="_Comma 5 2 2" xfId="41596" xr:uid="{00000000-0005-0000-0000-0000C3060000}"/>
    <cellStyle name="_Comma 5 2 2 2" xfId="41597" xr:uid="{00000000-0005-0000-0000-0000C4060000}"/>
    <cellStyle name="_Comma 5 2 2 2 2" xfId="41598" xr:uid="{00000000-0005-0000-0000-0000C5060000}"/>
    <cellStyle name="_Comma 5 2 2 3" xfId="41599" xr:uid="{00000000-0005-0000-0000-0000C6060000}"/>
    <cellStyle name="_Comma 5 2 3" xfId="41600" xr:uid="{00000000-0005-0000-0000-0000C7060000}"/>
    <cellStyle name="_Comma 5 2 3 2" xfId="41601" xr:uid="{00000000-0005-0000-0000-0000C8060000}"/>
    <cellStyle name="_Comma 5 2 4" xfId="41602" xr:uid="{00000000-0005-0000-0000-0000C9060000}"/>
    <cellStyle name="_Comma 5 3" xfId="41603" xr:uid="{00000000-0005-0000-0000-0000CA060000}"/>
    <cellStyle name="_Comma 5 3 2" xfId="41604" xr:uid="{00000000-0005-0000-0000-0000CB060000}"/>
    <cellStyle name="_Comma 5 3 2 2" xfId="41605" xr:uid="{00000000-0005-0000-0000-0000CC060000}"/>
    <cellStyle name="_Comma 5 3 3" xfId="41606" xr:uid="{00000000-0005-0000-0000-0000CD060000}"/>
    <cellStyle name="_Comma 5 4" xfId="41607" xr:uid="{00000000-0005-0000-0000-0000CE060000}"/>
    <cellStyle name="_Comma 5 4 2" xfId="41608" xr:uid="{00000000-0005-0000-0000-0000CF060000}"/>
    <cellStyle name="_Comma 5 5" xfId="41609" xr:uid="{00000000-0005-0000-0000-0000D0060000}"/>
    <cellStyle name="_Comma 6" xfId="41610" xr:uid="{00000000-0005-0000-0000-0000D1060000}"/>
    <cellStyle name="_Comma 6 2" xfId="41611" xr:uid="{00000000-0005-0000-0000-0000D2060000}"/>
    <cellStyle name="_Comma 6 2 2" xfId="41612" xr:uid="{00000000-0005-0000-0000-0000D3060000}"/>
    <cellStyle name="_Comma 6 2 2 2" xfId="41613" xr:uid="{00000000-0005-0000-0000-0000D4060000}"/>
    <cellStyle name="_Comma 6 2 2 2 2" xfId="41614" xr:uid="{00000000-0005-0000-0000-0000D5060000}"/>
    <cellStyle name="_Comma 6 2 2 3" xfId="41615" xr:uid="{00000000-0005-0000-0000-0000D6060000}"/>
    <cellStyle name="_Comma 6 2 3" xfId="41616" xr:uid="{00000000-0005-0000-0000-0000D7060000}"/>
    <cellStyle name="_Comma 6 2 3 2" xfId="41617" xr:uid="{00000000-0005-0000-0000-0000D8060000}"/>
    <cellStyle name="_Comma 6 2 4" xfId="41618" xr:uid="{00000000-0005-0000-0000-0000D9060000}"/>
    <cellStyle name="_Comma 6 3" xfId="41619" xr:uid="{00000000-0005-0000-0000-0000DA060000}"/>
    <cellStyle name="_Comma 6 3 2" xfId="41620" xr:uid="{00000000-0005-0000-0000-0000DB060000}"/>
    <cellStyle name="_Comma 6 3 2 2" xfId="41621" xr:uid="{00000000-0005-0000-0000-0000DC060000}"/>
    <cellStyle name="_Comma 6 3 3" xfId="41622" xr:uid="{00000000-0005-0000-0000-0000DD060000}"/>
    <cellStyle name="_Comma 6 4" xfId="41623" xr:uid="{00000000-0005-0000-0000-0000DE060000}"/>
    <cellStyle name="_Comma 6 4 2" xfId="41624" xr:uid="{00000000-0005-0000-0000-0000DF060000}"/>
    <cellStyle name="_Comma 6 5" xfId="41625" xr:uid="{00000000-0005-0000-0000-0000E0060000}"/>
    <cellStyle name="_Comma 7" xfId="41626" xr:uid="{00000000-0005-0000-0000-0000E1060000}"/>
    <cellStyle name="_Comma 7 2" xfId="41627" xr:uid="{00000000-0005-0000-0000-0000E2060000}"/>
    <cellStyle name="_Comma 7 2 2" xfId="41628" xr:uid="{00000000-0005-0000-0000-0000E3060000}"/>
    <cellStyle name="_Comma 7 2 2 2" xfId="41629" xr:uid="{00000000-0005-0000-0000-0000E4060000}"/>
    <cellStyle name="_Comma 7 2 3" xfId="41630" xr:uid="{00000000-0005-0000-0000-0000E5060000}"/>
    <cellStyle name="_Comma 7 3" xfId="41631" xr:uid="{00000000-0005-0000-0000-0000E6060000}"/>
    <cellStyle name="_Comma 7 3 2" xfId="41632" xr:uid="{00000000-0005-0000-0000-0000E7060000}"/>
    <cellStyle name="_Comma 7 3 2 2" xfId="41633" xr:uid="{00000000-0005-0000-0000-0000E8060000}"/>
    <cellStyle name="_Comma 7 3 3" xfId="41634" xr:uid="{00000000-0005-0000-0000-0000E9060000}"/>
    <cellStyle name="_Comma 7 4" xfId="41635" xr:uid="{00000000-0005-0000-0000-0000EA060000}"/>
    <cellStyle name="_Comma 7 4 2" xfId="41636" xr:uid="{00000000-0005-0000-0000-0000EB060000}"/>
    <cellStyle name="_Comma 7 5" xfId="41637" xr:uid="{00000000-0005-0000-0000-0000EC060000}"/>
    <cellStyle name="_Comma 8" xfId="41638" xr:uid="{00000000-0005-0000-0000-0000ED060000}"/>
    <cellStyle name="_Comma 8 2" xfId="41639" xr:uid="{00000000-0005-0000-0000-0000EE060000}"/>
    <cellStyle name="_Comma 8 2 2" xfId="41640" xr:uid="{00000000-0005-0000-0000-0000EF060000}"/>
    <cellStyle name="_Comma 8 3" xfId="41641" xr:uid="{00000000-0005-0000-0000-0000F0060000}"/>
    <cellStyle name="_Comma 9" xfId="41642" xr:uid="{00000000-0005-0000-0000-0000F1060000}"/>
    <cellStyle name="_Comma 9 2" xfId="41643" xr:uid="{00000000-0005-0000-0000-0000F2060000}"/>
    <cellStyle name="_Comma 9 2 2" xfId="41644" xr:uid="{00000000-0005-0000-0000-0000F3060000}"/>
    <cellStyle name="_Comma 9 3" xfId="41645" xr:uid="{00000000-0005-0000-0000-0000F4060000}"/>
    <cellStyle name="_Comma_03-Egne aksjer 1002" xfId="12191" xr:uid="{00000000-0005-0000-0000-0000F5060000}"/>
    <cellStyle name="_Comma_03-Egne aksjer 1002 2" xfId="37031" xr:uid="{00000000-0005-0000-0000-0000F6060000}"/>
    <cellStyle name="_Comma_03-Egne aksjer 1003" xfId="12192" xr:uid="{00000000-0005-0000-0000-0000F7060000}"/>
    <cellStyle name="_Comma_03-Egne aksjer 1003 2" xfId="37032" xr:uid="{00000000-0005-0000-0000-0000F8060000}"/>
    <cellStyle name="_Comma_06-Tilknytta 0909" xfId="12193" xr:uid="{00000000-0005-0000-0000-0000F9060000}"/>
    <cellStyle name="_Comma_Adj_Operating_expenses" xfId="41646" xr:uid="{00000000-0005-0000-0000-0000FA060000}"/>
    <cellStyle name="_Comma_Adj_Spec_capital_require" xfId="12194" xr:uid="{00000000-0005-0000-0000-0000FB060000}"/>
    <cellStyle name="_Comma_Ark1" xfId="37033" xr:uid="{00000000-0005-0000-0000-0000FC060000}"/>
    <cellStyle name="_Comma_AVA DVA EL" xfId="41647" xr:uid="{00000000-0005-0000-0000-0000FD060000}"/>
    <cellStyle name="_Comma_EK 0912" xfId="12195" xr:uid="{00000000-0005-0000-0000-0000FE060000}"/>
    <cellStyle name="_Comma_EK oppstilling 1Q09" xfId="41648" xr:uid="{00000000-0005-0000-0000-0000FF060000}"/>
    <cellStyle name="_Comma_Expenses (1)" xfId="41649" xr:uid="{00000000-0005-0000-0000-000000070000}"/>
    <cellStyle name="_Comma_Group_DnB_NORD_B2008-11_to_DnB_NOR061107" xfId="12196" xr:uid="{00000000-0005-0000-0000-000001070000}"/>
    <cellStyle name="_Comma_IFRS MORBANK" xfId="37034" xr:uid="{00000000-0005-0000-0000-000002070000}"/>
    <cellStyle name="_Comma_Income statement ASA" xfId="37035" xr:uid="{00000000-0005-0000-0000-000003070000}"/>
    <cellStyle name="_Comma_Income statement Group" xfId="37036" xr:uid="{00000000-0005-0000-0000-000004070000}"/>
    <cellStyle name="_Comma_Kontantstrømanalyse 3Q09-konsernet" xfId="12197" xr:uid="{00000000-0005-0000-0000-000005070000}"/>
    <cellStyle name="_Comma_Kontantstrømanalyse 3Q09-konsernet 2" xfId="37037" xr:uid="{00000000-0005-0000-0000-000006070000}"/>
    <cellStyle name="_Comma_Kontantstrømanalyse 4Q09-konsernet" xfId="12198" xr:uid="{00000000-0005-0000-0000-000007070000}"/>
    <cellStyle name="_Comma_Kontantstrømanalyse 4Q09-konsernet 2" xfId="37038" xr:uid="{00000000-0005-0000-0000-000008070000}"/>
    <cellStyle name="_Comma_Note utlån" xfId="37039" xr:uid="{00000000-0005-0000-0000-000009070000}"/>
    <cellStyle name="_Comma_Other MTM adjustments" xfId="41650"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40" xr:uid="{00000000-0005-0000-0000-00000E070000}"/>
    <cellStyle name="_Control2_Nøkkeltall" xfId="37041" xr:uid="{00000000-0005-0000-0000-00000F070000}"/>
    <cellStyle name="_Control2_Q Sum_Res N" xfId="37042" xr:uid="{00000000-0005-0000-0000-000010070000}"/>
    <cellStyle name="_Control2_Resultat" xfId="37043" xr:uid="{00000000-0005-0000-0000-000011070000}"/>
    <cellStyle name="_Currency" xfId="216" xr:uid="{00000000-0005-0000-0000-000012070000}"/>
    <cellStyle name="_Currency 10" xfId="41651" xr:uid="{00000000-0005-0000-0000-000013070000}"/>
    <cellStyle name="_Currency 10 2" xfId="41652" xr:uid="{00000000-0005-0000-0000-000014070000}"/>
    <cellStyle name="_Currency 11" xfId="41653" xr:uid="{00000000-0005-0000-0000-000015070000}"/>
    <cellStyle name="_Currency 12" xfId="41654" xr:uid="{00000000-0005-0000-0000-000016070000}"/>
    <cellStyle name="_Currency 13" xfId="41655" xr:uid="{00000000-0005-0000-0000-000017070000}"/>
    <cellStyle name="_Currency 14" xfId="41656" xr:uid="{00000000-0005-0000-0000-000018070000}"/>
    <cellStyle name="_Currency 2" xfId="217" xr:uid="{00000000-0005-0000-0000-000019070000}"/>
    <cellStyle name="_Currency 2 2" xfId="12201" xr:uid="{00000000-0005-0000-0000-00001A070000}"/>
    <cellStyle name="_Currency 2 2 2" xfId="41657" xr:uid="{00000000-0005-0000-0000-00001B070000}"/>
    <cellStyle name="_Currency 2 2 2 2" xfId="41658" xr:uid="{00000000-0005-0000-0000-00001C070000}"/>
    <cellStyle name="_Currency 2 2 2 2 2" xfId="41659" xr:uid="{00000000-0005-0000-0000-00001D070000}"/>
    <cellStyle name="_Currency 2 2 2 3" xfId="41660" xr:uid="{00000000-0005-0000-0000-00001E070000}"/>
    <cellStyle name="_Currency 2 2 3" xfId="41661" xr:uid="{00000000-0005-0000-0000-00001F070000}"/>
    <cellStyle name="_Currency 2 2 3 2" xfId="41662" xr:uid="{00000000-0005-0000-0000-000020070000}"/>
    <cellStyle name="_Currency 2 2 4" xfId="41663" xr:uid="{00000000-0005-0000-0000-000021070000}"/>
    <cellStyle name="_Currency 2 3" xfId="37044" xr:uid="{00000000-0005-0000-0000-000022070000}"/>
    <cellStyle name="_Currency 2 3 2" xfId="41664" xr:uid="{00000000-0005-0000-0000-000023070000}"/>
    <cellStyle name="_Currency 2 3 2 2" xfId="41665" xr:uid="{00000000-0005-0000-0000-000024070000}"/>
    <cellStyle name="_Currency 2 3 3" xfId="41666" xr:uid="{00000000-0005-0000-0000-000025070000}"/>
    <cellStyle name="_Currency 2 4" xfId="41667" xr:uid="{00000000-0005-0000-0000-000026070000}"/>
    <cellStyle name="_Currency 2 4 2" xfId="41668" xr:uid="{00000000-0005-0000-0000-000027070000}"/>
    <cellStyle name="_Currency 2 4 2 2" xfId="41669" xr:uid="{00000000-0005-0000-0000-000028070000}"/>
    <cellStyle name="_Currency 2 4 3" xfId="41670" xr:uid="{00000000-0005-0000-0000-000029070000}"/>
    <cellStyle name="_Currency 2 5" xfId="41671" xr:uid="{00000000-0005-0000-0000-00002A070000}"/>
    <cellStyle name="_Currency 2 5 2" xfId="41672" xr:uid="{00000000-0005-0000-0000-00002B070000}"/>
    <cellStyle name="_Currency 2 6" xfId="41673"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74" xr:uid="{00000000-0005-0000-0000-000030070000}"/>
    <cellStyle name="_Currency 3 2 3" xfId="41675" xr:uid="{00000000-0005-0000-0000-000031070000}"/>
    <cellStyle name="_Currency 3 3" xfId="12205" xr:uid="{00000000-0005-0000-0000-000032070000}"/>
    <cellStyle name="_Currency 3 3 2" xfId="41676" xr:uid="{00000000-0005-0000-0000-000033070000}"/>
    <cellStyle name="_Currency 3 3 3" xfId="41677" xr:uid="{00000000-0005-0000-0000-000034070000}"/>
    <cellStyle name="_Currency 3 3 4" xfId="41678" xr:uid="{00000000-0005-0000-0000-000035070000}"/>
    <cellStyle name="_Currency 3 4" xfId="37045" xr:uid="{00000000-0005-0000-0000-000036070000}"/>
    <cellStyle name="_Currency 4" xfId="12206" xr:uid="{00000000-0005-0000-0000-000037070000}"/>
    <cellStyle name="_Currency 4 2" xfId="12207" xr:uid="{00000000-0005-0000-0000-000038070000}"/>
    <cellStyle name="_Currency 4 2 2" xfId="41679" xr:uid="{00000000-0005-0000-0000-000039070000}"/>
    <cellStyle name="_Currency 4 2 2 2" xfId="41680" xr:uid="{00000000-0005-0000-0000-00003A070000}"/>
    <cellStyle name="_Currency 4 2 2 2 2" xfId="41681" xr:uid="{00000000-0005-0000-0000-00003B070000}"/>
    <cellStyle name="_Currency 4 2 2 3" xfId="41682" xr:uid="{00000000-0005-0000-0000-00003C070000}"/>
    <cellStyle name="_Currency 4 2 3" xfId="41683" xr:uid="{00000000-0005-0000-0000-00003D070000}"/>
    <cellStyle name="_Currency 4 2 3 2" xfId="41684" xr:uid="{00000000-0005-0000-0000-00003E070000}"/>
    <cellStyle name="_Currency 4 2 4" xfId="41685" xr:uid="{00000000-0005-0000-0000-00003F070000}"/>
    <cellStyle name="_Currency 4 3" xfId="37046" xr:uid="{00000000-0005-0000-0000-000040070000}"/>
    <cellStyle name="_Currency 4 3 2" xfId="41686" xr:uid="{00000000-0005-0000-0000-000041070000}"/>
    <cellStyle name="_Currency 4 3 2 2" xfId="41687" xr:uid="{00000000-0005-0000-0000-000042070000}"/>
    <cellStyle name="_Currency 4 3 3" xfId="41688" xr:uid="{00000000-0005-0000-0000-000043070000}"/>
    <cellStyle name="_Currency 4 4" xfId="41689" xr:uid="{00000000-0005-0000-0000-000044070000}"/>
    <cellStyle name="_Currency 4 4 2" xfId="41690" xr:uid="{00000000-0005-0000-0000-000045070000}"/>
    <cellStyle name="_Currency 4 5" xfId="41691" xr:uid="{00000000-0005-0000-0000-000046070000}"/>
    <cellStyle name="_Currency 5" xfId="37047" xr:uid="{00000000-0005-0000-0000-000047070000}"/>
    <cellStyle name="_Currency 5 2" xfId="41692" xr:uid="{00000000-0005-0000-0000-000048070000}"/>
    <cellStyle name="_Currency 5 2 2" xfId="41693" xr:uid="{00000000-0005-0000-0000-000049070000}"/>
    <cellStyle name="_Currency 5 2 2 2" xfId="41694" xr:uid="{00000000-0005-0000-0000-00004A070000}"/>
    <cellStyle name="_Currency 5 2 2 2 2" xfId="41695" xr:uid="{00000000-0005-0000-0000-00004B070000}"/>
    <cellStyle name="_Currency 5 2 2 3" xfId="41696" xr:uid="{00000000-0005-0000-0000-00004C070000}"/>
    <cellStyle name="_Currency 5 2 3" xfId="41697" xr:uid="{00000000-0005-0000-0000-00004D070000}"/>
    <cellStyle name="_Currency 5 2 3 2" xfId="41698" xr:uid="{00000000-0005-0000-0000-00004E070000}"/>
    <cellStyle name="_Currency 5 2 4" xfId="41699" xr:uid="{00000000-0005-0000-0000-00004F070000}"/>
    <cellStyle name="_Currency 5 3" xfId="41700" xr:uid="{00000000-0005-0000-0000-000050070000}"/>
    <cellStyle name="_Currency 5 3 2" xfId="41701" xr:uid="{00000000-0005-0000-0000-000051070000}"/>
    <cellStyle name="_Currency 5 3 2 2" xfId="41702" xr:uid="{00000000-0005-0000-0000-000052070000}"/>
    <cellStyle name="_Currency 5 3 3" xfId="41703" xr:uid="{00000000-0005-0000-0000-000053070000}"/>
    <cellStyle name="_Currency 5 4" xfId="41704" xr:uid="{00000000-0005-0000-0000-000054070000}"/>
    <cellStyle name="_Currency 5 4 2" xfId="41705" xr:uid="{00000000-0005-0000-0000-000055070000}"/>
    <cellStyle name="_Currency 5 5" xfId="41706" xr:uid="{00000000-0005-0000-0000-000056070000}"/>
    <cellStyle name="_Currency 6" xfId="41707" xr:uid="{00000000-0005-0000-0000-000057070000}"/>
    <cellStyle name="_Currency 6 2" xfId="41708" xr:uid="{00000000-0005-0000-0000-000058070000}"/>
    <cellStyle name="_Currency 6 2 2" xfId="41709" xr:uid="{00000000-0005-0000-0000-000059070000}"/>
    <cellStyle name="_Currency 6 2 2 2" xfId="41710" xr:uid="{00000000-0005-0000-0000-00005A070000}"/>
    <cellStyle name="_Currency 6 2 2 2 2" xfId="41711" xr:uid="{00000000-0005-0000-0000-00005B070000}"/>
    <cellStyle name="_Currency 6 2 2 3" xfId="41712" xr:uid="{00000000-0005-0000-0000-00005C070000}"/>
    <cellStyle name="_Currency 6 2 3" xfId="41713" xr:uid="{00000000-0005-0000-0000-00005D070000}"/>
    <cellStyle name="_Currency 6 2 3 2" xfId="41714" xr:uid="{00000000-0005-0000-0000-00005E070000}"/>
    <cellStyle name="_Currency 6 2 4" xfId="41715" xr:uid="{00000000-0005-0000-0000-00005F070000}"/>
    <cellStyle name="_Currency 6 3" xfId="41716" xr:uid="{00000000-0005-0000-0000-000060070000}"/>
    <cellStyle name="_Currency 6 3 2" xfId="41717" xr:uid="{00000000-0005-0000-0000-000061070000}"/>
    <cellStyle name="_Currency 6 3 2 2" xfId="41718" xr:uid="{00000000-0005-0000-0000-000062070000}"/>
    <cellStyle name="_Currency 6 3 3" xfId="41719" xr:uid="{00000000-0005-0000-0000-000063070000}"/>
    <cellStyle name="_Currency 6 4" xfId="41720" xr:uid="{00000000-0005-0000-0000-000064070000}"/>
    <cellStyle name="_Currency 6 4 2" xfId="41721" xr:uid="{00000000-0005-0000-0000-000065070000}"/>
    <cellStyle name="_Currency 6 5" xfId="41722" xr:uid="{00000000-0005-0000-0000-000066070000}"/>
    <cellStyle name="_Currency 7" xfId="41723" xr:uid="{00000000-0005-0000-0000-000067070000}"/>
    <cellStyle name="_Currency 7 2" xfId="41724" xr:uid="{00000000-0005-0000-0000-000068070000}"/>
    <cellStyle name="_Currency 7 2 2" xfId="41725" xr:uid="{00000000-0005-0000-0000-000069070000}"/>
    <cellStyle name="_Currency 7 2 2 2" xfId="41726" xr:uid="{00000000-0005-0000-0000-00006A070000}"/>
    <cellStyle name="_Currency 7 2 3" xfId="41727" xr:uid="{00000000-0005-0000-0000-00006B070000}"/>
    <cellStyle name="_Currency 7 3" xfId="41728" xr:uid="{00000000-0005-0000-0000-00006C070000}"/>
    <cellStyle name="_Currency 7 3 2" xfId="41729" xr:uid="{00000000-0005-0000-0000-00006D070000}"/>
    <cellStyle name="_Currency 7 3 2 2" xfId="41730" xr:uid="{00000000-0005-0000-0000-00006E070000}"/>
    <cellStyle name="_Currency 7 3 3" xfId="41731" xr:uid="{00000000-0005-0000-0000-00006F070000}"/>
    <cellStyle name="_Currency 7 4" xfId="41732" xr:uid="{00000000-0005-0000-0000-000070070000}"/>
    <cellStyle name="_Currency 7 4 2" xfId="41733" xr:uid="{00000000-0005-0000-0000-000071070000}"/>
    <cellStyle name="_Currency 7 5" xfId="41734" xr:uid="{00000000-0005-0000-0000-000072070000}"/>
    <cellStyle name="_Currency 8" xfId="41735" xr:uid="{00000000-0005-0000-0000-000073070000}"/>
    <cellStyle name="_Currency 8 2" xfId="41736" xr:uid="{00000000-0005-0000-0000-000074070000}"/>
    <cellStyle name="_Currency 8 2 2" xfId="41737" xr:uid="{00000000-0005-0000-0000-000075070000}"/>
    <cellStyle name="_Currency 8 3" xfId="41738" xr:uid="{00000000-0005-0000-0000-000076070000}"/>
    <cellStyle name="_Currency 9" xfId="41739" xr:uid="{00000000-0005-0000-0000-000077070000}"/>
    <cellStyle name="_Currency 9 2" xfId="41740" xr:uid="{00000000-0005-0000-0000-000078070000}"/>
    <cellStyle name="_Currency 9 2 2" xfId="41741" xr:uid="{00000000-0005-0000-0000-000079070000}"/>
    <cellStyle name="_Currency 9 3" xfId="41742" xr:uid="{00000000-0005-0000-0000-00007A070000}"/>
    <cellStyle name="_Currency_03-Egne aksjer 1002" xfId="12208" xr:uid="{00000000-0005-0000-0000-00007B070000}"/>
    <cellStyle name="_Currency_03-Egne aksjer 1002 2" xfId="37048" xr:uid="{00000000-0005-0000-0000-00007C070000}"/>
    <cellStyle name="_Currency_03-Egne aksjer 1003" xfId="12209" xr:uid="{00000000-0005-0000-0000-00007D070000}"/>
    <cellStyle name="_Currency_03-Egne aksjer 1003 2" xfId="37049" xr:uid="{00000000-0005-0000-0000-00007E070000}"/>
    <cellStyle name="_Currency_06-Tilknytta 0909" xfId="12210" xr:uid="{00000000-0005-0000-0000-00007F070000}"/>
    <cellStyle name="_Currency_Adj_Operating_expenses" xfId="41743" xr:uid="{00000000-0005-0000-0000-000080070000}"/>
    <cellStyle name="_Currency_Adj_Spec_capital_require" xfId="12211" xr:uid="{00000000-0005-0000-0000-000081070000}"/>
    <cellStyle name="_Currency_Ark1" xfId="37050" xr:uid="{00000000-0005-0000-0000-000082070000}"/>
    <cellStyle name="_Currency_AVA DVA EL" xfId="41744" xr:uid="{00000000-0005-0000-0000-000083070000}"/>
    <cellStyle name="_Currency_EK 0912" xfId="12212" xr:uid="{00000000-0005-0000-0000-000084070000}"/>
    <cellStyle name="_Currency_EK oppstilling 1Q09" xfId="41745" xr:uid="{00000000-0005-0000-0000-000085070000}"/>
    <cellStyle name="_Currency_Expenses (1)" xfId="41746" xr:uid="{00000000-0005-0000-0000-000086070000}"/>
    <cellStyle name="_Currency_Group_DnB_NORD_B2008-11_to_DnB_NOR061107" xfId="12213" xr:uid="{00000000-0005-0000-0000-000087070000}"/>
    <cellStyle name="_Currency_IFRS MORBANK" xfId="37051" xr:uid="{00000000-0005-0000-0000-000088070000}"/>
    <cellStyle name="_Currency_Income statement ASA" xfId="37052" xr:uid="{00000000-0005-0000-0000-000089070000}"/>
    <cellStyle name="_Currency_Income statement Group" xfId="37053" xr:uid="{00000000-0005-0000-0000-00008A070000}"/>
    <cellStyle name="_Currency_Kontantstrømanalyse 3Q09-konsernet" xfId="12214" xr:uid="{00000000-0005-0000-0000-00008B070000}"/>
    <cellStyle name="_Currency_Kontantstrømanalyse 3Q09-konsernet 2" xfId="37054" xr:uid="{00000000-0005-0000-0000-00008C070000}"/>
    <cellStyle name="_Currency_Kontantstrømanalyse 4Q09-konsernet" xfId="12215" xr:uid="{00000000-0005-0000-0000-00008D070000}"/>
    <cellStyle name="_Currency_Kontantstrømanalyse 4Q09-konsernet 2" xfId="37055" xr:uid="{00000000-0005-0000-0000-00008E070000}"/>
    <cellStyle name="_Currency_Merger Plans2" xfId="218" xr:uid="{00000000-0005-0000-0000-00008F070000}"/>
    <cellStyle name="_Currency_Merger Plans2 10" xfId="41747" xr:uid="{00000000-0005-0000-0000-000090070000}"/>
    <cellStyle name="_Currency_Merger Plans2 10 2" xfId="41748" xr:uid="{00000000-0005-0000-0000-000091070000}"/>
    <cellStyle name="_Currency_Merger Plans2 11" xfId="41749" xr:uid="{00000000-0005-0000-0000-000092070000}"/>
    <cellStyle name="_Currency_Merger Plans2 12" xfId="41750" xr:uid="{00000000-0005-0000-0000-000093070000}"/>
    <cellStyle name="_Currency_Merger Plans2 13" xfId="41751" xr:uid="{00000000-0005-0000-0000-000094070000}"/>
    <cellStyle name="_Currency_Merger Plans2 2" xfId="219" xr:uid="{00000000-0005-0000-0000-000095070000}"/>
    <cellStyle name="_Currency_Merger Plans2 2 2" xfId="12216" xr:uid="{00000000-0005-0000-0000-000096070000}"/>
    <cellStyle name="_Currency_Merger Plans2 2 2 2" xfId="41752" xr:uid="{00000000-0005-0000-0000-000097070000}"/>
    <cellStyle name="_Currency_Merger Plans2 2 2 2 2" xfId="41753" xr:uid="{00000000-0005-0000-0000-000098070000}"/>
    <cellStyle name="_Currency_Merger Plans2 2 2 2 2 2" xfId="41754" xr:uid="{00000000-0005-0000-0000-000099070000}"/>
    <cellStyle name="_Currency_Merger Plans2 2 2 2 3" xfId="41755" xr:uid="{00000000-0005-0000-0000-00009A070000}"/>
    <cellStyle name="_Currency_Merger Plans2 2 2 3" xfId="41756" xr:uid="{00000000-0005-0000-0000-00009B070000}"/>
    <cellStyle name="_Currency_Merger Plans2 2 2 3 2" xfId="41757" xr:uid="{00000000-0005-0000-0000-00009C070000}"/>
    <cellStyle name="_Currency_Merger Plans2 2 2 4" xfId="41758" xr:uid="{00000000-0005-0000-0000-00009D070000}"/>
    <cellStyle name="_Currency_Merger Plans2 2 3" xfId="37056" xr:uid="{00000000-0005-0000-0000-00009E070000}"/>
    <cellStyle name="_Currency_Merger Plans2 2 3 2" xfId="41759" xr:uid="{00000000-0005-0000-0000-00009F070000}"/>
    <cellStyle name="_Currency_Merger Plans2 2 3 2 2" xfId="41760" xr:uid="{00000000-0005-0000-0000-0000A0070000}"/>
    <cellStyle name="_Currency_Merger Plans2 2 3 3" xfId="41761" xr:uid="{00000000-0005-0000-0000-0000A1070000}"/>
    <cellStyle name="_Currency_Merger Plans2 2 4" xfId="41762" xr:uid="{00000000-0005-0000-0000-0000A2070000}"/>
    <cellStyle name="_Currency_Merger Plans2 2 4 2" xfId="41763" xr:uid="{00000000-0005-0000-0000-0000A3070000}"/>
    <cellStyle name="_Currency_Merger Plans2 2 4 2 2" xfId="41764" xr:uid="{00000000-0005-0000-0000-0000A4070000}"/>
    <cellStyle name="_Currency_Merger Plans2 2 4 3" xfId="41765" xr:uid="{00000000-0005-0000-0000-0000A5070000}"/>
    <cellStyle name="_Currency_Merger Plans2 2 5" xfId="41766" xr:uid="{00000000-0005-0000-0000-0000A6070000}"/>
    <cellStyle name="_Currency_Merger Plans2 2 5 2" xfId="41767" xr:uid="{00000000-0005-0000-0000-0000A7070000}"/>
    <cellStyle name="_Currency_Merger Plans2 2 6" xfId="41768"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69" xr:uid="{00000000-0005-0000-0000-0000AC070000}"/>
    <cellStyle name="_Currency_Merger Plans2 3 2 3" xfId="41770" xr:uid="{00000000-0005-0000-0000-0000AD070000}"/>
    <cellStyle name="_Currency_Merger Plans2 3 3" xfId="12220" xr:uid="{00000000-0005-0000-0000-0000AE070000}"/>
    <cellStyle name="_Currency_Merger Plans2 3 3 2" xfId="41771" xr:uid="{00000000-0005-0000-0000-0000AF070000}"/>
    <cellStyle name="_Currency_Merger Plans2 3 3 3" xfId="41772" xr:uid="{00000000-0005-0000-0000-0000B0070000}"/>
    <cellStyle name="_Currency_Merger Plans2 3 3 4" xfId="41773" xr:uid="{00000000-0005-0000-0000-0000B1070000}"/>
    <cellStyle name="_Currency_Merger Plans2 3 4" xfId="37057" xr:uid="{00000000-0005-0000-0000-0000B2070000}"/>
    <cellStyle name="_Currency_Merger Plans2 4" xfId="12221" xr:uid="{00000000-0005-0000-0000-0000B3070000}"/>
    <cellStyle name="_Currency_Merger Plans2 4 2" xfId="12222" xr:uid="{00000000-0005-0000-0000-0000B4070000}"/>
    <cellStyle name="_Currency_Merger Plans2 4 2 2" xfId="41774" xr:uid="{00000000-0005-0000-0000-0000B5070000}"/>
    <cellStyle name="_Currency_Merger Plans2 4 2 2 2" xfId="41775" xr:uid="{00000000-0005-0000-0000-0000B6070000}"/>
    <cellStyle name="_Currency_Merger Plans2 4 2 2 2 2" xfId="41776" xr:uid="{00000000-0005-0000-0000-0000B7070000}"/>
    <cellStyle name="_Currency_Merger Plans2 4 2 2 3" xfId="41777" xr:uid="{00000000-0005-0000-0000-0000B8070000}"/>
    <cellStyle name="_Currency_Merger Plans2 4 2 3" xfId="41778" xr:uid="{00000000-0005-0000-0000-0000B9070000}"/>
    <cellStyle name="_Currency_Merger Plans2 4 2 3 2" xfId="41779" xr:uid="{00000000-0005-0000-0000-0000BA070000}"/>
    <cellStyle name="_Currency_Merger Plans2 4 2 4" xfId="41780" xr:uid="{00000000-0005-0000-0000-0000BB070000}"/>
    <cellStyle name="_Currency_Merger Plans2 4 3" xfId="37058" xr:uid="{00000000-0005-0000-0000-0000BC070000}"/>
    <cellStyle name="_Currency_Merger Plans2 4 3 2" xfId="41781" xr:uid="{00000000-0005-0000-0000-0000BD070000}"/>
    <cellStyle name="_Currency_Merger Plans2 4 3 2 2" xfId="41782" xr:uid="{00000000-0005-0000-0000-0000BE070000}"/>
    <cellStyle name="_Currency_Merger Plans2 4 3 3" xfId="41783" xr:uid="{00000000-0005-0000-0000-0000BF070000}"/>
    <cellStyle name="_Currency_Merger Plans2 4 4" xfId="41784" xr:uid="{00000000-0005-0000-0000-0000C0070000}"/>
    <cellStyle name="_Currency_Merger Plans2 4 4 2" xfId="41785" xr:uid="{00000000-0005-0000-0000-0000C1070000}"/>
    <cellStyle name="_Currency_Merger Plans2 4 5" xfId="41786" xr:uid="{00000000-0005-0000-0000-0000C2070000}"/>
    <cellStyle name="_Currency_Merger Plans2 5" xfId="37059" xr:uid="{00000000-0005-0000-0000-0000C3070000}"/>
    <cellStyle name="_Currency_Merger Plans2 5 2" xfId="41787" xr:uid="{00000000-0005-0000-0000-0000C4070000}"/>
    <cellStyle name="_Currency_Merger Plans2 5 2 2" xfId="41788" xr:uid="{00000000-0005-0000-0000-0000C5070000}"/>
    <cellStyle name="_Currency_Merger Plans2 5 2 2 2" xfId="41789" xr:uid="{00000000-0005-0000-0000-0000C6070000}"/>
    <cellStyle name="_Currency_Merger Plans2 5 2 2 2 2" xfId="41790" xr:uid="{00000000-0005-0000-0000-0000C7070000}"/>
    <cellStyle name="_Currency_Merger Plans2 5 2 2 3" xfId="41791" xr:uid="{00000000-0005-0000-0000-0000C8070000}"/>
    <cellStyle name="_Currency_Merger Plans2 5 2 3" xfId="41792" xr:uid="{00000000-0005-0000-0000-0000C9070000}"/>
    <cellStyle name="_Currency_Merger Plans2 5 2 3 2" xfId="41793" xr:uid="{00000000-0005-0000-0000-0000CA070000}"/>
    <cellStyle name="_Currency_Merger Plans2 5 2 4" xfId="41794" xr:uid="{00000000-0005-0000-0000-0000CB070000}"/>
    <cellStyle name="_Currency_Merger Plans2 5 3" xfId="41795" xr:uid="{00000000-0005-0000-0000-0000CC070000}"/>
    <cellStyle name="_Currency_Merger Plans2 5 3 2" xfId="41796" xr:uid="{00000000-0005-0000-0000-0000CD070000}"/>
    <cellStyle name="_Currency_Merger Plans2 5 3 2 2" xfId="41797" xr:uid="{00000000-0005-0000-0000-0000CE070000}"/>
    <cellStyle name="_Currency_Merger Plans2 5 3 3" xfId="41798" xr:uid="{00000000-0005-0000-0000-0000CF070000}"/>
    <cellStyle name="_Currency_Merger Plans2 5 4" xfId="41799" xr:uid="{00000000-0005-0000-0000-0000D0070000}"/>
    <cellStyle name="_Currency_Merger Plans2 5 4 2" xfId="41800" xr:uid="{00000000-0005-0000-0000-0000D1070000}"/>
    <cellStyle name="_Currency_Merger Plans2 5 5" xfId="41801" xr:uid="{00000000-0005-0000-0000-0000D2070000}"/>
    <cellStyle name="_Currency_Merger Plans2 6" xfId="41802" xr:uid="{00000000-0005-0000-0000-0000D3070000}"/>
    <cellStyle name="_Currency_Merger Plans2 6 2" xfId="41803" xr:uid="{00000000-0005-0000-0000-0000D4070000}"/>
    <cellStyle name="_Currency_Merger Plans2 6 2 2" xfId="41804" xr:uid="{00000000-0005-0000-0000-0000D5070000}"/>
    <cellStyle name="_Currency_Merger Plans2 6 2 2 2" xfId="41805" xr:uid="{00000000-0005-0000-0000-0000D6070000}"/>
    <cellStyle name="_Currency_Merger Plans2 6 2 2 2 2" xfId="41806" xr:uid="{00000000-0005-0000-0000-0000D7070000}"/>
    <cellStyle name="_Currency_Merger Plans2 6 2 2 3" xfId="41807" xr:uid="{00000000-0005-0000-0000-0000D8070000}"/>
    <cellStyle name="_Currency_Merger Plans2 6 2 3" xfId="41808" xr:uid="{00000000-0005-0000-0000-0000D9070000}"/>
    <cellStyle name="_Currency_Merger Plans2 6 2 3 2" xfId="41809" xr:uid="{00000000-0005-0000-0000-0000DA070000}"/>
    <cellStyle name="_Currency_Merger Plans2 6 2 4" xfId="41810" xr:uid="{00000000-0005-0000-0000-0000DB070000}"/>
    <cellStyle name="_Currency_Merger Plans2 6 3" xfId="41811" xr:uid="{00000000-0005-0000-0000-0000DC070000}"/>
    <cellStyle name="_Currency_Merger Plans2 6 3 2" xfId="41812" xr:uid="{00000000-0005-0000-0000-0000DD070000}"/>
    <cellStyle name="_Currency_Merger Plans2 6 3 2 2" xfId="41813" xr:uid="{00000000-0005-0000-0000-0000DE070000}"/>
    <cellStyle name="_Currency_Merger Plans2 6 3 3" xfId="41814" xr:uid="{00000000-0005-0000-0000-0000DF070000}"/>
    <cellStyle name="_Currency_Merger Plans2 6 4" xfId="41815" xr:uid="{00000000-0005-0000-0000-0000E0070000}"/>
    <cellStyle name="_Currency_Merger Plans2 6 4 2" xfId="41816" xr:uid="{00000000-0005-0000-0000-0000E1070000}"/>
    <cellStyle name="_Currency_Merger Plans2 6 5" xfId="41817" xr:uid="{00000000-0005-0000-0000-0000E2070000}"/>
    <cellStyle name="_Currency_Merger Plans2 7" xfId="41818" xr:uid="{00000000-0005-0000-0000-0000E3070000}"/>
    <cellStyle name="_Currency_Merger Plans2 7 2" xfId="41819" xr:uid="{00000000-0005-0000-0000-0000E4070000}"/>
    <cellStyle name="_Currency_Merger Plans2 7 2 2" xfId="41820" xr:uid="{00000000-0005-0000-0000-0000E5070000}"/>
    <cellStyle name="_Currency_Merger Plans2 7 2 2 2" xfId="41821" xr:uid="{00000000-0005-0000-0000-0000E6070000}"/>
    <cellStyle name="_Currency_Merger Plans2 7 2 3" xfId="41822" xr:uid="{00000000-0005-0000-0000-0000E7070000}"/>
    <cellStyle name="_Currency_Merger Plans2 7 3" xfId="41823" xr:uid="{00000000-0005-0000-0000-0000E8070000}"/>
    <cellStyle name="_Currency_Merger Plans2 7 3 2" xfId="41824" xr:uid="{00000000-0005-0000-0000-0000E9070000}"/>
    <cellStyle name="_Currency_Merger Plans2 7 3 2 2" xfId="41825" xr:uid="{00000000-0005-0000-0000-0000EA070000}"/>
    <cellStyle name="_Currency_Merger Plans2 7 3 3" xfId="41826" xr:uid="{00000000-0005-0000-0000-0000EB070000}"/>
    <cellStyle name="_Currency_Merger Plans2 7 4" xfId="41827" xr:uid="{00000000-0005-0000-0000-0000EC070000}"/>
    <cellStyle name="_Currency_Merger Plans2 7 4 2" xfId="41828" xr:uid="{00000000-0005-0000-0000-0000ED070000}"/>
    <cellStyle name="_Currency_Merger Plans2 7 5" xfId="41829" xr:uid="{00000000-0005-0000-0000-0000EE070000}"/>
    <cellStyle name="_Currency_Merger Plans2 8" xfId="41830" xr:uid="{00000000-0005-0000-0000-0000EF070000}"/>
    <cellStyle name="_Currency_Merger Plans2 8 2" xfId="41831" xr:uid="{00000000-0005-0000-0000-0000F0070000}"/>
    <cellStyle name="_Currency_Merger Plans2 8 2 2" xfId="41832" xr:uid="{00000000-0005-0000-0000-0000F1070000}"/>
    <cellStyle name="_Currency_Merger Plans2 8 3" xfId="41833" xr:uid="{00000000-0005-0000-0000-0000F2070000}"/>
    <cellStyle name="_Currency_Merger Plans2 9" xfId="41834" xr:uid="{00000000-0005-0000-0000-0000F3070000}"/>
    <cellStyle name="_Currency_Merger Plans2 9 2" xfId="41835" xr:uid="{00000000-0005-0000-0000-0000F4070000}"/>
    <cellStyle name="_Currency_Merger Plans2 9 2 2" xfId="41836" xr:uid="{00000000-0005-0000-0000-0000F5070000}"/>
    <cellStyle name="_Currency_Merger Plans2 9 3" xfId="41837"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60"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38"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39" xr:uid="{00000000-0005-0000-0000-000016080000}"/>
    <cellStyle name="_CurrencySpace 10 2" xfId="41840" xr:uid="{00000000-0005-0000-0000-000017080000}"/>
    <cellStyle name="_CurrencySpace 11" xfId="41841" xr:uid="{00000000-0005-0000-0000-000018080000}"/>
    <cellStyle name="_CurrencySpace 12" xfId="41842" xr:uid="{00000000-0005-0000-0000-000019080000}"/>
    <cellStyle name="_CurrencySpace 13" xfId="41843" xr:uid="{00000000-0005-0000-0000-00001A080000}"/>
    <cellStyle name="_CurrencySpace 14" xfId="41844" xr:uid="{00000000-0005-0000-0000-00001B080000}"/>
    <cellStyle name="_CurrencySpace 2" xfId="247" xr:uid="{00000000-0005-0000-0000-00001C080000}"/>
    <cellStyle name="_CurrencySpace 2 2" xfId="12225" xr:uid="{00000000-0005-0000-0000-00001D080000}"/>
    <cellStyle name="_CurrencySpace 2 2 2" xfId="41845" xr:uid="{00000000-0005-0000-0000-00001E080000}"/>
    <cellStyle name="_CurrencySpace 2 2 2 2" xfId="41846" xr:uid="{00000000-0005-0000-0000-00001F080000}"/>
    <cellStyle name="_CurrencySpace 2 2 2 2 2" xfId="41847" xr:uid="{00000000-0005-0000-0000-000020080000}"/>
    <cellStyle name="_CurrencySpace 2 2 2 3" xfId="41848" xr:uid="{00000000-0005-0000-0000-000021080000}"/>
    <cellStyle name="_CurrencySpace 2 2 3" xfId="41849" xr:uid="{00000000-0005-0000-0000-000022080000}"/>
    <cellStyle name="_CurrencySpace 2 2 3 2" xfId="41850" xr:uid="{00000000-0005-0000-0000-000023080000}"/>
    <cellStyle name="_CurrencySpace 2 2 4" xfId="41851" xr:uid="{00000000-0005-0000-0000-000024080000}"/>
    <cellStyle name="_CurrencySpace 2 3" xfId="37061" xr:uid="{00000000-0005-0000-0000-000025080000}"/>
    <cellStyle name="_CurrencySpace 2 3 2" xfId="41852" xr:uid="{00000000-0005-0000-0000-000026080000}"/>
    <cellStyle name="_CurrencySpace 2 3 2 2" xfId="41853" xr:uid="{00000000-0005-0000-0000-000027080000}"/>
    <cellStyle name="_CurrencySpace 2 3 3" xfId="41854" xr:uid="{00000000-0005-0000-0000-000028080000}"/>
    <cellStyle name="_CurrencySpace 2 4" xfId="41855" xr:uid="{00000000-0005-0000-0000-000029080000}"/>
    <cellStyle name="_CurrencySpace 2 4 2" xfId="41856" xr:uid="{00000000-0005-0000-0000-00002A080000}"/>
    <cellStyle name="_CurrencySpace 2 4 2 2" xfId="41857" xr:uid="{00000000-0005-0000-0000-00002B080000}"/>
    <cellStyle name="_CurrencySpace 2 4 3" xfId="41858" xr:uid="{00000000-0005-0000-0000-00002C080000}"/>
    <cellStyle name="_CurrencySpace 2 5" xfId="41859" xr:uid="{00000000-0005-0000-0000-00002D080000}"/>
    <cellStyle name="_CurrencySpace 2 5 2" xfId="41860" xr:uid="{00000000-0005-0000-0000-00002E080000}"/>
    <cellStyle name="_CurrencySpace 2 6" xfId="41861"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2" xr:uid="{00000000-0005-0000-0000-000033080000}"/>
    <cellStyle name="_CurrencySpace 3 2 3" xfId="41863" xr:uid="{00000000-0005-0000-0000-000034080000}"/>
    <cellStyle name="_CurrencySpace 3 3" xfId="12229" xr:uid="{00000000-0005-0000-0000-000035080000}"/>
    <cellStyle name="_CurrencySpace 3 3 2" xfId="41864" xr:uid="{00000000-0005-0000-0000-000036080000}"/>
    <cellStyle name="_CurrencySpace 3 3 3" xfId="41865" xr:uid="{00000000-0005-0000-0000-000037080000}"/>
    <cellStyle name="_CurrencySpace 3 3 4" xfId="41866" xr:uid="{00000000-0005-0000-0000-000038080000}"/>
    <cellStyle name="_CurrencySpace 3 4" xfId="37062" xr:uid="{00000000-0005-0000-0000-000039080000}"/>
    <cellStyle name="_CurrencySpace 4" xfId="12230" xr:uid="{00000000-0005-0000-0000-00003A080000}"/>
    <cellStyle name="_CurrencySpace 4 2" xfId="12231" xr:uid="{00000000-0005-0000-0000-00003B080000}"/>
    <cellStyle name="_CurrencySpace 4 2 2" xfId="41867" xr:uid="{00000000-0005-0000-0000-00003C080000}"/>
    <cellStyle name="_CurrencySpace 4 2 2 2" xfId="41868" xr:uid="{00000000-0005-0000-0000-00003D080000}"/>
    <cellStyle name="_CurrencySpace 4 2 2 2 2" xfId="41869" xr:uid="{00000000-0005-0000-0000-00003E080000}"/>
    <cellStyle name="_CurrencySpace 4 2 2 3" xfId="41870" xr:uid="{00000000-0005-0000-0000-00003F080000}"/>
    <cellStyle name="_CurrencySpace 4 2 3" xfId="41871" xr:uid="{00000000-0005-0000-0000-000040080000}"/>
    <cellStyle name="_CurrencySpace 4 2 3 2" xfId="41872" xr:uid="{00000000-0005-0000-0000-000041080000}"/>
    <cellStyle name="_CurrencySpace 4 2 4" xfId="41873" xr:uid="{00000000-0005-0000-0000-000042080000}"/>
    <cellStyle name="_CurrencySpace 4 3" xfId="37063" xr:uid="{00000000-0005-0000-0000-000043080000}"/>
    <cellStyle name="_CurrencySpace 4 3 2" xfId="41874" xr:uid="{00000000-0005-0000-0000-000044080000}"/>
    <cellStyle name="_CurrencySpace 4 3 2 2" xfId="41875" xr:uid="{00000000-0005-0000-0000-000045080000}"/>
    <cellStyle name="_CurrencySpace 4 3 3" xfId="41876" xr:uid="{00000000-0005-0000-0000-000046080000}"/>
    <cellStyle name="_CurrencySpace 4 4" xfId="41877" xr:uid="{00000000-0005-0000-0000-000047080000}"/>
    <cellStyle name="_CurrencySpace 4 4 2" xfId="41878" xr:uid="{00000000-0005-0000-0000-000048080000}"/>
    <cellStyle name="_CurrencySpace 4 5" xfId="41879" xr:uid="{00000000-0005-0000-0000-000049080000}"/>
    <cellStyle name="_CurrencySpace 5" xfId="37064" xr:uid="{00000000-0005-0000-0000-00004A080000}"/>
    <cellStyle name="_CurrencySpace 5 2" xfId="41880" xr:uid="{00000000-0005-0000-0000-00004B080000}"/>
    <cellStyle name="_CurrencySpace 5 2 2" xfId="41881" xr:uid="{00000000-0005-0000-0000-00004C080000}"/>
    <cellStyle name="_CurrencySpace 5 2 2 2" xfId="41882" xr:uid="{00000000-0005-0000-0000-00004D080000}"/>
    <cellStyle name="_CurrencySpace 5 2 2 2 2" xfId="41883" xr:uid="{00000000-0005-0000-0000-00004E080000}"/>
    <cellStyle name="_CurrencySpace 5 2 2 3" xfId="41884" xr:uid="{00000000-0005-0000-0000-00004F080000}"/>
    <cellStyle name="_CurrencySpace 5 2 3" xfId="41885" xr:uid="{00000000-0005-0000-0000-000050080000}"/>
    <cellStyle name="_CurrencySpace 5 2 3 2" xfId="41886" xr:uid="{00000000-0005-0000-0000-000051080000}"/>
    <cellStyle name="_CurrencySpace 5 2 4" xfId="41887" xr:uid="{00000000-0005-0000-0000-000052080000}"/>
    <cellStyle name="_CurrencySpace 5 3" xfId="41888" xr:uid="{00000000-0005-0000-0000-000053080000}"/>
    <cellStyle name="_CurrencySpace 5 3 2" xfId="41889" xr:uid="{00000000-0005-0000-0000-000054080000}"/>
    <cellStyle name="_CurrencySpace 5 3 2 2" xfId="41890" xr:uid="{00000000-0005-0000-0000-000055080000}"/>
    <cellStyle name="_CurrencySpace 5 3 3" xfId="41891" xr:uid="{00000000-0005-0000-0000-000056080000}"/>
    <cellStyle name="_CurrencySpace 5 4" xfId="41892" xr:uid="{00000000-0005-0000-0000-000057080000}"/>
    <cellStyle name="_CurrencySpace 5 4 2" xfId="41893" xr:uid="{00000000-0005-0000-0000-000058080000}"/>
    <cellStyle name="_CurrencySpace 5 5" xfId="41894" xr:uid="{00000000-0005-0000-0000-000059080000}"/>
    <cellStyle name="_CurrencySpace 6" xfId="41895" xr:uid="{00000000-0005-0000-0000-00005A080000}"/>
    <cellStyle name="_CurrencySpace 6 2" xfId="41896" xr:uid="{00000000-0005-0000-0000-00005B080000}"/>
    <cellStyle name="_CurrencySpace 6 2 2" xfId="41897" xr:uid="{00000000-0005-0000-0000-00005C080000}"/>
    <cellStyle name="_CurrencySpace 6 2 2 2" xfId="41898" xr:uid="{00000000-0005-0000-0000-00005D080000}"/>
    <cellStyle name="_CurrencySpace 6 2 2 2 2" xfId="41899" xr:uid="{00000000-0005-0000-0000-00005E080000}"/>
    <cellStyle name="_CurrencySpace 6 2 2 3" xfId="41900" xr:uid="{00000000-0005-0000-0000-00005F080000}"/>
    <cellStyle name="_CurrencySpace 6 2 3" xfId="41901" xr:uid="{00000000-0005-0000-0000-000060080000}"/>
    <cellStyle name="_CurrencySpace 6 2 3 2" xfId="41902" xr:uid="{00000000-0005-0000-0000-000061080000}"/>
    <cellStyle name="_CurrencySpace 6 2 4" xfId="41903" xr:uid="{00000000-0005-0000-0000-000062080000}"/>
    <cellStyle name="_CurrencySpace 6 3" xfId="41904" xr:uid="{00000000-0005-0000-0000-000063080000}"/>
    <cellStyle name="_CurrencySpace 6 3 2" xfId="41905" xr:uid="{00000000-0005-0000-0000-000064080000}"/>
    <cellStyle name="_CurrencySpace 6 3 2 2" xfId="41906" xr:uid="{00000000-0005-0000-0000-000065080000}"/>
    <cellStyle name="_CurrencySpace 6 3 3" xfId="41907" xr:uid="{00000000-0005-0000-0000-000066080000}"/>
    <cellStyle name="_CurrencySpace 6 4" xfId="41908" xr:uid="{00000000-0005-0000-0000-000067080000}"/>
    <cellStyle name="_CurrencySpace 6 4 2" xfId="41909" xr:uid="{00000000-0005-0000-0000-000068080000}"/>
    <cellStyle name="_CurrencySpace 6 5" xfId="41910" xr:uid="{00000000-0005-0000-0000-000069080000}"/>
    <cellStyle name="_CurrencySpace 7" xfId="41911" xr:uid="{00000000-0005-0000-0000-00006A080000}"/>
    <cellStyle name="_CurrencySpace 7 2" xfId="41912" xr:uid="{00000000-0005-0000-0000-00006B080000}"/>
    <cellStyle name="_CurrencySpace 7 2 2" xfId="41913" xr:uid="{00000000-0005-0000-0000-00006C080000}"/>
    <cellStyle name="_CurrencySpace 7 2 2 2" xfId="41914" xr:uid="{00000000-0005-0000-0000-00006D080000}"/>
    <cellStyle name="_CurrencySpace 7 2 3" xfId="41915" xr:uid="{00000000-0005-0000-0000-00006E080000}"/>
    <cellStyle name="_CurrencySpace 7 3" xfId="41916" xr:uid="{00000000-0005-0000-0000-00006F080000}"/>
    <cellStyle name="_CurrencySpace 7 3 2" xfId="41917" xr:uid="{00000000-0005-0000-0000-000070080000}"/>
    <cellStyle name="_CurrencySpace 7 3 2 2" xfId="41918" xr:uid="{00000000-0005-0000-0000-000071080000}"/>
    <cellStyle name="_CurrencySpace 7 3 3" xfId="41919" xr:uid="{00000000-0005-0000-0000-000072080000}"/>
    <cellStyle name="_CurrencySpace 7 4" xfId="41920" xr:uid="{00000000-0005-0000-0000-000073080000}"/>
    <cellStyle name="_CurrencySpace 7 4 2" xfId="41921" xr:uid="{00000000-0005-0000-0000-000074080000}"/>
    <cellStyle name="_CurrencySpace 7 5" xfId="41922" xr:uid="{00000000-0005-0000-0000-000075080000}"/>
    <cellStyle name="_CurrencySpace 8" xfId="41923" xr:uid="{00000000-0005-0000-0000-000076080000}"/>
    <cellStyle name="_CurrencySpace 8 2" xfId="41924" xr:uid="{00000000-0005-0000-0000-000077080000}"/>
    <cellStyle name="_CurrencySpace 8 2 2" xfId="41925" xr:uid="{00000000-0005-0000-0000-000078080000}"/>
    <cellStyle name="_CurrencySpace 8 3" xfId="41926" xr:uid="{00000000-0005-0000-0000-000079080000}"/>
    <cellStyle name="_CurrencySpace 9" xfId="41927" xr:uid="{00000000-0005-0000-0000-00007A080000}"/>
    <cellStyle name="_CurrencySpace 9 2" xfId="41928" xr:uid="{00000000-0005-0000-0000-00007B080000}"/>
    <cellStyle name="_CurrencySpace 9 2 2" xfId="41929" xr:uid="{00000000-0005-0000-0000-00007C080000}"/>
    <cellStyle name="_CurrencySpace 9 3" xfId="41930" xr:uid="{00000000-0005-0000-0000-00007D080000}"/>
    <cellStyle name="_CurrencySpace_03-Egne aksjer 1002" xfId="12232" xr:uid="{00000000-0005-0000-0000-00007E080000}"/>
    <cellStyle name="_CurrencySpace_03-Egne aksjer 1002 2" xfId="37065" xr:uid="{00000000-0005-0000-0000-00007F080000}"/>
    <cellStyle name="_CurrencySpace_03-Egne aksjer 1003" xfId="12233" xr:uid="{00000000-0005-0000-0000-000080080000}"/>
    <cellStyle name="_CurrencySpace_03-Egne aksjer 1003 2" xfId="37066" xr:uid="{00000000-0005-0000-0000-000081080000}"/>
    <cellStyle name="_CurrencySpace_06-Tilknytta 0909" xfId="12234" xr:uid="{00000000-0005-0000-0000-000082080000}"/>
    <cellStyle name="_CurrencySpace_Adj_Operating_expenses" xfId="41931" xr:uid="{00000000-0005-0000-0000-000083080000}"/>
    <cellStyle name="_CurrencySpace_Adj_Spec_capital_require" xfId="12235" xr:uid="{00000000-0005-0000-0000-000084080000}"/>
    <cellStyle name="_CurrencySpace_Ark1" xfId="37067" xr:uid="{00000000-0005-0000-0000-000085080000}"/>
    <cellStyle name="_CurrencySpace_AVA DVA EL" xfId="41932" xr:uid="{00000000-0005-0000-0000-000086080000}"/>
    <cellStyle name="_CurrencySpace_EK 0912" xfId="12236" xr:uid="{00000000-0005-0000-0000-000087080000}"/>
    <cellStyle name="_CurrencySpace_EK oppstilling 1Q09" xfId="41933" xr:uid="{00000000-0005-0000-0000-000088080000}"/>
    <cellStyle name="_CurrencySpace_Expenses (1)" xfId="41934" xr:uid="{00000000-0005-0000-0000-000089080000}"/>
    <cellStyle name="_CurrencySpace_Group_DnB_NORD_B2008-11_to_DnB_NOR061107" xfId="12237" xr:uid="{00000000-0005-0000-0000-00008A080000}"/>
    <cellStyle name="_CurrencySpace_IFRS MORBANK" xfId="37068" xr:uid="{00000000-0005-0000-0000-00008B080000}"/>
    <cellStyle name="_CurrencySpace_Income statement ASA" xfId="37069" xr:uid="{00000000-0005-0000-0000-00008C080000}"/>
    <cellStyle name="_CurrencySpace_Income statement Group" xfId="37070" xr:uid="{00000000-0005-0000-0000-00008D080000}"/>
    <cellStyle name="_CurrencySpace_Kontantstrømanalyse 3Q09-konsernet" xfId="12238" xr:uid="{00000000-0005-0000-0000-00008E080000}"/>
    <cellStyle name="_CurrencySpace_Kontantstrømanalyse 3Q09-konsernet 2" xfId="37071" xr:uid="{00000000-0005-0000-0000-00008F080000}"/>
    <cellStyle name="_CurrencySpace_Kontantstrømanalyse 4Q09-konsernet" xfId="12239" xr:uid="{00000000-0005-0000-0000-000090080000}"/>
    <cellStyle name="_CurrencySpace_Kontantstrømanalyse 4Q09-konsernet 2" xfId="37072" xr:uid="{00000000-0005-0000-0000-000091080000}"/>
    <cellStyle name="_CurrencySpace_Note utlån" xfId="37073" xr:uid="{00000000-0005-0000-0000-000092080000}"/>
    <cellStyle name="_CurrencySpace_Other MTM adjustments" xfId="41935"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4" xr:uid="{00000000-0005-0000-0000-000099080000}"/>
    <cellStyle name="_Def_Nøkkeltall" xfId="37075" xr:uid="{00000000-0005-0000-0000-00009A080000}"/>
    <cellStyle name="_Def_Q Sum_Res N" xfId="37076" xr:uid="{00000000-0005-0000-0000-00009B080000}"/>
    <cellStyle name="_Def_Resultat" xfId="37077" xr:uid="{00000000-0005-0000-0000-00009C080000}"/>
    <cellStyle name="_economic profit" xfId="41936"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37"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38"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78" xr:uid="{00000000-0005-0000-0000-0000AE080000}"/>
    <cellStyle name="_Heading_prestemp_Nøkkeltall" xfId="37079"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80" xr:uid="{00000000-0005-0000-0000-0000B3080000}"/>
    <cellStyle name="_Highlight 2_Adj_Income_statement" xfId="37081" xr:uid="{00000000-0005-0000-0000-0000B4080000}"/>
    <cellStyle name="_Highlight 2_Adj_IncomeStatement" xfId="37082" xr:uid="{00000000-0005-0000-0000-0000B5080000}"/>
    <cellStyle name="_Highlight 2_Adj_IncomeStatement_1" xfId="37083"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4"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85" xr:uid="{00000000-0005-0000-0000-0000BC080000}"/>
    <cellStyle name="_Highlight 2_Ark1" xfId="37086" xr:uid="{00000000-0005-0000-0000-0000BD080000}"/>
    <cellStyle name="_Highlight 2_Ark2" xfId="37087" xr:uid="{00000000-0005-0000-0000-0000BE080000}"/>
    <cellStyle name="_Highlight 2_Balanse" xfId="12262" xr:uid="{00000000-0005-0000-0000-0000BF080000}"/>
    <cellStyle name="_Highlight 2_Bank ASA" xfId="37088" xr:uid="{00000000-0005-0000-0000-0000C0080000}"/>
    <cellStyle name="_Highlight 2_CC1" xfId="53219" xr:uid="{4236D272-2E60-4906-AF22-7AAD147BBD82}"/>
    <cellStyle name="_Highlight 2_Hovedtall" xfId="37089" xr:uid="{00000000-0005-0000-0000-0000C1080000}"/>
    <cellStyle name="_Highlight 2_Income statement Group" xfId="37090" xr:uid="{00000000-0005-0000-0000-0000C2080000}"/>
    <cellStyle name="_Highlight 2_KM1" xfId="12548" xr:uid="{00000000-0005-0000-0000-0000C3080000}"/>
    <cellStyle name="_Highlight 2_LR2" xfId="53198" xr:uid="{26B8F902-A963-4C61-B768-D174747CBF73}"/>
    <cellStyle name="_Highlight 2_Nøkkeltall" xfId="37091" xr:uid="{00000000-0005-0000-0000-0000C4080000}"/>
    <cellStyle name="_Highlight 2_Rapp fra SAP 1512" xfId="37092" xr:uid="{00000000-0005-0000-0000-0000C5080000}"/>
    <cellStyle name="_Highlight 2_Resultat" xfId="37093" xr:uid="{00000000-0005-0000-0000-0000C6080000}"/>
    <cellStyle name="_Highlight 3" xfId="37094" xr:uid="{00000000-0005-0000-0000-0000C7080000}"/>
    <cellStyle name="_Highlight_Adj_comprehensive_income" xfId="37095" xr:uid="{00000000-0005-0000-0000-0000C8080000}"/>
    <cellStyle name="_Highlight_Adj_comprehensive_income_1" xfId="37096" xr:uid="{00000000-0005-0000-0000-0000C9080000}"/>
    <cellStyle name="_Highlight_Adj_comprehensive_income_Trends" xfId="37097" xr:uid="{00000000-0005-0000-0000-0000CA080000}"/>
    <cellStyle name="_Highlight_Adj_Income_statement" xfId="37098" xr:uid="{00000000-0005-0000-0000-0000CB080000}"/>
    <cellStyle name="_Highlight_Adj_IncomeStatement" xfId="37099" xr:uid="{00000000-0005-0000-0000-0000CC080000}"/>
    <cellStyle name="_Highlight_Adj_IncomeStatement_1" xfId="37100"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1" xr:uid="{00000000-0005-0000-0000-0000D0080000}"/>
    <cellStyle name="_Highlight_Adj-Debt securities issued_1" xfId="37102" xr:uid="{00000000-0005-0000-0000-0000D1080000}"/>
    <cellStyle name="_Highlight_Adj-IncomeStatement_Trends" xfId="37103"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4" xr:uid="{00000000-0005-0000-0000-0000D5080000}"/>
    <cellStyle name="_Highlight_Ark1" xfId="37105" xr:uid="{00000000-0005-0000-0000-0000D6080000}"/>
    <cellStyle name="_Highlight_Balanse" xfId="12267" xr:uid="{00000000-0005-0000-0000-0000D7080000}"/>
    <cellStyle name="_Highlight_BalanseBoligkreditt" xfId="37106" xr:uid="{00000000-0005-0000-0000-0000D8080000}"/>
    <cellStyle name="_Highlight_CC1" xfId="53218" xr:uid="{49711077-19D2-423A-AD9B-A990D4717DF6}"/>
    <cellStyle name="_Highlight_Expenses (1)" xfId="41939" xr:uid="{00000000-0005-0000-0000-0000D9080000}"/>
    <cellStyle name="_Highlight_Hovedtall" xfId="37107" xr:uid="{00000000-0005-0000-0000-0000DA080000}"/>
    <cellStyle name="_Highlight_Income statement ASA" xfId="37108" xr:uid="{00000000-0005-0000-0000-0000DB080000}"/>
    <cellStyle name="_Highlight_Income statement Group" xfId="37109" xr:uid="{00000000-0005-0000-0000-0000DC080000}"/>
    <cellStyle name="_Highlight_KM1" xfId="12547" xr:uid="{00000000-0005-0000-0000-0000DD080000}"/>
    <cellStyle name="_Highlight_LR2" xfId="53197" xr:uid="{CC99BCD3-563E-471A-B224-4C8B5B6132BD}"/>
    <cellStyle name="_Highlight_Note del 5" xfId="37110" xr:uid="{00000000-0005-0000-0000-0000DF080000}"/>
    <cellStyle name="_Highlight_Nøkkeltall" xfId="37111" xr:uid="{00000000-0005-0000-0000-0000DE080000}"/>
    <cellStyle name="_Highlight_Resultat" xfId="37112" xr:uid="{00000000-0005-0000-0000-0000E0080000}"/>
    <cellStyle name="_Highlight_Resultat Boligkreditt" xfId="37113" xr:uid="{00000000-0005-0000-0000-0000E1080000}"/>
    <cellStyle name="_Highlight_Solver BAL3" xfId="37114"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40"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1" xr:uid="{00000000-0005-0000-0000-0000EB080000}"/>
    <cellStyle name="_Index" xfId="253" xr:uid="{00000000-0005-0000-0000-0000EC080000}"/>
    <cellStyle name="_Item 3.2_Enclosure 1 Group budget and financial plan 2010-12" xfId="41942"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3" xr:uid="{00000000-0005-0000-0000-0000F2080000}"/>
    <cellStyle name="_Kontrollrapport 2 2 2" xfId="41944" xr:uid="{00000000-0005-0000-0000-0000F3080000}"/>
    <cellStyle name="_Kontrollrapport 2 2 2 2" xfId="41945" xr:uid="{00000000-0005-0000-0000-0000F4080000}"/>
    <cellStyle name="_Kontrollrapport 2 2 3" xfId="41946" xr:uid="{00000000-0005-0000-0000-0000F5080000}"/>
    <cellStyle name="_Kontrollrapport 2 3" xfId="41947" xr:uid="{00000000-0005-0000-0000-0000F6080000}"/>
    <cellStyle name="_Kontrollrapport 2 3 2" xfId="41948" xr:uid="{00000000-0005-0000-0000-0000F7080000}"/>
    <cellStyle name="_Kontrollrapport 2 4" xfId="41949" xr:uid="{00000000-0005-0000-0000-0000F8080000}"/>
    <cellStyle name="_Kontrollrapport 2_Kontroll ME" xfId="12277" xr:uid="{00000000-0005-0000-0000-0000F9080000}"/>
    <cellStyle name="_Kontrollrapport 2_Kontroll-fane" xfId="12278" xr:uid="{00000000-0005-0000-0000-0000FA080000}"/>
    <cellStyle name="_Kontrollrapport 3" xfId="41950" xr:uid="{00000000-0005-0000-0000-0000FB080000}"/>
    <cellStyle name="_Kontrollrapport 3 2" xfId="41951" xr:uid="{00000000-0005-0000-0000-0000FC080000}"/>
    <cellStyle name="_Kontrollrapport 4" xfId="41952" xr:uid="{00000000-0005-0000-0000-0000FD080000}"/>
    <cellStyle name="_Kontrollrapport 4 2" xfId="41953" xr:uid="{00000000-0005-0000-0000-0000FE080000}"/>
    <cellStyle name="_Kontrollrapport 5" xfId="41954" xr:uid="{00000000-0005-0000-0000-0000FF080000}"/>
    <cellStyle name="_Kontrollrapport_Expenses (1)" xfId="41955"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15" xr:uid="{00000000-0005-0000-0000-000003090000}"/>
    <cellStyle name="_Kontrollrapport_Prognose eksponering  2" xfId="41956" xr:uid="{00000000-0005-0000-0000-000004090000}"/>
    <cellStyle name="_Kontrollrapport_Prognose eksponering  2 2" xfId="41957" xr:uid="{00000000-0005-0000-0000-000005090000}"/>
    <cellStyle name="_Kontrollrapport_Prognose eksponering  2 2 2" xfId="41958" xr:uid="{00000000-0005-0000-0000-000006090000}"/>
    <cellStyle name="_Kontrollrapport_Prognose eksponering  2 3" xfId="41959" xr:uid="{00000000-0005-0000-0000-000007090000}"/>
    <cellStyle name="_Kontrollrapport_Prognose eksponering  3" xfId="41960" xr:uid="{00000000-0005-0000-0000-000008090000}"/>
    <cellStyle name="_Kontrollrapport_Prognose eksponering  3 2" xfId="41961" xr:uid="{00000000-0005-0000-0000-000009090000}"/>
    <cellStyle name="_Kontrollrapport_Prognose eksponering  4" xfId="41962" xr:uid="{00000000-0005-0000-0000-00000A090000}"/>
    <cellStyle name="_Kontrollrapport_Results &amp; key fig." xfId="41963" xr:uid="{00000000-0005-0000-0000-00000B090000}"/>
    <cellStyle name="_Kontrollrapport_Vedlegg" xfId="41964" xr:uid="{00000000-0005-0000-0000-00000C090000}"/>
    <cellStyle name="_Kontrollrapport_Vedlegg 2" xfId="41965" xr:uid="{00000000-0005-0000-0000-00000D090000}"/>
    <cellStyle name="_Kontrollrapport_Vedlegg 2 2" xfId="41966" xr:uid="{00000000-0005-0000-0000-00000E090000}"/>
    <cellStyle name="_Kontrollrapport_Vedlegg 2 2 2" xfId="41967" xr:uid="{00000000-0005-0000-0000-00000F090000}"/>
    <cellStyle name="_Kontrollrapport_Vedlegg 2 3" xfId="41968" xr:uid="{00000000-0005-0000-0000-000010090000}"/>
    <cellStyle name="_Kontrollrapport_Vedlegg 2 3 2" xfId="41969" xr:uid="{00000000-0005-0000-0000-000011090000}"/>
    <cellStyle name="_Kontrollrapport_Vedlegg 2 4" xfId="41970" xr:uid="{00000000-0005-0000-0000-000012090000}"/>
    <cellStyle name="_Kontrollrapport_Vedlegg 3" xfId="41971" xr:uid="{00000000-0005-0000-0000-000013090000}"/>
    <cellStyle name="_Kontrollrapport_Vedlegg 3 2" xfId="41972" xr:uid="{00000000-0005-0000-0000-000014090000}"/>
    <cellStyle name="_Kontrollrapport_Vedlegg 4" xfId="41973" xr:uid="{00000000-0005-0000-0000-000015090000}"/>
    <cellStyle name="_Kontrollrapport_Vedlegg 4 2" xfId="41974" xr:uid="{00000000-0005-0000-0000-000016090000}"/>
    <cellStyle name="_Kontrollrapport_Vedlegg 5" xfId="41975" xr:uid="{00000000-0005-0000-0000-000017090000}"/>
    <cellStyle name="_Kontrollrapport_Vedlegg_1" xfId="41976" xr:uid="{00000000-0005-0000-0000-000018090000}"/>
    <cellStyle name="_Kontrollrapport_Vedlegg_1 2" xfId="41977" xr:uid="{00000000-0005-0000-0000-000019090000}"/>
    <cellStyle name="_Kontrollrapport_Vedlegg_1 2 2" xfId="41978" xr:uid="{00000000-0005-0000-0000-00001A090000}"/>
    <cellStyle name="_Kontrollrapport_Vedlegg_1 2 2 2" xfId="41979" xr:uid="{00000000-0005-0000-0000-00001B090000}"/>
    <cellStyle name="_Kontrollrapport_Vedlegg_1 2 3" xfId="41980" xr:uid="{00000000-0005-0000-0000-00001C090000}"/>
    <cellStyle name="_Kontrollrapport_Vedlegg_1 3" xfId="41981" xr:uid="{00000000-0005-0000-0000-00001D090000}"/>
    <cellStyle name="_Kontrollrapport_Vedlegg_1 3 2" xfId="41982" xr:uid="{00000000-0005-0000-0000-00001E090000}"/>
    <cellStyle name="_Kontrollrapport_Vedlegg_1 4" xfId="41983"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84" xr:uid="{00000000-0005-0000-0000-000023090000}"/>
    <cellStyle name="_Markedsandel" xfId="37116" xr:uid="{00000000-0005-0000-0000-000024090000}"/>
    <cellStyle name="_Markedsandel_Q Sum_Res N" xfId="37117"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85" xr:uid="{00000000-0005-0000-0000-000029090000}"/>
    <cellStyle name="_Max 10% Obligasjoner Inv 2 2 2" xfId="41986" xr:uid="{00000000-0005-0000-0000-00002A090000}"/>
    <cellStyle name="_Max 10% Obligasjoner Inv 2 2 2 2" xfId="41987" xr:uid="{00000000-0005-0000-0000-00002B090000}"/>
    <cellStyle name="_Max 10% Obligasjoner Inv 2 2 3" xfId="41988" xr:uid="{00000000-0005-0000-0000-00002C090000}"/>
    <cellStyle name="_Max 10% Obligasjoner Inv 2 3" xfId="41989" xr:uid="{00000000-0005-0000-0000-00002D090000}"/>
    <cellStyle name="_Max 10% Obligasjoner Inv 2 3 2" xfId="41990" xr:uid="{00000000-0005-0000-0000-00002E090000}"/>
    <cellStyle name="_Max 10% Obligasjoner Inv 2 4" xfId="41991"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2" xr:uid="{00000000-0005-0000-0000-000032090000}"/>
    <cellStyle name="_Max 10% Obligasjoner Inv 3 2" xfId="41993" xr:uid="{00000000-0005-0000-0000-000033090000}"/>
    <cellStyle name="_Max 10% Obligasjoner Inv 4" xfId="41994" xr:uid="{00000000-0005-0000-0000-000034090000}"/>
    <cellStyle name="_Max 10% Obligasjoner Inv 4 2" xfId="41995" xr:uid="{00000000-0005-0000-0000-000035090000}"/>
    <cellStyle name="_Max 10% Obligasjoner Inv 5" xfId="41996" xr:uid="{00000000-0005-0000-0000-000036090000}"/>
    <cellStyle name="_Max 10% Obligasjoner Inv_Expenses (1)" xfId="41997"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18" xr:uid="{00000000-0005-0000-0000-00003A090000}"/>
    <cellStyle name="_Max 10% Obligasjoner Inv_Prognose eksponering  2" xfId="41998" xr:uid="{00000000-0005-0000-0000-00003B090000}"/>
    <cellStyle name="_Max 10% Obligasjoner Inv_Prognose eksponering  2 2" xfId="41999" xr:uid="{00000000-0005-0000-0000-00003C090000}"/>
    <cellStyle name="_Max 10% Obligasjoner Inv_Prognose eksponering  2 2 2" xfId="42000" xr:uid="{00000000-0005-0000-0000-00003D090000}"/>
    <cellStyle name="_Max 10% Obligasjoner Inv_Prognose eksponering  2 3" xfId="42001" xr:uid="{00000000-0005-0000-0000-00003E090000}"/>
    <cellStyle name="_Max 10% Obligasjoner Inv_Prognose eksponering  3" xfId="42002" xr:uid="{00000000-0005-0000-0000-00003F090000}"/>
    <cellStyle name="_Max 10% Obligasjoner Inv_Prognose eksponering  3 2" xfId="42003" xr:uid="{00000000-0005-0000-0000-000040090000}"/>
    <cellStyle name="_Max 10% Obligasjoner Inv_Prognose eksponering  4" xfId="42004" xr:uid="{00000000-0005-0000-0000-000041090000}"/>
    <cellStyle name="_Max 10% Obligasjoner Inv_Results &amp; key fig." xfId="42005" xr:uid="{00000000-0005-0000-0000-000042090000}"/>
    <cellStyle name="_Max 10% Obligasjoner Inv_Vedlegg" xfId="42006" xr:uid="{00000000-0005-0000-0000-000043090000}"/>
    <cellStyle name="_Max 10% Obligasjoner Inv_Vedlegg 2" xfId="42007" xr:uid="{00000000-0005-0000-0000-000044090000}"/>
    <cellStyle name="_Max 10% Obligasjoner Inv_Vedlegg 2 2" xfId="42008" xr:uid="{00000000-0005-0000-0000-000045090000}"/>
    <cellStyle name="_Max 10% Obligasjoner Inv_Vedlegg 2 2 2" xfId="42009" xr:uid="{00000000-0005-0000-0000-000046090000}"/>
    <cellStyle name="_Max 10% Obligasjoner Inv_Vedlegg 2 3" xfId="42010" xr:uid="{00000000-0005-0000-0000-000047090000}"/>
    <cellStyle name="_Max 10% Obligasjoner Inv_Vedlegg 2 3 2" xfId="42011" xr:uid="{00000000-0005-0000-0000-000048090000}"/>
    <cellStyle name="_Max 10% Obligasjoner Inv_Vedlegg 2 4" xfId="42012" xr:uid="{00000000-0005-0000-0000-000049090000}"/>
    <cellStyle name="_Max 10% Obligasjoner Inv_Vedlegg 3" xfId="42013" xr:uid="{00000000-0005-0000-0000-00004A090000}"/>
    <cellStyle name="_Max 10% Obligasjoner Inv_Vedlegg 3 2" xfId="42014" xr:uid="{00000000-0005-0000-0000-00004B090000}"/>
    <cellStyle name="_Max 10% Obligasjoner Inv_Vedlegg 4" xfId="42015" xr:uid="{00000000-0005-0000-0000-00004C090000}"/>
    <cellStyle name="_Max 10% Obligasjoner Inv_Vedlegg 4 2" xfId="42016" xr:uid="{00000000-0005-0000-0000-00004D090000}"/>
    <cellStyle name="_Max 10% Obligasjoner Inv_Vedlegg 5" xfId="42017" xr:uid="{00000000-0005-0000-0000-00004E090000}"/>
    <cellStyle name="_Max 10% Obligasjoner Inv_Vedlegg_1" xfId="42018" xr:uid="{00000000-0005-0000-0000-00004F090000}"/>
    <cellStyle name="_Max 10% Obligasjoner Inv_Vedlegg_1 2" xfId="42019" xr:uid="{00000000-0005-0000-0000-000050090000}"/>
    <cellStyle name="_Max 10% Obligasjoner Inv_Vedlegg_1 2 2" xfId="42020" xr:uid="{00000000-0005-0000-0000-000051090000}"/>
    <cellStyle name="_Max 10% Obligasjoner Inv_Vedlegg_1 2 2 2" xfId="42021" xr:uid="{00000000-0005-0000-0000-000052090000}"/>
    <cellStyle name="_Max 10% Obligasjoner Inv_Vedlegg_1 2 3" xfId="42022" xr:uid="{00000000-0005-0000-0000-000053090000}"/>
    <cellStyle name="_Max 10% Obligasjoner Inv_Vedlegg_1 3" xfId="42023" xr:uid="{00000000-0005-0000-0000-000054090000}"/>
    <cellStyle name="_Max 10% Obligasjoner Inv_Vedlegg_1 3 2" xfId="42024" xr:uid="{00000000-0005-0000-0000-000055090000}"/>
    <cellStyle name="_Max 10% Obligasjoner Inv_Vedlegg_1 4" xfId="42025"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26" xr:uid="{00000000-0005-0000-0000-00005C090000}"/>
    <cellStyle name="_Multiple 10 2" xfId="42027" xr:uid="{00000000-0005-0000-0000-00005D090000}"/>
    <cellStyle name="_Multiple 11" xfId="42028" xr:uid="{00000000-0005-0000-0000-00005E090000}"/>
    <cellStyle name="_Multiple 12" xfId="42029" xr:uid="{00000000-0005-0000-0000-00005F090000}"/>
    <cellStyle name="_Multiple 13" xfId="42030" xr:uid="{00000000-0005-0000-0000-000060090000}"/>
    <cellStyle name="_Multiple 14" xfId="42031" xr:uid="{00000000-0005-0000-0000-000061090000}"/>
    <cellStyle name="_Multiple 2" xfId="262" xr:uid="{00000000-0005-0000-0000-000062090000}"/>
    <cellStyle name="_Multiple 2 2" xfId="12289" xr:uid="{00000000-0005-0000-0000-000063090000}"/>
    <cellStyle name="_Multiple 2 2 2" xfId="42032" xr:uid="{00000000-0005-0000-0000-000064090000}"/>
    <cellStyle name="_Multiple 2 2 2 2" xfId="42033" xr:uid="{00000000-0005-0000-0000-000065090000}"/>
    <cellStyle name="_Multiple 2 2 2 2 2" xfId="42034" xr:uid="{00000000-0005-0000-0000-000066090000}"/>
    <cellStyle name="_Multiple 2 2 2 3" xfId="42035" xr:uid="{00000000-0005-0000-0000-000067090000}"/>
    <cellStyle name="_Multiple 2 2 3" xfId="42036" xr:uid="{00000000-0005-0000-0000-000068090000}"/>
    <cellStyle name="_Multiple 2 2 3 2" xfId="42037" xr:uid="{00000000-0005-0000-0000-000069090000}"/>
    <cellStyle name="_Multiple 2 2 4" xfId="42038" xr:uid="{00000000-0005-0000-0000-00006A090000}"/>
    <cellStyle name="_Multiple 2 3" xfId="37119" xr:uid="{00000000-0005-0000-0000-00006B090000}"/>
    <cellStyle name="_Multiple 2 3 2" xfId="42039" xr:uid="{00000000-0005-0000-0000-00006C090000}"/>
    <cellStyle name="_Multiple 2 3 2 2" xfId="42040" xr:uid="{00000000-0005-0000-0000-00006D090000}"/>
    <cellStyle name="_Multiple 2 3 3" xfId="42041" xr:uid="{00000000-0005-0000-0000-00006E090000}"/>
    <cellStyle name="_Multiple 2 4" xfId="42042" xr:uid="{00000000-0005-0000-0000-00006F090000}"/>
    <cellStyle name="_Multiple 2 4 2" xfId="42043" xr:uid="{00000000-0005-0000-0000-000070090000}"/>
    <cellStyle name="_Multiple 2 4 2 2" xfId="42044" xr:uid="{00000000-0005-0000-0000-000071090000}"/>
    <cellStyle name="_Multiple 2 4 3" xfId="42045" xr:uid="{00000000-0005-0000-0000-000072090000}"/>
    <cellStyle name="_Multiple 2 5" xfId="42046" xr:uid="{00000000-0005-0000-0000-000073090000}"/>
    <cellStyle name="_Multiple 2 5 2" xfId="42047" xr:uid="{00000000-0005-0000-0000-000074090000}"/>
    <cellStyle name="_Multiple 2 6" xfId="42048"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49" xr:uid="{00000000-0005-0000-0000-000079090000}"/>
    <cellStyle name="_Multiple 3 2 3" xfId="42050" xr:uid="{00000000-0005-0000-0000-00007A090000}"/>
    <cellStyle name="_Multiple 3 3" xfId="12293" xr:uid="{00000000-0005-0000-0000-00007B090000}"/>
    <cellStyle name="_Multiple 3 3 2" xfId="42051" xr:uid="{00000000-0005-0000-0000-00007C090000}"/>
    <cellStyle name="_Multiple 3 3 3" xfId="42052" xr:uid="{00000000-0005-0000-0000-00007D090000}"/>
    <cellStyle name="_Multiple 3 3 4" xfId="42053" xr:uid="{00000000-0005-0000-0000-00007E090000}"/>
    <cellStyle name="_Multiple 3 4" xfId="37120" xr:uid="{00000000-0005-0000-0000-00007F090000}"/>
    <cellStyle name="_Multiple 4" xfId="12294" xr:uid="{00000000-0005-0000-0000-000080090000}"/>
    <cellStyle name="_Multiple 4 2" xfId="12295" xr:uid="{00000000-0005-0000-0000-000081090000}"/>
    <cellStyle name="_Multiple 4 2 2" xfId="42054" xr:uid="{00000000-0005-0000-0000-000082090000}"/>
    <cellStyle name="_Multiple 4 2 2 2" xfId="42055" xr:uid="{00000000-0005-0000-0000-000083090000}"/>
    <cellStyle name="_Multiple 4 2 2 2 2" xfId="42056" xr:uid="{00000000-0005-0000-0000-000084090000}"/>
    <cellStyle name="_Multiple 4 2 2 3" xfId="42057" xr:uid="{00000000-0005-0000-0000-000085090000}"/>
    <cellStyle name="_Multiple 4 2 3" xfId="42058" xr:uid="{00000000-0005-0000-0000-000086090000}"/>
    <cellStyle name="_Multiple 4 2 3 2" xfId="42059" xr:uid="{00000000-0005-0000-0000-000087090000}"/>
    <cellStyle name="_Multiple 4 2 4" xfId="42060" xr:uid="{00000000-0005-0000-0000-000088090000}"/>
    <cellStyle name="_Multiple 4 3" xfId="37121" xr:uid="{00000000-0005-0000-0000-000089090000}"/>
    <cellStyle name="_Multiple 4 3 2" xfId="42061" xr:uid="{00000000-0005-0000-0000-00008A090000}"/>
    <cellStyle name="_Multiple 4 3 2 2" xfId="42062" xr:uid="{00000000-0005-0000-0000-00008B090000}"/>
    <cellStyle name="_Multiple 4 3 3" xfId="42063" xr:uid="{00000000-0005-0000-0000-00008C090000}"/>
    <cellStyle name="_Multiple 4 4" xfId="42064" xr:uid="{00000000-0005-0000-0000-00008D090000}"/>
    <cellStyle name="_Multiple 4 4 2" xfId="42065" xr:uid="{00000000-0005-0000-0000-00008E090000}"/>
    <cellStyle name="_Multiple 4 5" xfId="42066" xr:uid="{00000000-0005-0000-0000-00008F090000}"/>
    <cellStyle name="_Multiple 5" xfId="37122" xr:uid="{00000000-0005-0000-0000-000090090000}"/>
    <cellStyle name="_Multiple 5 2" xfId="42067" xr:uid="{00000000-0005-0000-0000-000091090000}"/>
    <cellStyle name="_Multiple 5 2 2" xfId="42068" xr:uid="{00000000-0005-0000-0000-000092090000}"/>
    <cellStyle name="_Multiple 5 2 2 2" xfId="42069" xr:uid="{00000000-0005-0000-0000-000093090000}"/>
    <cellStyle name="_Multiple 5 2 2 2 2" xfId="42070" xr:uid="{00000000-0005-0000-0000-000094090000}"/>
    <cellStyle name="_Multiple 5 2 2 3" xfId="42071" xr:uid="{00000000-0005-0000-0000-000095090000}"/>
    <cellStyle name="_Multiple 5 2 3" xfId="42072" xr:uid="{00000000-0005-0000-0000-000096090000}"/>
    <cellStyle name="_Multiple 5 2 3 2" xfId="42073" xr:uid="{00000000-0005-0000-0000-000097090000}"/>
    <cellStyle name="_Multiple 5 2 4" xfId="42074" xr:uid="{00000000-0005-0000-0000-000098090000}"/>
    <cellStyle name="_Multiple 5 3" xfId="42075" xr:uid="{00000000-0005-0000-0000-000099090000}"/>
    <cellStyle name="_Multiple 5 3 2" xfId="42076" xr:uid="{00000000-0005-0000-0000-00009A090000}"/>
    <cellStyle name="_Multiple 5 3 2 2" xfId="42077" xr:uid="{00000000-0005-0000-0000-00009B090000}"/>
    <cellStyle name="_Multiple 5 3 3" xfId="42078" xr:uid="{00000000-0005-0000-0000-00009C090000}"/>
    <cellStyle name="_Multiple 5 4" xfId="42079" xr:uid="{00000000-0005-0000-0000-00009D090000}"/>
    <cellStyle name="_Multiple 5 4 2" xfId="42080" xr:uid="{00000000-0005-0000-0000-00009E090000}"/>
    <cellStyle name="_Multiple 5 5" xfId="42081" xr:uid="{00000000-0005-0000-0000-00009F090000}"/>
    <cellStyle name="_Multiple 6" xfId="42082" xr:uid="{00000000-0005-0000-0000-0000A0090000}"/>
    <cellStyle name="_Multiple 6 2" xfId="42083" xr:uid="{00000000-0005-0000-0000-0000A1090000}"/>
    <cellStyle name="_Multiple 6 2 2" xfId="42084" xr:uid="{00000000-0005-0000-0000-0000A2090000}"/>
    <cellStyle name="_Multiple 6 2 2 2" xfId="42085" xr:uid="{00000000-0005-0000-0000-0000A3090000}"/>
    <cellStyle name="_Multiple 6 2 2 2 2" xfId="42086" xr:uid="{00000000-0005-0000-0000-0000A4090000}"/>
    <cellStyle name="_Multiple 6 2 2 3" xfId="42087" xr:uid="{00000000-0005-0000-0000-0000A5090000}"/>
    <cellStyle name="_Multiple 6 2 3" xfId="42088" xr:uid="{00000000-0005-0000-0000-0000A6090000}"/>
    <cellStyle name="_Multiple 6 2 3 2" xfId="42089" xr:uid="{00000000-0005-0000-0000-0000A7090000}"/>
    <cellStyle name="_Multiple 6 2 4" xfId="42090" xr:uid="{00000000-0005-0000-0000-0000A8090000}"/>
    <cellStyle name="_Multiple 6 3" xfId="42091" xr:uid="{00000000-0005-0000-0000-0000A9090000}"/>
    <cellStyle name="_Multiple 6 3 2" xfId="42092" xr:uid="{00000000-0005-0000-0000-0000AA090000}"/>
    <cellStyle name="_Multiple 6 3 2 2" xfId="42093" xr:uid="{00000000-0005-0000-0000-0000AB090000}"/>
    <cellStyle name="_Multiple 6 3 3" xfId="42094" xr:uid="{00000000-0005-0000-0000-0000AC090000}"/>
    <cellStyle name="_Multiple 6 4" xfId="42095" xr:uid="{00000000-0005-0000-0000-0000AD090000}"/>
    <cellStyle name="_Multiple 6 4 2" xfId="42096" xr:uid="{00000000-0005-0000-0000-0000AE090000}"/>
    <cellStyle name="_Multiple 6 5" xfId="42097" xr:uid="{00000000-0005-0000-0000-0000AF090000}"/>
    <cellStyle name="_Multiple 7" xfId="42098" xr:uid="{00000000-0005-0000-0000-0000B0090000}"/>
    <cellStyle name="_Multiple 7 2" xfId="42099" xr:uid="{00000000-0005-0000-0000-0000B1090000}"/>
    <cellStyle name="_Multiple 7 2 2" xfId="42100" xr:uid="{00000000-0005-0000-0000-0000B2090000}"/>
    <cellStyle name="_Multiple 7 2 2 2" xfId="42101" xr:uid="{00000000-0005-0000-0000-0000B3090000}"/>
    <cellStyle name="_Multiple 7 2 3" xfId="42102" xr:uid="{00000000-0005-0000-0000-0000B4090000}"/>
    <cellStyle name="_Multiple 7 3" xfId="42103" xr:uid="{00000000-0005-0000-0000-0000B5090000}"/>
    <cellStyle name="_Multiple 7 3 2" xfId="42104" xr:uid="{00000000-0005-0000-0000-0000B6090000}"/>
    <cellStyle name="_Multiple 7 3 2 2" xfId="42105" xr:uid="{00000000-0005-0000-0000-0000B7090000}"/>
    <cellStyle name="_Multiple 7 3 3" xfId="42106" xr:uid="{00000000-0005-0000-0000-0000B8090000}"/>
    <cellStyle name="_Multiple 7 4" xfId="42107" xr:uid="{00000000-0005-0000-0000-0000B9090000}"/>
    <cellStyle name="_Multiple 7 4 2" xfId="42108" xr:uid="{00000000-0005-0000-0000-0000BA090000}"/>
    <cellStyle name="_Multiple 7 5" xfId="42109" xr:uid="{00000000-0005-0000-0000-0000BB090000}"/>
    <cellStyle name="_Multiple 8" xfId="42110" xr:uid="{00000000-0005-0000-0000-0000BC090000}"/>
    <cellStyle name="_Multiple 8 2" xfId="42111" xr:uid="{00000000-0005-0000-0000-0000BD090000}"/>
    <cellStyle name="_Multiple 8 2 2" xfId="42112" xr:uid="{00000000-0005-0000-0000-0000BE090000}"/>
    <cellStyle name="_Multiple 8 3" xfId="42113" xr:uid="{00000000-0005-0000-0000-0000BF090000}"/>
    <cellStyle name="_Multiple 9" xfId="42114" xr:uid="{00000000-0005-0000-0000-0000C0090000}"/>
    <cellStyle name="_Multiple 9 2" xfId="42115" xr:uid="{00000000-0005-0000-0000-0000C1090000}"/>
    <cellStyle name="_Multiple 9 2 2" xfId="42116" xr:uid="{00000000-0005-0000-0000-0000C2090000}"/>
    <cellStyle name="_Multiple 9 3" xfId="42117" xr:uid="{00000000-0005-0000-0000-0000C3090000}"/>
    <cellStyle name="_Multiple_03-Egne aksjer 1002" xfId="12296" xr:uid="{00000000-0005-0000-0000-0000C4090000}"/>
    <cellStyle name="_Multiple_03-Egne aksjer 1002 2" xfId="37123" xr:uid="{00000000-0005-0000-0000-0000C5090000}"/>
    <cellStyle name="_Multiple_03-Egne aksjer 1003" xfId="12297" xr:uid="{00000000-0005-0000-0000-0000C6090000}"/>
    <cellStyle name="_Multiple_03-Egne aksjer 1003 2" xfId="37124" xr:uid="{00000000-0005-0000-0000-0000C7090000}"/>
    <cellStyle name="_Multiple_06-Tilknytta 0909" xfId="12298" xr:uid="{00000000-0005-0000-0000-0000C8090000}"/>
    <cellStyle name="_Multiple_Adj_Operating_expenses" xfId="42118" xr:uid="{00000000-0005-0000-0000-0000C9090000}"/>
    <cellStyle name="_Multiple_Adj_Spec_capital_require" xfId="12299" xr:uid="{00000000-0005-0000-0000-0000CA090000}"/>
    <cellStyle name="_Multiple_Ark1" xfId="37125" xr:uid="{00000000-0005-0000-0000-0000CB090000}"/>
    <cellStyle name="_Multiple_AVA DVA EL" xfId="42119" xr:uid="{00000000-0005-0000-0000-0000CC090000}"/>
    <cellStyle name="_Multiple_EK 0912" xfId="12300" xr:uid="{00000000-0005-0000-0000-0000CD090000}"/>
    <cellStyle name="_Multiple_EK oppstilling 1Q09" xfId="42120" xr:uid="{00000000-0005-0000-0000-0000CE090000}"/>
    <cellStyle name="_Multiple_Expenses (1)" xfId="42121" xr:uid="{00000000-0005-0000-0000-0000CF090000}"/>
    <cellStyle name="_Multiple_Group_DnB_NORD_B2008-11_to_DnB_NOR061107" xfId="12301" xr:uid="{00000000-0005-0000-0000-0000D0090000}"/>
    <cellStyle name="_Multiple_IFRS MORBANK" xfId="37126" xr:uid="{00000000-0005-0000-0000-0000D1090000}"/>
    <cellStyle name="_Multiple_Income statement ASA" xfId="37127" xr:uid="{00000000-0005-0000-0000-0000D2090000}"/>
    <cellStyle name="_Multiple_Income statement Group" xfId="37128" xr:uid="{00000000-0005-0000-0000-0000D3090000}"/>
    <cellStyle name="_Multiple_Kontantstrømanalyse 3Q09-konsernet" xfId="12302" xr:uid="{00000000-0005-0000-0000-0000D4090000}"/>
    <cellStyle name="_Multiple_Kontantstrømanalyse 3Q09-konsernet 2" xfId="37129" xr:uid="{00000000-0005-0000-0000-0000D5090000}"/>
    <cellStyle name="_Multiple_Kontantstrømanalyse 4Q09-konsernet" xfId="12303" xr:uid="{00000000-0005-0000-0000-0000D6090000}"/>
    <cellStyle name="_Multiple_Kontantstrømanalyse 4Q09-konsernet 2" xfId="37130" xr:uid="{00000000-0005-0000-0000-0000D7090000}"/>
    <cellStyle name="_Multiple_Note utlån" xfId="37131" xr:uid="{00000000-0005-0000-0000-0000D8090000}"/>
    <cellStyle name="_Multiple_Other MTM adjustments" xfId="42122"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3" xr:uid="{00000000-0005-0000-0000-0000DD090000}"/>
    <cellStyle name="_MultipleSpace 10 2" xfId="42124" xr:uid="{00000000-0005-0000-0000-0000DE090000}"/>
    <cellStyle name="_MultipleSpace 11" xfId="42125" xr:uid="{00000000-0005-0000-0000-0000DF090000}"/>
    <cellStyle name="_MultipleSpace 12" xfId="42126" xr:uid="{00000000-0005-0000-0000-0000E0090000}"/>
    <cellStyle name="_MultipleSpace 13" xfId="42127" xr:uid="{00000000-0005-0000-0000-0000E1090000}"/>
    <cellStyle name="_MultipleSpace 14" xfId="42128" xr:uid="{00000000-0005-0000-0000-0000E2090000}"/>
    <cellStyle name="_MultipleSpace 2" xfId="264" xr:uid="{00000000-0005-0000-0000-0000E3090000}"/>
    <cellStyle name="_MultipleSpace 2 2" xfId="12306" xr:uid="{00000000-0005-0000-0000-0000E4090000}"/>
    <cellStyle name="_MultipleSpace 2 2 2" xfId="42129" xr:uid="{00000000-0005-0000-0000-0000E5090000}"/>
    <cellStyle name="_MultipleSpace 2 2 2 2" xfId="42130" xr:uid="{00000000-0005-0000-0000-0000E6090000}"/>
    <cellStyle name="_MultipleSpace 2 2 2 2 2" xfId="42131" xr:uid="{00000000-0005-0000-0000-0000E7090000}"/>
    <cellStyle name="_MultipleSpace 2 2 2 3" xfId="42132" xr:uid="{00000000-0005-0000-0000-0000E8090000}"/>
    <cellStyle name="_MultipleSpace 2 2 3" xfId="42133" xr:uid="{00000000-0005-0000-0000-0000E9090000}"/>
    <cellStyle name="_MultipleSpace 2 2 3 2" xfId="42134" xr:uid="{00000000-0005-0000-0000-0000EA090000}"/>
    <cellStyle name="_MultipleSpace 2 2 4" xfId="42135" xr:uid="{00000000-0005-0000-0000-0000EB090000}"/>
    <cellStyle name="_MultipleSpace 2 3" xfId="37132" xr:uid="{00000000-0005-0000-0000-0000EC090000}"/>
    <cellStyle name="_MultipleSpace 2 3 2" xfId="42136" xr:uid="{00000000-0005-0000-0000-0000ED090000}"/>
    <cellStyle name="_MultipleSpace 2 3 2 2" xfId="42137" xr:uid="{00000000-0005-0000-0000-0000EE090000}"/>
    <cellStyle name="_MultipleSpace 2 3 3" xfId="42138" xr:uid="{00000000-0005-0000-0000-0000EF090000}"/>
    <cellStyle name="_MultipleSpace 2 4" xfId="42139" xr:uid="{00000000-0005-0000-0000-0000F0090000}"/>
    <cellStyle name="_MultipleSpace 2 4 2" xfId="42140" xr:uid="{00000000-0005-0000-0000-0000F1090000}"/>
    <cellStyle name="_MultipleSpace 2 4 2 2" xfId="42141" xr:uid="{00000000-0005-0000-0000-0000F2090000}"/>
    <cellStyle name="_MultipleSpace 2 4 3" xfId="42142" xr:uid="{00000000-0005-0000-0000-0000F3090000}"/>
    <cellStyle name="_MultipleSpace 2 5" xfId="42143" xr:uid="{00000000-0005-0000-0000-0000F4090000}"/>
    <cellStyle name="_MultipleSpace 2 5 2" xfId="42144" xr:uid="{00000000-0005-0000-0000-0000F5090000}"/>
    <cellStyle name="_MultipleSpace 2 6" xfId="42145"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46" xr:uid="{00000000-0005-0000-0000-0000FA090000}"/>
    <cellStyle name="_MultipleSpace 3 2 3" xfId="42147" xr:uid="{00000000-0005-0000-0000-0000FB090000}"/>
    <cellStyle name="_MultipleSpace 3 3" xfId="12310" xr:uid="{00000000-0005-0000-0000-0000FC090000}"/>
    <cellStyle name="_MultipleSpace 3 3 2" xfId="42148" xr:uid="{00000000-0005-0000-0000-0000FD090000}"/>
    <cellStyle name="_MultipleSpace 3 3 3" xfId="42149" xr:uid="{00000000-0005-0000-0000-0000FE090000}"/>
    <cellStyle name="_MultipleSpace 3 3 4" xfId="42150" xr:uid="{00000000-0005-0000-0000-0000FF090000}"/>
    <cellStyle name="_MultipleSpace 3 4" xfId="37133" xr:uid="{00000000-0005-0000-0000-0000000A0000}"/>
    <cellStyle name="_MultipleSpace 4" xfId="12311" xr:uid="{00000000-0005-0000-0000-0000010A0000}"/>
    <cellStyle name="_MultipleSpace 4 2" xfId="12312" xr:uid="{00000000-0005-0000-0000-0000020A0000}"/>
    <cellStyle name="_MultipleSpace 4 2 2" xfId="42151" xr:uid="{00000000-0005-0000-0000-0000030A0000}"/>
    <cellStyle name="_MultipleSpace 4 2 2 2" xfId="42152" xr:uid="{00000000-0005-0000-0000-0000040A0000}"/>
    <cellStyle name="_MultipleSpace 4 2 2 2 2" xfId="42153" xr:uid="{00000000-0005-0000-0000-0000050A0000}"/>
    <cellStyle name="_MultipleSpace 4 2 2 3" xfId="42154" xr:uid="{00000000-0005-0000-0000-0000060A0000}"/>
    <cellStyle name="_MultipleSpace 4 2 3" xfId="42155" xr:uid="{00000000-0005-0000-0000-0000070A0000}"/>
    <cellStyle name="_MultipleSpace 4 2 3 2" xfId="42156" xr:uid="{00000000-0005-0000-0000-0000080A0000}"/>
    <cellStyle name="_MultipleSpace 4 2 4" xfId="42157" xr:uid="{00000000-0005-0000-0000-0000090A0000}"/>
    <cellStyle name="_MultipleSpace 4 3" xfId="37134" xr:uid="{00000000-0005-0000-0000-00000A0A0000}"/>
    <cellStyle name="_MultipleSpace 4 3 2" xfId="42158" xr:uid="{00000000-0005-0000-0000-00000B0A0000}"/>
    <cellStyle name="_MultipleSpace 4 3 2 2" xfId="42159" xr:uid="{00000000-0005-0000-0000-00000C0A0000}"/>
    <cellStyle name="_MultipleSpace 4 3 3" xfId="42160" xr:uid="{00000000-0005-0000-0000-00000D0A0000}"/>
    <cellStyle name="_MultipleSpace 4 4" xfId="42161" xr:uid="{00000000-0005-0000-0000-00000E0A0000}"/>
    <cellStyle name="_MultipleSpace 4 4 2" xfId="42162" xr:uid="{00000000-0005-0000-0000-00000F0A0000}"/>
    <cellStyle name="_MultipleSpace 4 5" xfId="42163" xr:uid="{00000000-0005-0000-0000-0000100A0000}"/>
    <cellStyle name="_MultipleSpace 5" xfId="37135" xr:uid="{00000000-0005-0000-0000-0000110A0000}"/>
    <cellStyle name="_MultipleSpace 5 2" xfId="42164" xr:uid="{00000000-0005-0000-0000-0000120A0000}"/>
    <cellStyle name="_MultipleSpace 5 2 2" xfId="42165" xr:uid="{00000000-0005-0000-0000-0000130A0000}"/>
    <cellStyle name="_MultipleSpace 5 2 2 2" xfId="42166" xr:uid="{00000000-0005-0000-0000-0000140A0000}"/>
    <cellStyle name="_MultipleSpace 5 2 2 2 2" xfId="42167" xr:uid="{00000000-0005-0000-0000-0000150A0000}"/>
    <cellStyle name="_MultipleSpace 5 2 2 3" xfId="42168" xr:uid="{00000000-0005-0000-0000-0000160A0000}"/>
    <cellStyle name="_MultipleSpace 5 2 3" xfId="42169" xr:uid="{00000000-0005-0000-0000-0000170A0000}"/>
    <cellStyle name="_MultipleSpace 5 2 3 2" xfId="42170" xr:uid="{00000000-0005-0000-0000-0000180A0000}"/>
    <cellStyle name="_MultipleSpace 5 2 4" xfId="42171" xr:uid="{00000000-0005-0000-0000-0000190A0000}"/>
    <cellStyle name="_MultipleSpace 5 3" xfId="42172" xr:uid="{00000000-0005-0000-0000-00001A0A0000}"/>
    <cellStyle name="_MultipleSpace 5 3 2" xfId="42173" xr:uid="{00000000-0005-0000-0000-00001B0A0000}"/>
    <cellStyle name="_MultipleSpace 5 3 2 2" xfId="42174" xr:uid="{00000000-0005-0000-0000-00001C0A0000}"/>
    <cellStyle name="_MultipleSpace 5 3 3" xfId="42175" xr:uid="{00000000-0005-0000-0000-00001D0A0000}"/>
    <cellStyle name="_MultipleSpace 5 4" xfId="42176" xr:uid="{00000000-0005-0000-0000-00001E0A0000}"/>
    <cellStyle name="_MultipleSpace 5 4 2" xfId="42177" xr:uid="{00000000-0005-0000-0000-00001F0A0000}"/>
    <cellStyle name="_MultipleSpace 5 5" xfId="42178" xr:uid="{00000000-0005-0000-0000-0000200A0000}"/>
    <cellStyle name="_MultipleSpace 6" xfId="42179" xr:uid="{00000000-0005-0000-0000-0000210A0000}"/>
    <cellStyle name="_MultipleSpace 6 2" xfId="42180" xr:uid="{00000000-0005-0000-0000-0000220A0000}"/>
    <cellStyle name="_MultipleSpace 6 2 2" xfId="42181" xr:uid="{00000000-0005-0000-0000-0000230A0000}"/>
    <cellStyle name="_MultipleSpace 6 2 2 2" xfId="42182" xr:uid="{00000000-0005-0000-0000-0000240A0000}"/>
    <cellStyle name="_MultipleSpace 6 2 2 2 2" xfId="42183" xr:uid="{00000000-0005-0000-0000-0000250A0000}"/>
    <cellStyle name="_MultipleSpace 6 2 2 3" xfId="42184" xr:uid="{00000000-0005-0000-0000-0000260A0000}"/>
    <cellStyle name="_MultipleSpace 6 2 3" xfId="42185" xr:uid="{00000000-0005-0000-0000-0000270A0000}"/>
    <cellStyle name="_MultipleSpace 6 2 3 2" xfId="42186" xr:uid="{00000000-0005-0000-0000-0000280A0000}"/>
    <cellStyle name="_MultipleSpace 6 2 4" xfId="42187" xr:uid="{00000000-0005-0000-0000-0000290A0000}"/>
    <cellStyle name="_MultipleSpace 6 3" xfId="42188" xr:uid="{00000000-0005-0000-0000-00002A0A0000}"/>
    <cellStyle name="_MultipleSpace 6 3 2" xfId="42189" xr:uid="{00000000-0005-0000-0000-00002B0A0000}"/>
    <cellStyle name="_MultipleSpace 6 3 2 2" xfId="42190" xr:uid="{00000000-0005-0000-0000-00002C0A0000}"/>
    <cellStyle name="_MultipleSpace 6 3 3" xfId="42191" xr:uid="{00000000-0005-0000-0000-00002D0A0000}"/>
    <cellStyle name="_MultipleSpace 6 4" xfId="42192" xr:uid="{00000000-0005-0000-0000-00002E0A0000}"/>
    <cellStyle name="_MultipleSpace 6 4 2" xfId="42193" xr:uid="{00000000-0005-0000-0000-00002F0A0000}"/>
    <cellStyle name="_MultipleSpace 6 5" xfId="42194" xr:uid="{00000000-0005-0000-0000-0000300A0000}"/>
    <cellStyle name="_MultipleSpace 7" xfId="42195" xr:uid="{00000000-0005-0000-0000-0000310A0000}"/>
    <cellStyle name="_MultipleSpace 7 2" xfId="42196" xr:uid="{00000000-0005-0000-0000-0000320A0000}"/>
    <cellStyle name="_MultipleSpace 7 2 2" xfId="42197" xr:uid="{00000000-0005-0000-0000-0000330A0000}"/>
    <cellStyle name="_MultipleSpace 7 2 2 2" xfId="42198" xr:uid="{00000000-0005-0000-0000-0000340A0000}"/>
    <cellStyle name="_MultipleSpace 7 2 3" xfId="42199" xr:uid="{00000000-0005-0000-0000-0000350A0000}"/>
    <cellStyle name="_MultipleSpace 7 3" xfId="42200" xr:uid="{00000000-0005-0000-0000-0000360A0000}"/>
    <cellStyle name="_MultipleSpace 7 3 2" xfId="42201" xr:uid="{00000000-0005-0000-0000-0000370A0000}"/>
    <cellStyle name="_MultipleSpace 7 3 2 2" xfId="42202" xr:uid="{00000000-0005-0000-0000-0000380A0000}"/>
    <cellStyle name="_MultipleSpace 7 3 3" xfId="42203" xr:uid="{00000000-0005-0000-0000-0000390A0000}"/>
    <cellStyle name="_MultipleSpace 7 4" xfId="42204" xr:uid="{00000000-0005-0000-0000-00003A0A0000}"/>
    <cellStyle name="_MultipleSpace 7 4 2" xfId="42205" xr:uid="{00000000-0005-0000-0000-00003B0A0000}"/>
    <cellStyle name="_MultipleSpace 7 5" xfId="42206" xr:uid="{00000000-0005-0000-0000-00003C0A0000}"/>
    <cellStyle name="_MultipleSpace 8" xfId="42207" xr:uid="{00000000-0005-0000-0000-00003D0A0000}"/>
    <cellStyle name="_MultipleSpace 8 2" xfId="42208" xr:uid="{00000000-0005-0000-0000-00003E0A0000}"/>
    <cellStyle name="_MultipleSpace 8 2 2" xfId="42209" xr:uid="{00000000-0005-0000-0000-00003F0A0000}"/>
    <cellStyle name="_MultipleSpace 8 3" xfId="42210" xr:uid="{00000000-0005-0000-0000-0000400A0000}"/>
    <cellStyle name="_MultipleSpace 9" xfId="42211" xr:uid="{00000000-0005-0000-0000-0000410A0000}"/>
    <cellStyle name="_MultipleSpace 9 2" xfId="42212" xr:uid="{00000000-0005-0000-0000-0000420A0000}"/>
    <cellStyle name="_MultipleSpace 9 2 2" xfId="42213" xr:uid="{00000000-0005-0000-0000-0000430A0000}"/>
    <cellStyle name="_MultipleSpace 9 3" xfId="42214" xr:uid="{00000000-0005-0000-0000-0000440A0000}"/>
    <cellStyle name="_MultipleSpace_03-Egne aksjer 1002" xfId="12313" xr:uid="{00000000-0005-0000-0000-0000450A0000}"/>
    <cellStyle name="_MultipleSpace_03-Egne aksjer 1002 2" xfId="37136" xr:uid="{00000000-0005-0000-0000-0000460A0000}"/>
    <cellStyle name="_MultipleSpace_03-Egne aksjer 1003" xfId="12314" xr:uid="{00000000-0005-0000-0000-0000470A0000}"/>
    <cellStyle name="_MultipleSpace_03-Egne aksjer 1003 2" xfId="37137" xr:uid="{00000000-0005-0000-0000-0000480A0000}"/>
    <cellStyle name="_MultipleSpace_06-Tilknytta 0909" xfId="12315" xr:uid="{00000000-0005-0000-0000-0000490A0000}"/>
    <cellStyle name="_MultipleSpace_Adj_Operating_expenses" xfId="42215" xr:uid="{00000000-0005-0000-0000-00004A0A0000}"/>
    <cellStyle name="_MultipleSpace_Adj_Spec_capital_require" xfId="12316" xr:uid="{00000000-0005-0000-0000-00004B0A0000}"/>
    <cellStyle name="_MultipleSpace_Ark1" xfId="37138" xr:uid="{00000000-0005-0000-0000-00004C0A0000}"/>
    <cellStyle name="_MultipleSpace_AVA DVA EL" xfId="42216" xr:uid="{00000000-0005-0000-0000-00004D0A0000}"/>
    <cellStyle name="_MultipleSpace_EK 0912" xfId="12317" xr:uid="{00000000-0005-0000-0000-00004E0A0000}"/>
    <cellStyle name="_MultipleSpace_EK oppstilling 1Q09" xfId="42217" xr:uid="{00000000-0005-0000-0000-00004F0A0000}"/>
    <cellStyle name="_MultipleSpace_Expenses (1)" xfId="42218" xr:uid="{00000000-0005-0000-0000-0000500A0000}"/>
    <cellStyle name="_MultipleSpace_Group_DnB_NORD_B2008-11_to_DnB_NOR061107" xfId="12318" xr:uid="{00000000-0005-0000-0000-0000510A0000}"/>
    <cellStyle name="_MultipleSpace_IFRS MORBANK" xfId="37139" xr:uid="{00000000-0005-0000-0000-0000520A0000}"/>
    <cellStyle name="_MultipleSpace_Income statement ASA" xfId="37140" xr:uid="{00000000-0005-0000-0000-0000530A0000}"/>
    <cellStyle name="_MultipleSpace_Income statement Group" xfId="37141" xr:uid="{00000000-0005-0000-0000-0000540A0000}"/>
    <cellStyle name="_MultipleSpace_Kontantstrømanalyse 3Q09-konsernet" xfId="12319" xr:uid="{00000000-0005-0000-0000-0000550A0000}"/>
    <cellStyle name="_MultipleSpace_Kontantstrømanalyse 3Q09-konsernet 2" xfId="37142" xr:uid="{00000000-0005-0000-0000-0000560A0000}"/>
    <cellStyle name="_MultipleSpace_Kontantstrømanalyse 4Q09-konsernet" xfId="12320" xr:uid="{00000000-0005-0000-0000-0000570A0000}"/>
    <cellStyle name="_MultipleSpace_Kontantstrømanalyse 4Q09-konsernet 2" xfId="37143" xr:uid="{00000000-0005-0000-0000-0000580A0000}"/>
    <cellStyle name="_MultipleSpace_Note utlån" xfId="37144" xr:uid="{00000000-0005-0000-0000-0000590A0000}"/>
    <cellStyle name="_MultipleSpace_Other MTM adjustments" xfId="42219"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45" xr:uid="{00000000-0005-0000-0000-00005F0A0000}"/>
    <cellStyle name="_Nedskrivninger i prosen av utlån 3Q09 3" xfId="37146"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20" xr:uid="{00000000-0005-0000-0000-0000620A0000}"/>
    <cellStyle name="_Nøkkeltall 2" xfId="12328" xr:uid="{00000000-0005-0000-0000-0000630A0000}"/>
    <cellStyle name="_Nøkkeltall 2 2" xfId="42221" xr:uid="{00000000-0005-0000-0000-0000640A0000}"/>
    <cellStyle name="_Nøkkeltall 2 2 2" xfId="42222" xr:uid="{00000000-0005-0000-0000-0000650A0000}"/>
    <cellStyle name="_Nøkkeltall 2 2 2 2" xfId="42223" xr:uid="{00000000-0005-0000-0000-0000660A0000}"/>
    <cellStyle name="_Nøkkeltall 2 2 3" xfId="42224" xr:uid="{00000000-0005-0000-0000-0000670A0000}"/>
    <cellStyle name="_Nøkkeltall 2 3" xfId="42225" xr:uid="{00000000-0005-0000-0000-0000680A0000}"/>
    <cellStyle name="_Nøkkeltall 2 3 2" xfId="42226" xr:uid="{00000000-0005-0000-0000-0000690A0000}"/>
    <cellStyle name="_Nøkkeltall 2 4" xfId="42227" xr:uid="{00000000-0005-0000-0000-00006A0A0000}"/>
    <cellStyle name="_Nøkkeltall 2_Kontroll ME" xfId="12329" xr:uid="{00000000-0005-0000-0000-00006B0A0000}"/>
    <cellStyle name="_Nøkkeltall 2_Kontroll-fane" xfId="12330" xr:uid="{00000000-0005-0000-0000-00006C0A0000}"/>
    <cellStyle name="_Nøkkeltall 3" xfId="42228" xr:uid="{00000000-0005-0000-0000-00006D0A0000}"/>
    <cellStyle name="_Nøkkeltall 3 2" xfId="42229" xr:uid="{00000000-0005-0000-0000-00006E0A0000}"/>
    <cellStyle name="_Nøkkeltall 4" xfId="42230" xr:uid="{00000000-0005-0000-0000-00006F0A0000}"/>
    <cellStyle name="_Nøkkeltall 4 2" xfId="42231" xr:uid="{00000000-0005-0000-0000-0000700A0000}"/>
    <cellStyle name="_Nøkkeltall 5" xfId="42232" xr:uid="{00000000-0005-0000-0000-0000710A0000}"/>
    <cellStyle name="_Nøkkeltall 6" xfId="42233" xr:uid="{00000000-0005-0000-0000-0000720A0000}"/>
    <cellStyle name="_Nøkkeltall 7" xfId="42234" xr:uid="{00000000-0005-0000-0000-0000730A0000}"/>
    <cellStyle name="_Nøkkeltall_Expenses (1)" xfId="42235" xr:uid="{00000000-0005-0000-0000-0000740A0000}"/>
    <cellStyle name="_Nøkkeltall_Kontroll ME" xfId="12331" xr:uid="{00000000-0005-0000-0000-0000750A0000}"/>
    <cellStyle name="_Nøkkeltall_Kontroll-fane" xfId="12332" xr:uid="{00000000-0005-0000-0000-0000760A0000}"/>
    <cellStyle name="_Nøkkeltall_Prognose eksponering " xfId="37147" xr:uid="{00000000-0005-0000-0000-0000770A0000}"/>
    <cellStyle name="_Nøkkeltall_Prognose eksponering  2" xfId="42236" xr:uid="{00000000-0005-0000-0000-0000780A0000}"/>
    <cellStyle name="_Nøkkeltall_Prognose eksponering  2 2" xfId="42237" xr:uid="{00000000-0005-0000-0000-0000790A0000}"/>
    <cellStyle name="_Nøkkeltall_Prognose eksponering  2 2 2" xfId="42238" xr:uid="{00000000-0005-0000-0000-00007A0A0000}"/>
    <cellStyle name="_Nøkkeltall_Prognose eksponering  2 3" xfId="42239" xr:uid="{00000000-0005-0000-0000-00007B0A0000}"/>
    <cellStyle name="_Nøkkeltall_Prognose eksponering  3" xfId="42240" xr:uid="{00000000-0005-0000-0000-00007C0A0000}"/>
    <cellStyle name="_Nøkkeltall_Prognose eksponering  3 2" xfId="42241" xr:uid="{00000000-0005-0000-0000-00007D0A0000}"/>
    <cellStyle name="_Nøkkeltall_Prognose eksponering  4" xfId="42242" xr:uid="{00000000-0005-0000-0000-00007E0A0000}"/>
    <cellStyle name="_Nøkkeltall_Results &amp; key fig." xfId="42243" xr:uid="{00000000-0005-0000-0000-00007F0A0000}"/>
    <cellStyle name="_Nøkkeltall_Vedlegg" xfId="42244" xr:uid="{00000000-0005-0000-0000-0000800A0000}"/>
    <cellStyle name="_Nøkkeltall_Vedlegg 2" xfId="42245" xr:uid="{00000000-0005-0000-0000-0000810A0000}"/>
    <cellStyle name="_Nøkkeltall_Vedlegg 2 2" xfId="42246" xr:uid="{00000000-0005-0000-0000-0000820A0000}"/>
    <cellStyle name="_Nøkkeltall_Vedlegg 2 2 2" xfId="42247" xr:uid="{00000000-0005-0000-0000-0000830A0000}"/>
    <cellStyle name="_Nøkkeltall_Vedlegg 2 3" xfId="42248" xr:uid="{00000000-0005-0000-0000-0000840A0000}"/>
    <cellStyle name="_Nøkkeltall_Vedlegg 2 3 2" xfId="42249" xr:uid="{00000000-0005-0000-0000-0000850A0000}"/>
    <cellStyle name="_Nøkkeltall_Vedlegg 2 4" xfId="42250" xr:uid="{00000000-0005-0000-0000-0000860A0000}"/>
    <cellStyle name="_Nøkkeltall_Vedlegg 3" xfId="42251" xr:uid="{00000000-0005-0000-0000-0000870A0000}"/>
    <cellStyle name="_Nøkkeltall_Vedlegg 3 2" xfId="42252" xr:uid="{00000000-0005-0000-0000-0000880A0000}"/>
    <cellStyle name="_Nøkkeltall_Vedlegg 4" xfId="42253" xr:uid="{00000000-0005-0000-0000-0000890A0000}"/>
    <cellStyle name="_Nøkkeltall_Vedlegg 4 2" xfId="42254" xr:uid="{00000000-0005-0000-0000-00008A0A0000}"/>
    <cellStyle name="_Nøkkeltall_Vedlegg 5" xfId="42255" xr:uid="{00000000-0005-0000-0000-00008B0A0000}"/>
    <cellStyle name="_Nøkkeltall_Vedlegg_1" xfId="42256" xr:uid="{00000000-0005-0000-0000-00008C0A0000}"/>
    <cellStyle name="_Nøkkeltall_Vedlegg_1 2" xfId="42257" xr:uid="{00000000-0005-0000-0000-00008D0A0000}"/>
    <cellStyle name="_Nøkkeltall_Vedlegg_1 2 2" xfId="42258" xr:uid="{00000000-0005-0000-0000-00008E0A0000}"/>
    <cellStyle name="_Nøkkeltall_Vedlegg_1 2 2 2" xfId="42259" xr:uid="{00000000-0005-0000-0000-00008F0A0000}"/>
    <cellStyle name="_Nøkkeltall_Vedlegg_1 2 3" xfId="42260" xr:uid="{00000000-0005-0000-0000-0000900A0000}"/>
    <cellStyle name="_Nøkkeltall_Vedlegg_1 3" xfId="42261" xr:uid="{00000000-0005-0000-0000-0000910A0000}"/>
    <cellStyle name="_Nøkkeltall_Vedlegg_1 3 2" xfId="42262" xr:uid="{00000000-0005-0000-0000-0000920A0000}"/>
    <cellStyle name="_Nøkkeltall_Vedlegg_1 4" xfId="42263"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48" xr:uid="{00000000-0005-0000-0000-00009E0A0000}"/>
    <cellStyle name="_Order_Nøkkeltall" xfId="37149" xr:uid="{00000000-0005-0000-0000-00009F0A0000}"/>
    <cellStyle name="_Order_Q Sum_Res N" xfId="37150" xr:uid="{00000000-0005-0000-0000-0000A00A0000}"/>
    <cellStyle name="_Order_Resultat" xfId="37151" xr:uid="{00000000-0005-0000-0000-0000A10A0000}"/>
    <cellStyle name="_Output" xfId="273" xr:uid="{00000000-0005-0000-0000-0000A20A0000}"/>
    <cellStyle name="_PAM" xfId="274" xr:uid="{00000000-0005-0000-0000-0000A30A0000}"/>
    <cellStyle name="_Percent" xfId="275" xr:uid="{00000000-0005-0000-0000-0000A40A0000}"/>
    <cellStyle name="_Percent 10" xfId="42264" xr:uid="{00000000-0005-0000-0000-0000A50A0000}"/>
    <cellStyle name="_Percent 10 2" xfId="42265" xr:uid="{00000000-0005-0000-0000-0000A60A0000}"/>
    <cellStyle name="_Percent 11" xfId="42266" xr:uid="{00000000-0005-0000-0000-0000A70A0000}"/>
    <cellStyle name="_Percent 12" xfId="42267" xr:uid="{00000000-0005-0000-0000-0000A80A0000}"/>
    <cellStyle name="_Percent 13" xfId="42268" xr:uid="{00000000-0005-0000-0000-0000A90A0000}"/>
    <cellStyle name="_Percent 2" xfId="276" xr:uid="{00000000-0005-0000-0000-0000AA0A0000}"/>
    <cellStyle name="_Percent 2 2" xfId="12333" xr:uid="{00000000-0005-0000-0000-0000AB0A0000}"/>
    <cellStyle name="_Percent 2 2 2" xfId="42269" xr:uid="{00000000-0005-0000-0000-0000AC0A0000}"/>
    <cellStyle name="_Percent 2 2 2 2" xfId="42270" xr:uid="{00000000-0005-0000-0000-0000AD0A0000}"/>
    <cellStyle name="_Percent 2 2 2 2 2" xfId="42271" xr:uid="{00000000-0005-0000-0000-0000AE0A0000}"/>
    <cellStyle name="_Percent 2 2 2 3" xfId="42272" xr:uid="{00000000-0005-0000-0000-0000AF0A0000}"/>
    <cellStyle name="_Percent 2 2 3" xfId="42273" xr:uid="{00000000-0005-0000-0000-0000B00A0000}"/>
    <cellStyle name="_Percent 2 2 3 2" xfId="42274" xr:uid="{00000000-0005-0000-0000-0000B10A0000}"/>
    <cellStyle name="_Percent 2 2 4" xfId="42275" xr:uid="{00000000-0005-0000-0000-0000B20A0000}"/>
    <cellStyle name="_Percent 2 3" xfId="37152" xr:uid="{00000000-0005-0000-0000-0000B30A0000}"/>
    <cellStyle name="_Percent 2 3 2" xfId="42276" xr:uid="{00000000-0005-0000-0000-0000B40A0000}"/>
    <cellStyle name="_Percent 2 3 2 2" xfId="42277" xr:uid="{00000000-0005-0000-0000-0000B50A0000}"/>
    <cellStyle name="_Percent 2 3 3" xfId="42278" xr:uid="{00000000-0005-0000-0000-0000B60A0000}"/>
    <cellStyle name="_Percent 2 4" xfId="42279" xr:uid="{00000000-0005-0000-0000-0000B70A0000}"/>
    <cellStyle name="_Percent 2 4 2" xfId="42280" xr:uid="{00000000-0005-0000-0000-0000B80A0000}"/>
    <cellStyle name="_Percent 2 4 2 2" xfId="42281" xr:uid="{00000000-0005-0000-0000-0000B90A0000}"/>
    <cellStyle name="_Percent 2 4 3" xfId="42282" xr:uid="{00000000-0005-0000-0000-0000BA0A0000}"/>
    <cellStyle name="_Percent 2 5" xfId="42283" xr:uid="{00000000-0005-0000-0000-0000BB0A0000}"/>
    <cellStyle name="_Percent 2 5 2" xfId="42284" xr:uid="{00000000-0005-0000-0000-0000BC0A0000}"/>
    <cellStyle name="_Percent 2 6" xfId="42285"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86" xr:uid="{00000000-0005-0000-0000-0000C10A0000}"/>
    <cellStyle name="_Percent 3 2 3" xfId="42287" xr:uid="{00000000-0005-0000-0000-0000C20A0000}"/>
    <cellStyle name="_Percent 3 3" xfId="12337" xr:uid="{00000000-0005-0000-0000-0000C30A0000}"/>
    <cellStyle name="_Percent 3 3 2" xfId="42288" xr:uid="{00000000-0005-0000-0000-0000C40A0000}"/>
    <cellStyle name="_Percent 3 3 3" xfId="42289" xr:uid="{00000000-0005-0000-0000-0000C50A0000}"/>
    <cellStyle name="_Percent 3 3 4" xfId="42290" xr:uid="{00000000-0005-0000-0000-0000C60A0000}"/>
    <cellStyle name="_Percent 3 4" xfId="37153" xr:uid="{00000000-0005-0000-0000-0000C70A0000}"/>
    <cellStyle name="_Percent 4" xfId="12338" xr:uid="{00000000-0005-0000-0000-0000C80A0000}"/>
    <cellStyle name="_Percent 4 2" xfId="12339" xr:uid="{00000000-0005-0000-0000-0000C90A0000}"/>
    <cellStyle name="_Percent 4 2 2" xfId="42291" xr:uid="{00000000-0005-0000-0000-0000CA0A0000}"/>
    <cellStyle name="_Percent 4 2 2 2" xfId="42292" xr:uid="{00000000-0005-0000-0000-0000CB0A0000}"/>
    <cellStyle name="_Percent 4 2 2 2 2" xfId="42293" xr:uid="{00000000-0005-0000-0000-0000CC0A0000}"/>
    <cellStyle name="_Percent 4 2 2 3" xfId="42294" xr:uid="{00000000-0005-0000-0000-0000CD0A0000}"/>
    <cellStyle name="_Percent 4 2 3" xfId="42295" xr:uid="{00000000-0005-0000-0000-0000CE0A0000}"/>
    <cellStyle name="_Percent 4 2 3 2" xfId="42296" xr:uid="{00000000-0005-0000-0000-0000CF0A0000}"/>
    <cellStyle name="_Percent 4 2 4" xfId="42297" xr:uid="{00000000-0005-0000-0000-0000D00A0000}"/>
    <cellStyle name="_Percent 4 3" xfId="37154" xr:uid="{00000000-0005-0000-0000-0000D10A0000}"/>
    <cellStyle name="_Percent 4 3 2" xfId="42298" xr:uid="{00000000-0005-0000-0000-0000D20A0000}"/>
    <cellStyle name="_Percent 4 3 2 2" xfId="42299" xr:uid="{00000000-0005-0000-0000-0000D30A0000}"/>
    <cellStyle name="_Percent 4 3 3" xfId="42300" xr:uid="{00000000-0005-0000-0000-0000D40A0000}"/>
    <cellStyle name="_Percent 4 4" xfId="42301" xr:uid="{00000000-0005-0000-0000-0000D50A0000}"/>
    <cellStyle name="_Percent 4 4 2" xfId="42302" xr:uid="{00000000-0005-0000-0000-0000D60A0000}"/>
    <cellStyle name="_Percent 4 5" xfId="42303" xr:uid="{00000000-0005-0000-0000-0000D70A0000}"/>
    <cellStyle name="_Percent 5" xfId="37155" xr:uid="{00000000-0005-0000-0000-0000D80A0000}"/>
    <cellStyle name="_Percent 5 2" xfId="42304" xr:uid="{00000000-0005-0000-0000-0000D90A0000}"/>
    <cellStyle name="_Percent 5 2 2" xfId="42305" xr:uid="{00000000-0005-0000-0000-0000DA0A0000}"/>
    <cellStyle name="_Percent 5 2 2 2" xfId="42306" xr:uid="{00000000-0005-0000-0000-0000DB0A0000}"/>
    <cellStyle name="_Percent 5 2 2 2 2" xfId="42307" xr:uid="{00000000-0005-0000-0000-0000DC0A0000}"/>
    <cellStyle name="_Percent 5 2 2 3" xfId="42308" xr:uid="{00000000-0005-0000-0000-0000DD0A0000}"/>
    <cellStyle name="_Percent 5 2 3" xfId="42309" xr:uid="{00000000-0005-0000-0000-0000DE0A0000}"/>
    <cellStyle name="_Percent 5 2 3 2" xfId="42310" xr:uid="{00000000-0005-0000-0000-0000DF0A0000}"/>
    <cellStyle name="_Percent 5 2 4" xfId="42311" xr:uid="{00000000-0005-0000-0000-0000E00A0000}"/>
    <cellStyle name="_Percent 5 3" xfId="42312" xr:uid="{00000000-0005-0000-0000-0000E10A0000}"/>
    <cellStyle name="_Percent 5 3 2" xfId="42313" xr:uid="{00000000-0005-0000-0000-0000E20A0000}"/>
    <cellStyle name="_Percent 5 3 2 2" xfId="42314" xr:uid="{00000000-0005-0000-0000-0000E30A0000}"/>
    <cellStyle name="_Percent 5 3 3" xfId="42315" xr:uid="{00000000-0005-0000-0000-0000E40A0000}"/>
    <cellStyle name="_Percent 5 4" xfId="42316" xr:uid="{00000000-0005-0000-0000-0000E50A0000}"/>
    <cellStyle name="_Percent 5 4 2" xfId="42317" xr:uid="{00000000-0005-0000-0000-0000E60A0000}"/>
    <cellStyle name="_Percent 5 5" xfId="42318" xr:uid="{00000000-0005-0000-0000-0000E70A0000}"/>
    <cellStyle name="_Percent 6" xfId="42319" xr:uid="{00000000-0005-0000-0000-0000E80A0000}"/>
    <cellStyle name="_Percent 6 2" xfId="42320" xr:uid="{00000000-0005-0000-0000-0000E90A0000}"/>
    <cellStyle name="_Percent 6 2 2" xfId="42321" xr:uid="{00000000-0005-0000-0000-0000EA0A0000}"/>
    <cellStyle name="_Percent 6 2 2 2" xfId="42322" xr:uid="{00000000-0005-0000-0000-0000EB0A0000}"/>
    <cellStyle name="_Percent 6 2 2 2 2" xfId="42323" xr:uid="{00000000-0005-0000-0000-0000EC0A0000}"/>
    <cellStyle name="_Percent 6 2 2 3" xfId="42324" xr:uid="{00000000-0005-0000-0000-0000ED0A0000}"/>
    <cellStyle name="_Percent 6 2 3" xfId="42325" xr:uid="{00000000-0005-0000-0000-0000EE0A0000}"/>
    <cellStyle name="_Percent 6 2 3 2" xfId="42326" xr:uid="{00000000-0005-0000-0000-0000EF0A0000}"/>
    <cellStyle name="_Percent 6 2 4" xfId="42327" xr:uid="{00000000-0005-0000-0000-0000F00A0000}"/>
    <cellStyle name="_Percent 6 3" xfId="42328" xr:uid="{00000000-0005-0000-0000-0000F10A0000}"/>
    <cellStyle name="_Percent 6 3 2" xfId="42329" xr:uid="{00000000-0005-0000-0000-0000F20A0000}"/>
    <cellStyle name="_Percent 6 3 2 2" xfId="42330" xr:uid="{00000000-0005-0000-0000-0000F30A0000}"/>
    <cellStyle name="_Percent 6 3 3" xfId="42331" xr:uid="{00000000-0005-0000-0000-0000F40A0000}"/>
    <cellStyle name="_Percent 6 4" xfId="42332" xr:uid="{00000000-0005-0000-0000-0000F50A0000}"/>
    <cellStyle name="_Percent 6 4 2" xfId="42333" xr:uid="{00000000-0005-0000-0000-0000F60A0000}"/>
    <cellStyle name="_Percent 6 5" xfId="42334" xr:uid="{00000000-0005-0000-0000-0000F70A0000}"/>
    <cellStyle name="_Percent 7" xfId="42335" xr:uid="{00000000-0005-0000-0000-0000F80A0000}"/>
    <cellStyle name="_Percent 7 2" xfId="42336" xr:uid="{00000000-0005-0000-0000-0000F90A0000}"/>
    <cellStyle name="_Percent 7 2 2" xfId="42337" xr:uid="{00000000-0005-0000-0000-0000FA0A0000}"/>
    <cellStyle name="_Percent 7 2 2 2" xfId="42338" xr:uid="{00000000-0005-0000-0000-0000FB0A0000}"/>
    <cellStyle name="_Percent 7 2 3" xfId="42339" xr:uid="{00000000-0005-0000-0000-0000FC0A0000}"/>
    <cellStyle name="_Percent 7 3" xfId="42340" xr:uid="{00000000-0005-0000-0000-0000FD0A0000}"/>
    <cellStyle name="_Percent 7 3 2" xfId="42341" xr:uid="{00000000-0005-0000-0000-0000FE0A0000}"/>
    <cellStyle name="_Percent 7 3 2 2" xfId="42342" xr:uid="{00000000-0005-0000-0000-0000FF0A0000}"/>
    <cellStyle name="_Percent 7 3 3" xfId="42343" xr:uid="{00000000-0005-0000-0000-0000000B0000}"/>
    <cellStyle name="_Percent 7 4" xfId="42344" xr:uid="{00000000-0005-0000-0000-0000010B0000}"/>
    <cellStyle name="_Percent 7 4 2" xfId="42345" xr:uid="{00000000-0005-0000-0000-0000020B0000}"/>
    <cellStyle name="_Percent 7 5" xfId="42346" xr:uid="{00000000-0005-0000-0000-0000030B0000}"/>
    <cellStyle name="_Percent 8" xfId="42347" xr:uid="{00000000-0005-0000-0000-0000040B0000}"/>
    <cellStyle name="_Percent 8 2" xfId="42348" xr:uid="{00000000-0005-0000-0000-0000050B0000}"/>
    <cellStyle name="_Percent 8 2 2" xfId="42349" xr:uid="{00000000-0005-0000-0000-0000060B0000}"/>
    <cellStyle name="_Percent 8 3" xfId="42350" xr:uid="{00000000-0005-0000-0000-0000070B0000}"/>
    <cellStyle name="_Percent 9" xfId="42351" xr:uid="{00000000-0005-0000-0000-0000080B0000}"/>
    <cellStyle name="_Percent 9 2" xfId="42352" xr:uid="{00000000-0005-0000-0000-0000090B0000}"/>
    <cellStyle name="_Percent 9 2 2" xfId="42353" xr:uid="{00000000-0005-0000-0000-00000A0B0000}"/>
    <cellStyle name="_Percent 9 3" xfId="42354" xr:uid="{00000000-0005-0000-0000-00000B0B0000}"/>
    <cellStyle name="_PercentSpace" xfId="277" xr:uid="{00000000-0005-0000-0000-00000C0B0000}"/>
    <cellStyle name="_PercentSpace 10" xfId="42355" xr:uid="{00000000-0005-0000-0000-00000D0B0000}"/>
    <cellStyle name="_PercentSpace 10 2" xfId="42356" xr:uid="{00000000-0005-0000-0000-00000E0B0000}"/>
    <cellStyle name="_PercentSpace 11" xfId="42357" xr:uid="{00000000-0005-0000-0000-00000F0B0000}"/>
    <cellStyle name="_PercentSpace 12" xfId="42358" xr:uid="{00000000-0005-0000-0000-0000100B0000}"/>
    <cellStyle name="_PercentSpace 13" xfId="42359" xr:uid="{00000000-0005-0000-0000-0000110B0000}"/>
    <cellStyle name="_PercentSpace 2" xfId="278" xr:uid="{00000000-0005-0000-0000-0000120B0000}"/>
    <cellStyle name="_PercentSpace 2 2" xfId="12340" xr:uid="{00000000-0005-0000-0000-0000130B0000}"/>
    <cellStyle name="_PercentSpace 2 2 2" xfId="42360" xr:uid="{00000000-0005-0000-0000-0000140B0000}"/>
    <cellStyle name="_PercentSpace 2 2 2 2" xfId="42361" xr:uid="{00000000-0005-0000-0000-0000150B0000}"/>
    <cellStyle name="_PercentSpace 2 2 2 2 2" xfId="42362" xr:uid="{00000000-0005-0000-0000-0000160B0000}"/>
    <cellStyle name="_PercentSpace 2 2 2 3" xfId="42363" xr:uid="{00000000-0005-0000-0000-0000170B0000}"/>
    <cellStyle name="_PercentSpace 2 2 3" xfId="42364" xr:uid="{00000000-0005-0000-0000-0000180B0000}"/>
    <cellStyle name="_PercentSpace 2 2 3 2" xfId="42365" xr:uid="{00000000-0005-0000-0000-0000190B0000}"/>
    <cellStyle name="_PercentSpace 2 2 4" xfId="42366" xr:uid="{00000000-0005-0000-0000-00001A0B0000}"/>
    <cellStyle name="_PercentSpace 2 3" xfId="37156" xr:uid="{00000000-0005-0000-0000-00001B0B0000}"/>
    <cellStyle name="_PercentSpace 2 3 2" xfId="42367" xr:uid="{00000000-0005-0000-0000-00001C0B0000}"/>
    <cellStyle name="_PercentSpace 2 3 2 2" xfId="42368" xr:uid="{00000000-0005-0000-0000-00001D0B0000}"/>
    <cellStyle name="_PercentSpace 2 3 3" xfId="42369" xr:uid="{00000000-0005-0000-0000-00001E0B0000}"/>
    <cellStyle name="_PercentSpace 2 4" xfId="42370" xr:uid="{00000000-0005-0000-0000-00001F0B0000}"/>
    <cellStyle name="_PercentSpace 2 4 2" xfId="42371" xr:uid="{00000000-0005-0000-0000-0000200B0000}"/>
    <cellStyle name="_PercentSpace 2 4 2 2" xfId="42372" xr:uid="{00000000-0005-0000-0000-0000210B0000}"/>
    <cellStyle name="_PercentSpace 2 4 3" xfId="42373" xr:uid="{00000000-0005-0000-0000-0000220B0000}"/>
    <cellStyle name="_PercentSpace 2 5" xfId="42374" xr:uid="{00000000-0005-0000-0000-0000230B0000}"/>
    <cellStyle name="_PercentSpace 2 5 2" xfId="42375" xr:uid="{00000000-0005-0000-0000-0000240B0000}"/>
    <cellStyle name="_PercentSpace 2 6" xfId="42376"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77" xr:uid="{00000000-0005-0000-0000-0000290B0000}"/>
    <cellStyle name="_PercentSpace 3 2 3" xfId="42378" xr:uid="{00000000-0005-0000-0000-00002A0B0000}"/>
    <cellStyle name="_PercentSpace 3 3" xfId="12344" xr:uid="{00000000-0005-0000-0000-00002B0B0000}"/>
    <cellStyle name="_PercentSpace 3 3 2" xfId="42379" xr:uid="{00000000-0005-0000-0000-00002C0B0000}"/>
    <cellStyle name="_PercentSpace 3 3 3" xfId="42380" xr:uid="{00000000-0005-0000-0000-00002D0B0000}"/>
    <cellStyle name="_PercentSpace 3 3 4" xfId="42381" xr:uid="{00000000-0005-0000-0000-00002E0B0000}"/>
    <cellStyle name="_PercentSpace 3 4" xfId="37157" xr:uid="{00000000-0005-0000-0000-00002F0B0000}"/>
    <cellStyle name="_PercentSpace 4" xfId="12345" xr:uid="{00000000-0005-0000-0000-0000300B0000}"/>
    <cellStyle name="_PercentSpace 4 2" xfId="12346" xr:uid="{00000000-0005-0000-0000-0000310B0000}"/>
    <cellStyle name="_PercentSpace 4 2 2" xfId="42382" xr:uid="{00000000-0005-0000-0000-0000320B0000}"/>
    <cellStyle name="_PercentSpace 4 2 2 2" xfId="42383" xr:uid="{00000000-0005-0000-0000-0000330B0000}"/>
    <cellStyle name="_PercentSpace 4 2 2 2 2" xfId="42384" xr:uid="{00000000-0005-0000-0000-0000340B0000}"/>
    <cellStyle name="_PercentSpace 4 2 2 3" xfId="42385" xr:uid="{00000000-0005-0000-0000-0000350B0000}"/>
    <cellStyle name="_PercentSpace 4 2 3" xfId="42386" xr:uid="{00000000-0005-0000-0000-0000360B0000}"/>
    <cellStyle name="_PercentSpace 4 2 3 2" xfId="42387" xr:uid="{00000000-0005-0000-0000-0000370B0000}"/>
    <cellStyle name="_PercentSpace 4 2 4" xfId="42388" xr:uid="{00000000-0005-0000-0000-0000380B0000}"/>
    <cellStyle name="_PercentSpace 4 3" xfId="37158" xr:uid="{00000000-0005-0000-0000-0000390B0000}"/>
    <cellStyle name="_PercentSpace 4 3 2" xfId="42389" xr:uid="{00000000-0005-0000-0000-00003A0B0000}"/>
    <cellStyle name="_PercentSpace 4 3 2 2" xfId="42390" xr:uid="{00000000-0005-0000-0000-00003B0B0000}"/>
    <cellStyle name="_PercentSpace 4 3 3" xfId="42391" xr:uid="{00000000-0005-0000-0000-00003C0B0000}"/>
    <cellStyle name="_PercentSpace 4 4" xfId="42392" xr:uid="{00000000-0005-0000-0000-00003D0B0000}"/>
    <cellStyle name="_PercentSpace 4 4 2" xfId="42393" xr:uid="{00000000-0005-0000-0000-00003E0B0000}"/>
    <cellStyle name="_PercentSpace 4 5" xfId="42394" xr:uid="{00000000-0005-0000-0000-00003F0B0000}"/>
    <cellStyle name="_PercentSpace 5" xfId="37159" xr:uid="{00000000-0005-0000-0000-0000400B0000}"/>
    <cellStyle name="_PercentSpace 5 2" xfId="42395" xr:uid="{00000000-0005-0000-0000-0000410B0000}"/>
    <cellStyle name="_PercentSpace 5 2 2" xfId="42396" xr:uid="{00000000-0005-0000-0000-0000420B0000}"/>
    <cellStyle name="_PercentSpace 5 2 2 2" xfId="42397" xr:uid="{00000000-0005-0000-0000-0000430B0000}"/>
    <cellStyle name="_PercentSpace 5 2 2 2 2" xfId="42398" xr:uid="{00000000-0005-0000-0000-0000440B0000}"/>
    <cellStyle name="_PercentSpace 5 2 2 3" xfId="42399" xr:uid="{00000000-0005-0000-0000-0000450B0000}"/>
    <cellStyle name="_PercentSpace 5 2 3" xfId="42400" xr:uid="{00000000-0005-0000-0000-0000460B0000}"/>
    <cellStyle name="_PercentSpace 5 2 3 2" xfId="42401" xr:uid="{00000000-0005-0000-0000-0000470B0000}"/>
    <cellStyle name="_PercentSpace 5 2 4" xfId="42402" xr:uid="{00000000-0005-0000-0000-0000480B0000}"/>
    <cellStyle name="_PercentSpace 5 3" xfId="42403" xr:uid="{00000000-0005-0000-0000-0000490B0000}"/>
    <cellStyle name="_PercentSpace 5 3 2" xfId="42404" xr:uid="{00000000-0005-0000-0000-00004A0B0000}"/>
    <cellStyle name="_PercentSpace 5 3 2 2" xfId="42405" xr:uid="{00000000-0005-0000-0000-00004B0B0000}"/>
    <cellStyle name="_PercentSpace 5 3 3" xfId="42406" xr:uid="{00000000-0005-0000-0000-00004C0B0000}"/>
    <cellStyle name="_PercentSpace 5 4" xfId="42407" xr:uid="{00000000-0005-0000-0000-00004D0B0000}"/>
    <cellStyle name="_PercentSpace 5 4 2" xfId="42408" xr:uid="{00000000-0005-0000-0000-00004E0B0000}"/>
    <cellStyle name="_PercentSpace 5 5" xfId="42409" xr:uid="{00000000-0005-0000-0000-00004F0B0000}"/>
    <cellStyle name="_PercentSpace 6" xfId="42410" xr:uid="{00000000-0005-0000-0000-0000500B0000}"/>
    <cellStyle name="_PercentSpace 6 2" xfId="42411" xr:uid="{00000000-0005-0000-0000-0000510B0000}"/>
    <cellStyle name="_PercentSpace 6 2 2" xfId="42412" xr:uid="{00000000-0005-0000-0000-0000520B0000}"/>
    <cellStyle name="_PercentSpace 6 2 2 2" xfId="42413" xr:uid="{00000000-0005-0000-0000-0000530B0000}"/>
    <cellStyle name="_PercentSpace 6 2 2 2 2" xfId="42414" xr:uid="{00000000-0005-0000-0000-0000540B0000}"/>
    <cellStyle name="_PercentSpace 6 2 2 3" xfId="42415" xr:uid="{00000000-0005-0000-0000-0000550B0000}"/>
    <cellStyle name="_PercentSpace 6 2 3" xfId="42416" xr:uid="{00000000-0005-0000-0000-0000560B0000}"/>
    <cellStyle name="_PercentSpace 6 2 3 2" xfId="42417" xr:uid="{00000000-0005-0000-0000-0000570B0000}"/>
    <cellStyle name="_PercentSpace 6 2 4" xfId="42418" xr:uid="{00000000-0005-0000-0000-0000580B0000}"/>
    <cellStyle name="_PercentSpace 6 3" xfId="42419" xr:uid="{00000000-0005-0000-0000-0000590B0000}"/>
    <cellStyle name="_PercentSpace 6 3 2" xfId="42420" xr:uid="{00000000-0005-0000-0000-00005A0B0000}"/>
    <cellStyle name="_PercentSpace 6 3 2 2" xfId="42421" xr:uid="{00000000-0005-0000-0000-00005B0B0000}"/>
    <cellStyle name="_PercentSpace 6 3 3" xfId="42422" xr:uid="{00000000-0005-0000-0000-00005C0B0000}"/>
    <cellStyle name="_PercentSpace 6 4" xfId="42423" xr:uid="{00000000-0005-0000-0000-00005D0B0000}"/>
    <cellStyle name="_PercentSpace 6 4 2" xfId="42424" xr:uid="{00000000-0005-0000-0000-00005E0B0000}"/>
    <cellStyle name="_PercentSpace 6 5" xfId="42425" xr:uid="{00000000-0005-0000-0000-00005F0B0000}"/>
    <cellStyle name="_PercentSpace 7" xfId="42426" xr:uid="{00000000-0005-0000-0000-0000600B0000}"/>
    <cellStyle name="_PercentSpace 7 2" xfId="42427" xr:uid="{00000000-0005-0000-0000-0000610B0000}"/>
    <cellStyle name="_PercentSpace 7 2 2" xfId="42428" xr:uid="{00000000-0005-0000-0000-0000620B0000}"/>
    <cellStyle name="_PercentSpace 7 2 2 2" xfId="42429" xr:uid="{00000000-0005-0000-0000-0000630B0000}"/>
    <cellStyle name="_PercentSpace 7 2 3" xfId="42430" xr:uid="{00000000-0005-0000-0000-0000640B0000}"/>
    <cellStyle name="_PercentSpace 7 3" xfId="42431" xr:uid="{00000000-0005-0000-0000-0000650B0000}"/>
    <cellStyle name="_PercentSpace 7 3 2" xfId="42432" xr:uid="{00000000-0005-0000-0000-0000660B0000}"/>
    <cellStyle name="_PercentSpace 7 3 2 2" xfId="42433" xr:uid="{00000000-0005-0000-0000-0000670B0000}"/>
    <cellStyle name="_PercentSpace 7 3 3" xfId="42434" xr:uid="{00000000-0005-0000-0000-0000680B0000}"/>
    <cellStyle name="_PercentSpace 7 4" xfId="42435" xr:uid="{00000000-0005-0000-0000-0000690B0000}"/>
    <cellStyle name="_PercentSpace 7 4 2" xfId="42436" xr:uid="{00000000-0005-0000-0000-00006A0B0000}"/>
    <cellStyle name="_PercentSpace 7 5" xfId="42437" xr:uid="{00000000-0005-0000-0000-00006B0B0000}"/>
    <cellStyle name="_PercentSpace 8" xfId="42438" xr:uid="{00000000-0005-0000-0000-00006C0B0000}"/>
    <cellStyle name="_PercentSpace 8 2" xfId="42439" xr:uid="{00000000-0005-0000-0000-00006D0B0000}"/>
    <cellStyle name="_PercentSpace 8 2 2" xfId="42440" xr:uid="{00000000-0005-0000-0000-00006E0B0000}"/>
    <cellStyle name="_PercentSpace 8 3" xfId="42441" xr:uid="{00000000-0005-0000-0000-00006F0B0000}"/>
    <cellStyle name="_PercentSpace 9" xfId="42442" xr:uid="{00000000-0005-0000-0000-0000700B0000}"/>
    <cellStyle name="_PercentSpace 9 2" xfId="42443" xr:uid="{00000000-0005-0000-0000-0000710B0000}"/>
    <cellStyle name="_PercentSpace 9 2 2" xfId="42444" xr:uid="{00000000-0005-0000-0000-0000720B0000}"/>
    <cellStyle name="_PercentSpace 9 3" xfId="42445" xr:uid="{00000000-0005-0000-0000-0000730B0000}"/>
    <cellStyle name="_PercentSpace_Bal Sheet, P&amp;L v4" xfId="279" xr:uid="{00000000-0005-0000-0000-0000740B0000}"/>
    <cellStyle name="_PercentSpace_Bal Sheet, P&amp;L v4 2" xfId="42446" xr:uid="{00000000-0005-0000-0000-0000750B0000}"/>
    <cellStyle name="_PercentSpace_Market Cap" xfId="280" xr:uid="{00000000-0005-0000-0000-0000760B0000}"/>
    <cellStyle name="_PercentSpace_Market Cap 10" xfId="42447" xr:uid="{00000000-0005-0000-0000-0000770B0000}"/>
    <cellStyle name="_PercentSpace_Market Cap 10 2" xfId="42448" xr:uid="{00000000-0005-0000-0000-0000780B0000}"/>
    <cellStyle name="_PercentSpace_Market Cap 11" xfId="42449" xr:uid="{00000000-0005-0000-0000-0000790B0000}"/>
    <cellStyle name="_PercentSpace_Market Cap 12" xfId="42450" xr:uid="{00000000-0005-0000-0000-00007A0B0000}"/>
    <cellStyle name="_PercentSpace_Market Cap 13" xfId="42451" xr:uid="{00000000-0005-0000-0000-00007B0B0000}"/>
    <cellStyle name="_PercentSpace_Market Cap 2" xfId="281" xr:uid="{00000000-0005-0000-0000-00007C0B0000}"/>
    <cellStyle name="_PercentSpace_Market Cap 2 2" xfId="12347" xr:uid="{00000000-0005-0000-0000-00007D0B0000}"/>
    <cellStyle name="_PercentSpace_Market Cap 2 2 2" xfId="42452" xr:uid="{00000000-0005-0000-0000-00007E0B0000}"/>
    <cellStyle name="_PercentSpace_Market Cap 2 2 2 2" xfId="42453" xr:uid="{00000000-0005-0000-0000-00007F0B0000}"/>
    <cellStyle name="_PercentSpace_Market Cap 2 2 2 2 2" xfId="42454" xr:uid="{00000000-0005-0000-0000-0000800B0000}"/>
    <cellStyle name="_PercentSpace_Market Cap 2 2 2 3" xfId="42455" xr:uid="{00000000-0005-0000-0000-0000810B0000}"/>
    <cellStyle name="_PercentSpace_Market Cap 2 2 3" xfId="42456" xr:uid="{00000000-0005-0000-0000-0000820B0000}"/>
    <cellStyle name="_PercentSpace_Market Cap 2 2 3 2" xfId="42457" xr:uid="{00000000-0005-0000-0000-0000830B0000}"/>
    <cellStyle name="_PercentSpace_Market Cap 2 2 4" xfId="42458" xr:uid="{00000000-0005-0000-0000-0000840B0000}"/>
    <cellStyle name="_PercentSpace_Market Cap 2 3" xfId="37160" xr:uid="{00000000-0005-0000-0000-0000850B0000}"/>
    <cellStyle name="_PercentSpace_Market Cap 2 3 2" xfId="42459" xr:uid="{00000000-0005-0000-0000-0000860B0000}"/>
    <cellStyle name="_PercentSpace_Market Cap 2 3 2 2" xfId="42460" xr:uid="{00000000-0005-0000-0000-0000870B0000}"/>
    <cellStyle name="_PercentSpace_Market Cap 2 3 3" xfId="42461" xr:uid="{00000000-0005-0000-0000-0000880B0000}"/>
    <cellStyle name="_PercentSpace_Market Cap 2 4" xfId="42462" xr:uid="{00000000-0005-0000-0000-0000890B0000}"/>
    <cellStyle name="_PercentSpace_Market Cap 2 4 2" xfId="42463" xr:uid="{00000000-0005-0000-0000-00008A0B0000}"/>
    <cellStyle name="_PercentSpace_Market Cap 2 4 2 2" xfId="42464" xr:uid="{00000000-0005-0000-0000-00008B0B0000}"/>
    <cellStyle name="_PercentSpace_Market Cap 2 4 3" xfId="42465" xr:uid="{00000000-0005-0000-0000-00008C0B0000}"/>
    <cellStyle name="_PercentSpace_Market Cap 2 5" xfId="42466" xr:uid="{00000000-0005-0000-0000-00008D0B0000}"/>
    <cellStyle name="_PercentSpace_Market Cap 2 5 2" xfId="42467" xr:uid="{00000000-0005-0000-0000-00008E0B0000}"/>
    <cellStyle name="_PercentSpace_Market Cap 2 6" xfId="42468"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69" xr:uid="{00000000-0005-0000-0000-0000930B0000}"/>
    <cellStyle name="_PercentSpace_Market Cap 3 2 3" xfId="42470" xr:uid="{00000000-0005-0000-0000-0000940B0000}"/>
    <cellStyle name="_PercentSpace_Market Cap 3 3" xfId="12351" xr:uid="{00000000-0005-0000-0000-0000950B0000}"/>
    <cellStyle name="_PercentSpace_Market Cap 3 3 2" xfId="42471" xr:uid="{00000000-0005-0000-0000-0000960B0000}"/>
    <cellStyle name="_PercentSpace_Market Cap 3 3 3" xfId="42472" xr:uid="{00000000-0005-0000-0000-0000970B0000}"/>
    <cellStyle name="_PercentSpace_Market Cap 3 3 4" xfId="42473" xr:uid="{00000000-0005-0000-0000-0000980B0000}"/>
    <cellStyle name="_PercentSpace_Market Cap 3 4" xfId="37161" xr:uid="{00000000-0005-0000-0000-0000990B0000}"/>
    <cellStyle name="_PercentSpace_Market Cap 4" xfId="12352" xr:uid="{00000000-0005-0000-0000-00009A0B0000}"/>
    <cellStyle name="_PercentSpace_Market Cap 4 2" xfId="12353" xr:uid="{00000000-0005-0000-0000-00009B0B0000}"/>
    <cellStyle name="_PercentSpace_Market Cap 4 2 2" xfId="42474" xr:uid="{00000000-0005-0000-0000-00009C0B0000}"/>
    <cellStyle name="_PercentSpace_Market Cap 4 2 2 2" xfId="42475" xr:uid="{00000000-0005-0000-0000-00009D0B0000}"/>
    <cellStyle name="_PercentSpace_Market Cap 4 2 2 2 2" xfId="42476" xr:uid="{00000000-0005-0000-0000-00009E0B0000}"/>
    <cellStyle name="_PercentSpace_Market Cap 4 2 2 3" xfId="42477" xr:uid="{00000000-0005-0000-0000-00009F0B0000}"/>
    <cellStyle name="_PercentSpace_Market Cap 4 2 3" xfId="42478" xr:uid="{00000000-0005-0000-0000-0000A00B0000}"/>
    <cellStyle name="_PercentSpace_Market Cap 4 2 3 2" xfId="42479" xr:uid="{00000000-0005-0000-0000-0000A10B0000}"/>
    <cellStyle name="_PercentSpace_Market Cap 4 2 4" xfId="42480" xr:uid="{00000000-0005-0000-0000-0000A20B0000}"/>
    <cellStyle name="_PercentSpace_Market Cap 4 3" xfId="37162" xr:uid="{00000000-0005-0000-0000-0000A30B0000}"/>
    <cellStyle name="_PercentSpace_Market Cap 4 3 2" xfId="42481" xr:uid="{00000000-0005-0000-0000-0000A40B0000}"/>
    <cellStyle name="_PercentSpace_Market Cap 4 3 2 2" xfId="42482" xr:uid="{00000000-0005-0000-0000-0000A50B0000}"/>
    <cellStyle name="_PercentSpace_Market Cap 4 3 3" xfId="42483" xr:uid="{00000000-0005-0000-0000-0000A60B0000}"/>
    <cellStyle name="_PercentSpace_Market Cap 4 4" xfId="42484" xr:uid="{00000000-0005-0000-0000-0000A70B0000}"/>
    <cellStyle name="_PercentSpace_Market Cap 4 4 2" xfId="42485" xr:uid="{00000000-0005-0000-0000-0000A80B0000}"/>
    <cellStyle name="_PercentSpace_Market Cap 4 5" xfId="42486" xr:uid="{00000000-0005-0000-0000-0000A90B0000}"/>
    <cellStyle name="_PercentSpace_Market Cap 5" xfId="37163" xr:uid="{00000000-0005-0000-0000-0000AA0B0000}"/>
    <cellStyle name="_PercentSpace_Market Cap 5 2" xfId="42487" xr:uid="{00000000-0005-0000-0000-0000AB0B0000}"/>
    <cellStyle name="_PercentSpace_Market Cap 5 2 2" xfId="42488" xr:uid="{00000000-0005-0000-0000-0000AC0B0000}"/>
    <cellStyle name="_PercentSpace_Market Cap 5 2 2 2" xfId="42489" xr:uid="{00000000-0005-0000-0000-0000AD0B0000}"/>
    <cellStyle name="_PercentSpace_Market Cap 5 2 2 2 2" xfId="42490" xr:uid="{00000000-0005-0000-0000-0000AE0B0000}"/>
    <cellStyle name="_PercentSpace_Market Cap 5 2 2 3" xfId="42491" xr:uid="{00000000-0005-0000-0000-0000AF0B0000}"/>
    <cellStyle name="_PercentSpace_Market Cap 5 2 3" xfId="42492" xr:uid="{00000000-0005-0000-0000-0000B00B0000}"/>
    <cellStyle name="_PercentSpace_Market Cap 5 2 3 2" xfId="42493" xr:uid="{00000000-0005-0000-0000-0000B10B0000}"/>
    <cellStyle name="_PercentSpace_Market Cap 5 2 4" xfId="42494" xr:uid="{00000000-0005-0000-0000-0000B20B0000}"/>
    <cellStyle name="_PercentSpace_Market Cap 5 3" xfId="42495" xr:uid="{00000000-0005-0000-0000-0000B30B0000}"/>
    <cellStyle name="_PercentSpace_Market Cap 5 3 2" xfId="42496" xr:uid="{00000000-0005-0000-0000-0000B40B0000}"/>
    <cellStyle name="_PercentSpace_Market Cap 5 3 2 2" xfId="42497" xr:uid="{00000000-0005-0000-0000-0000B50B0000}"/>
    <cellStyle name="_PercentSpace_Market Cap 5 3 3" xfId="42498" xr:uid="{00000000-0005-0000-0000-0000B60B0000}"/>
    <cellStyle name="_PercentSpace_Market Cap 5 4" xfId="42499" xr:uid="{00000000-0005-0000-0000-0000B70B0000}"/>
    <cellStyle name="_PercentSpace_Market Cap 5 4 2" xfId="42500" xr:uid="{00000000-0005-0000-0000-0000B80B0000}"/>
    <cellStyle name="_PercentSpace_Market Cap 5 5" xfId="42501" xr:uid="{00000000-0005-0000-0000-0000B90B0000}"/>
    <cellStyle name="_PercentSpace_Market Cap 6" xfId="42502" xr:uid="{00000000-0005-0000-0000-0000BA0B0000}"/>
    <cellStyle name="_PercentSpace_Market Cap 6 2" xfId="42503" xr:uid="{00000000-0005-0000-0000-0000BB0B0000}"/>
    <cellStyle name="_PercentSpace_Market Cap 6 2 2" xfId="42504" xr:uid="{00000000-0005-0000-0000-0000BC0B0000}"/>
    <cellStyle name="_PercentSpace_Market Cap 6 2 2 2" xfId="42505" xr:uid="{00000000-0005-0000-0000-0000BD0B0000}"/>
    <cellStyle name="_PercentSpace_Market Cap 6 2 2 2 2" xfId="42506" xr:uid="{00000000-0005-0000-0000-0000BE0B0000}"/>
    <cellStyle name="_PercentSpace_Market Cap 6 2 2 3" xfId="42507" xr:uid="{00000000-0005-0000-0000-0000BF0B0000}"/>
    <cellStyle name="_PercentSpace_Market Cap 6 2 3" xfId="42508" xr:uid="{00000000-0005-0000-0000-0000C00B0000}"/>
    <cellStyle name="_PercentSpace_Market Cap 6 2 3 2" xfId="42509" xr:uid="{00000000-0005-0000-0000-0000C10B0000}"/>
    <cellStyle name="_PercentSpace_Market Cap 6 2 4" xfId="42510" xr:uid="{00000000-0005-0000-0000-0000C20B0000}"/>
    <cellStyle name="_PercentSpace_Market Cap 6 3" xfId="42511" xr:uid="{00000000-0005-0000-0000-0000C30B0000}"/>
    <cellStyle name="_PercentSpace_Market Cap 6 3 2" xfId="42512" xr:uid="{00000000-0005-0000-0000-0000C40B0000}"/>
    <cellStyle name="_PercentSpace_Market Cap 6 3 2 2" xfId="42513" xr:uid="{00000000-0005-0000-0000-0000C50B0000}"/>
    <cellStyle name="_PercentSpace_Market Cap 6 3 3" xfId="42514" xr:uid="{00000000-0005-0000-0000-0000C60B0000}"/>
    <cellStyle name="_PercentSpace_Market Cap 6 4" xfId="42515" xr:uid="{00000000-0005-0000-0000-0000C70B0000}"/>
    <cellStyle name="_PercentSpace_Market Cap 6 4 2" xfId="42516" xr:uid="{00000000-0005-0000-0000-0000C80B0000}"/>
    <cellStyle name="_PercentSpace_Market Cap 6 5" xfId="42517" xr:uid="{00000000-0005-0000-0000-0000C90B0000}"/>
    <cellStyle name="_PercentSpace_Market Cap 7" xfId="42518" xr:uid="{00000000-0005-0000-0000-0000CA0B0000}"/>
    <cellStyle name="_PercentSpace_Market Cap 7 2" xfId="42519" xr:uid="{00000000-0005-0000-0000-0000CB0B0000}"/>
    <cellStyle name="_PercentSpace_Market Cap 7 2 2" xfId="42520" xr:uid="{00000000-0005-0000-0000-0000CC0B0000}"/>
    <cellStyle name="_PercentSpace_Market Cap 7 2 2 2" xfId="42521" xr:uid="{00000000-0005-0000-0000-0000CD0B0000}"/>
    <cellStyle name="_PercentSpace_Market Cap 7 2 3" xfId="42522" xr:uid="{00000000-0005-0000-0000-0000CE0B0000}"/>
    <cellStyle name="_PercentSpace_Market Cap 7 3" xfId="42523" xr:uid="{00000000-0005-0000-0000-0000CF0B0000}"/>
    <cellStyle name="_PercentSpace_Market Cap 7 3 2" xfId="42524" xr:uid="{00000000-0005-0000-0000-0000D00B0000}"/>
    <cellStyle name="_PercentSpace_Market Cap 7 3 2 2" xfId="42525" xr:uid="{00000000-0005-0000-0000-0000D10B0000}"/>
    <cellStyle name="_PercentSpace_Market Cap 7 3 3" xfId="42526" xr:uid="{00000000-0005-0000-0000-0000D20B0000}"/>
    <cellStyle name="_PercentSpace_Market Cap 7 4" xfId="42527" xr:uid="{00000000-0005-0000-0000-0000D30B0000}"/>
    <cellStyle name="_PercentSpace_Market Cap 7 4 2" xfId="42528" xr:uid="{00000000-0005-0000-0000-0000D40B0000}"/>
    <cellStyle name="_PercentSpace_Market Cap 7 5" xfId="42529" xr:uid="{00000000-0005-0000-0000-0000D50B0000}"/>
    <cellStyle name="_PercentSpace_Market Cap 8" xfId="42530" xr:uid="{00000000-0005-0000-0000-0000D60B0000}"/>
    <cellStyle name="_PercentSpace_Market Cap 8 2" xfId="42531" xr:uid="{00000000-0005-0000-0000-0000D70B0000}"/>
    <cellStyle name="_PercentSpace_Market Cap 8 2 2" xfId="42532" xr:uid="{00000000-0005-0000-0000-0000D80B0000}"/>
    <cellStyle name="_PercentSpace_Market Cap 8 3" xfId="42533" xr:uid="{00000000-0005-0000-0000-0000D90B0000}"/>
    <cellStyle name="_PercentSpace_Market Cap 9" xfId="42534" xr:uid="{00000000-0005-0000-0000-0000DA0B0000}"/>
    <cellStyle name="_PercentSpace_Market Cap 9 2" xfId="42535" xr:uid="{00000000-0005-0000-0000-0000DB0B0000}"/>
    <cellStyle name="_PercentSpace_Market Cap 9 2 2" xfId="42536" xr:uid="{00000000-0005-0000-0000-0000DC0B0000}"/>
    <cellStyle name="_PercentSpace_Market Cap 9 3" xfId="42537"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38"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39" xr:uid="{00000000-0005-0000-0000-0000E70B0000}"/>
    <cellStyle name="_R21 A390000 Finans 220110" xfId="12360" xr:uid="{00000000-0005-0000-0000-0000E80B0000}"/>
    <cellStyle name="_Rapport_kreditt_1004_Hilde" xfId="42540" xr:uid="{00000000-0005-0000-0000-0000E90B0000}"/>
    <cellStyle name="_Res 09 10" xfId="37164" xr:uid="{00000000-0005-0000-0000-0000EA0B0000}"/>
    <cellStyle name="_Res 09 10_Q Sum_Res N" xfId="37165"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1" xr:uid="{00000000-0005-0000-0000-0000F00B0000}"/>
    <cellStyle name="_RETAIL 2008_Kontroll ME" xfId="12365" xr:uid="{00000000-0005-0000-0000-0000F10B0000}"/>
    <cellStyle name="_RETAIL 2008_Kontroll-fane" xfId="12366" xr:uid="{00000000-0005-0000-0000-0000F20B0000}"/>
    <cellStyle name="_RETAIL 2008_Q Sum_Res N" xfId="37166" xr:uid="{00000000-0005-0000-0000-0000F30B0000}"/>
    <cellStyle name="_RETAIL 2008_Results &amp; key fig." xfId="42542"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3"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44" xr:uid="{00000000-0005-0000-0000-0000FC0B0000}"/>
    <cellStyle name="_Samleoversikt" xfId="284" xr:uid="{00000000-0005-0000-0000-0000FD0B0000}"/>
    <cellStyle name="_Samleoversikt 10" xfId="42545" xr:uid="{00000000-0005-0000-0000-0000FE0B0000}"/>
    <cellStyle name="_Samleoversikt 10 2" xfId="42546" xr:uid="{00000000-0005-0000-0000-0000FF0B0000}"/>
    <cellStyle name="_Samleoversikt 10 2 2" xfId="42547" xr:uid="{00000000-0005-0000-0000-0000000C0000}"/>
    <cellStyle name="_Samleoversikt 10 2 2 2" xfId="42548" xr:uid="{00000000-0005-0000-0000-0000010C0000}"/>
    <cellStyle name="_Samleoversikt 10 2 3" xfId="42549" xr:uid="{00000000-0005-0000-0000-0000020C0000}"/>
    <cellStyle name="_Samleoversikt 10 2 3 2" xfId="42550" xr:uid="{00000000-0005-0000-0000-0000030C0000}"/>
    <cellStyle name="_Samleoversikt 10 2 4" xfId="42551" xr:uid="{00000000-0005-0000-0000-0000040C0000}"/>
    <cellStyle name="_Samleoversikt 10 3" xfId="42552" xr:uid="{00000000-0005-0000-0000-0000050C0000}"/>
    <cellStyle name="_Samleoversikt 10 3 2" xfId="42553" xr:uid="{00000000-0005-0000-0000-0000060C0000}"/>
    <cellStyle name="_Samleoversikt 10 4" xfId="42554" xr:uid="{00000000-0005-0000-0000-0000070C0000}"/>
    <cellStyle name="_Samleoversikt 10 4 2" xfId="42555" xr:uid="{00000000-0005-0000-0000-0000080C0000}"/>
    <cellStyle name="_Samleoversikt 10 5" xfId="42556" xr:uid="{00000000-0005-0000-0000-0000090C0000}"/>
    <cellStyle name="_Samleoversikt 11" xfId="42557" xr:uid="{00000000-0005-0000-0000-00000A0C0000}"/>
    <cellStyle name="_Samleoversikt 11 2" xfId="42558" xr:uid="{00000000-0005-0000-0000-00000B0C0000}"/>
    <cellStyle name="_Samleoversikt 11 2 2" xfId="42559" xr:uid="{00000000-0005-0000-0000-00000C0C0000}"/>
    <cellStyle name="_Samleoversikt 11 3" xfId="42560" xr:uid="{00000000-0005-0000-0000-00000D0C0000}"/>
    <cellStyle name="_Samleoversikt 11 3 2" xfId="42561" xr:uid="{00000000-0005-0000-0000-00000E0C0000}"/>
    <cellStyle name="_Samleoversikt 11 4" xfId="42562" xr:uid="{00000000-0005-0000-0000-00000F0C0000}"/>
    <cellStyle name="_Samleoversikt 12" xfId="42563" xr:uid="{00000000-0005-0000-0000-0000100C0000}"/>
    <cellStyle name="_Samleoversikt 12 2" xfId="42564" xr:uid="{00000000-0005-0000-0000-0000110C0000}"/>
    <cellStyle name="_Samleoversikt 12 2 2" xfId="42565" xr:uid="{00000000-0005-0000-0000-0000120C0000}"/>
    <cellStyle name="_Samleoversikt 12 3" xfId="42566" xr:uid="{00000000-0005-0000-0000-0000130C0000}"/>
    <cellStyle name="_Samleoversikt 13" xfId="42567" xr:uid="{00000000-0005-0000-0000-0000140C0000}"/>
    <cellStyle name="_Samleoversikt 13 2" xfId="42568" xr:uid="{00000000-0005-0000-0000-0000150C0000}"/>
    <cellStyle name="_Samleoversikt 13 2 2" xfId="42569" xr:uid="{00000000-0005-0000-0000-0000160C0000}"/>
    <cellStyle name="_Samleoversikt 13 2 3" xfId="42570" xr:uid="{00000000-0005-0000-0000-0000170C0000}"/>
    <cellStyle name="_Samleoversikt 14" xfId="42571" xr:uid="{00000000-0005-0000-0000-0000180C0000}"/>
    <cellStyle name="_Samleoversikt 14 2" xfId="42572" xr:uid="{00000000-0005-0000-0000-0000190C0000}"/>
    <cellStyle name="_Samleoversikt 14 3" xfId="42573" xr:uid="{00000000-0005-0000-0000-00001A0C0000}"/>
    <cellStyle name="_Samleoversikt 15" xfId="42574" xr:uid="{00000000-0005-0000-0000-00001B0C0000}"/>
    <cellStyle name="_Samleoversikt 15 2" xfId="42575" xr:uid="{00000000-0005-0000-0000-00001C0C0000}"/>
    <cellStyle name="_Samleoversikt 16" xfId="42576" xr:uid="{00000000-0005-0000-0000-00001D0C0000}"/>
    <cellStyle name="_Samleoversikt 16 2" xfId="42577" xr:uid="{00000000-0005-0000-0000-00001E0C0000}"/>
    <cellStyle name="_Samleoversikt 16 3" xfId="42578" xr:uid="{00000000-0005-0000-0000-00001F0C0000}"/>
    <cellStyle name="_Samleoversikt 17" xfId="42579" xr:uid="{00000000-0005-0000-0000-0000200C0000}"/>
    <cellStyle name="_Samleoversikt 17 2" xfId="42580" xr:uid="{00000000-0005-0000-0000-0000210C0000}"/>
    <cellStyle name="_Samleoversikt 17 3" xfId="42581" xr:uid="{00000000-0005-0000-0000-0000220C0000}"/>
    <cellStyle name="_Samleoversikt 18" xfId="42582" xr:uid="{00000000-0005-0000-0000-0000230C0000}"/>
    <cellStyle name="_Samleoversikt 18 2" xfId="42583" xr:uid="{00000000-0005-0000-0000-0000240C0000}"/>
    <cellStyle name="_Samleoversikt 19" xfId="42584" xr:uid="{00000000-0005-0000-0000-0000250C0000}"/>
    <cellStyle name="_Samleoversikt 2" xfId="285" xr:uid="{00000000-0005-0000-0000-0000260C0000}"/>
    <cellStyle name="_Samleoversikt 2 2" xfId="37167" xr:uid="{00000000-0005-0000-0000-0000270C0000}"/>
    <cellStyle name="_Samleoversikt 2 2 2" xfId="42585" xr:uid="{00000000-0005-0000-0000-0000280C0000}"/>
    <cellStyle name="_Samleoversikt 2 2 2 2" xfId="42586" xr:uid="{00000000-0005-0000-0000-0000290C0000}"/>
    <cellStyle name="_Samleoversikt 2 2 2 2 2" xfId="42587" xr:uid="{00000000-0005-0000-0000-00002A0C0000}"/>
    <cellStyle name="_Samleoversikt 2 2 2 2 2 2" xfId="42588" xr:uid="{00000000-0005-0000-0000-00002B0C0000}"/>
    <cellStyle name="_Samleoversikt 2 2 2 2 2 2 2" xfId="42589" xr:uid="{00000000-0005-0000-0000-00002C0C0000}"/>
    <cellStyle name="_Samleoversikt 2 2 2 2 2 3" xfId="42590" xr:uid="{00000000-0005-0000-0000-00002D0C0000}"/>
    <cellStyle name="_Samleoversikt 2 2 2 2 3" xfId="42591" xr:uid="{00000000-0005-0000-0000-00002E0C0000}"/>
    <cellStyle name="_Samleoversikt 2 2 2 2 3 2" xfId="42592" xr:uid="{00000000-0005-0000-0000-00002F0C0000}"/>
    <cellStyle name="_Samleoversikt 2 2 2 2 4" xfId="42593" xr:uid="{00000000-0005-0000-0000-0000300C0000}"/>
    <cellStyle name="_Samleoversikt 2 2 2 3" xfId="42594" xr:uid="{00000000-0005-0000-0000-0000310C0000}"/>
    <cellStyle name="_Samleoversikt 2 2 2 3 2" xfId="42595" xr:uid="{00000000-0005-0000-0000-0000320C0000}"/>
    <cellStyle name="_Samleoversikt 2 2 2 3 2 2" xfId="42596" xr:uid="{00000000-0005-0000-0000-0000330C0000}"/>
    <cellStyle name="_Samleoversikt 2 2 2 3 3" xfId="42597" xr:uid="{00000000-0005-0000-0000-0000340C0000}"/>
    <cellStyle name="_Samleoversikt 2 2 2 4" xfId="42598" xr:uid="{00000000-0005-0000-0000-0000350C0000}"/>
    <cellStyle name="_Samleoversikt 2 2 2 4 2" xfId="42599" xr:uid="{00000000-0005-0000-0000-0000360C0000}"/>
    <cellStyle name="_Samleoversikt 2 2 2 5" xfId="42600" xr:uid="{00000000-0005-0000-0000-0000370C0000}"/>
    <cellStyle name="_Samleoversikt 2 2 3" xfId="42601" xr:uid="{00000000-0005-0000-0000-0000380C0000}"/>
    <cellStyle name="_Samleoversikt 2 2 3 2" xfId="42602" xr:uid="{00000000-0005-0000-0000-0000390C0000}"/>
    <cellStyle name="_Samleoversikt 2 2 3 2 2" xfId="42603" xr:uid="{00000000-0005-0000-0000-00003A0C0000}"/>
    <cellStyle name="_Samleoversikt 2 2 3 2 2 2" xfId="42604" xr:uid="{00000000-0005-0000-0000-00003B0C0000}"/>
    <cellStyle name="_Samleoversikt 2 2 3 2 3" xfId="42605" xr:uid="{00000000-0005-0000-0000-00003C0C0000}"/>
    <cellStyle name="_Samleoversikt 2 2 3 3" xfId="42606" xr:uid="{00000000-0005-0000-0000-00003D0C0000}"/>
    <cellStyle name="_Samleoversikt 2 2 3 3 2" xfId="42607" xr:uid="{00000000-0005-0000-0000-00003E0C0000}"/>
    <cellStyle name="_Samleoversikt 2 2 3 4" xfId="42608" xr:uid="{00000000-0005-0000-0000-00003F0C0000}"/>
    <cellStyle name="_Samleoversikt 2 2 4" xfId="42609" xr:uid="{00000000-0005-0000-0000-0000400C0000}"/>
    <cellStyle name="_Samleoversikt 2 2 4 2" xfId="42610" xr:uid="{00000000-0005-0000-0000-0000410C0000}"/>
    <cellStyle name="_Samleoversikt 2 2 4 2 2" xfId="42611" xr:uid="{00000000-0005-0000-0000-0000420C0000}"/>
    <cellStyle name="_Samleoversikt 2 2 4 3" xfId="42612" xr:uid="{00000000-0005-0000-0000-0000430C0000}"/>
    <cellStyle name="_Samleoversikt 2 2 5" xfId="42613" xr:uid="{00000000-0005-0000-0000-0000440C0000}"/>
    <cellStyle name="_Samleoversikt 2 2 5 2" xfId="42614" xr:uid="{00000000-0005-0000-0000-0000450C0000}"/>
    <cellStyle name="_Samleoversikt 2 2 6" xfId="42615" xr:uid="{00000000-0005-0000-0000-0000460C0000}"/>
    <cellStyle name="_Samleoversikt 2 3" xfId="42616" xr:uid="{00000000-0005-0000-0000-0000470C0000}"/>
    <cellStyle name="_Samleoversikt 2 3 2" xfId="42617" xr:uid="{00000000-0005-0000-0000-0000480C0000}"/>
    <cellStyle name="_Samleoversikt 2 3 2 2" xfId="42618" xr:uid="{00000000-0005-0000-0000-0000490C0000}"/>
    <cellStyle name="_Samleoversikt 2 3 2 2 2" xfId="42619" xr:uid="{00000000-0005-0000-0000-00004A0C0000}"/>
    <cellStyle name="_Samleoversikt 2 3 2 2 2 2" xfId="42620" xr:uid="{00000000-0005-0000-0000-00004B0C0000}"/>
    <cellStyle name="_Samleoversikt 2 3 2 2 3" xfId="42621" xr:uid="{00000000-0005-0000-0000-00004C0C0000}"/>
    <cellStyle name="_Samleoversikt 2 3 2 3" xfId="42622" xr:uid="{00000000-0005-0000-0000-00004D0C0000}"/>
    <cellStyle name="_Samleoversikt 2 3 2 3 2" xfId="42623" xr:uid="{00000000-0005-0000-0000-00004E0C0000}"/>
    <cellStyle name="_Samleoversikt 2 3 2 4" xfId="42624" xr:uid="{00000000-0005-0000-0000-00004F0C0000}"/>
    <cellStyle name="_Samleoversikt 2 3 3" xfId="42625" xr:uid="{00000000-0005-0000-0000-0000500C0000}"/>
    <cellStyle name="_Samleoversikt 2 3 3 2" xfId="42626" xr:uid="{00000000-0005-0000-0000-0000510C0000}"/>
    <cellStyle name="_Samleoversikt 2 3 3 2 2" xfId="42627" xr:uid="{00000000-0005-0000-0000-0000520C0000}"/>
    <cellStyle name="_Samleoversikt 2 3 3 3" xfId="42628" xr:uid="{00000000-0005-0000-0000-0000530C0000}"/>
    <cellStyle name="_Samleoversikt 2 3 3 3 2" xfId="42629" xr:uid="{00000000-0005-0000-0000-0000540C0000}"/>
    <cellStyle name="_Samleoversikt 2 3 3 4" xfId="42630" xr:uid="{00000000-0005-0000-0000-0000550C0000}"/>
    <cellStyle name="_Samleoversikt 2 3 4" xfId="42631" xr:uid="{00000000-0005-0000-0000-0000560C0000}"/>
    <cellStyle name="_Samleoversikt 2 3 4 2" xfId="42632" xr:uid="{00000000-0005-0000-0000-0000570C0000}"/>
    <cellStyle name="_Samleoversikt 2 3 5" xfId="42633" xr:uid="{00000000-0005-0000-0000-0000580C0000}"/>
    <cellStyle name="_Samleoversikt 2 3 5 2" xfId="42634" xr:uid="{00000000-0005-0000-0000-0000590C0000}"/>
    <cellStyle name="_Samleoversikt 2 3 6" xfId="42635" xr:uid="{00000000-0005-0000-0000-00005A0C0000}"/>
    <cellStyle name="_Samleoversikt 2 3_Prognose eksponering " xfId="37168" xr:uid="{00000000-0005-0000-0000-00005B0C0000}"/>
    <cellStyle name="_Samleoversikt 2 3_Prognose eksponering  2" xfId="42636" xr:uid="{00000000-0005-0000-0000-00005C0C0000}"/>
    <cellStyle name="_Samleoversikt 2 3_Prognose eksponering  2 2" xfId="42637" xr:uid="{00000000-0005-0000-0000-00005D0C0000}"/>
    <cellStyle name="_Samleoversikt 2 3_Prognose eksponering  2 2 2" xfId="42638" xr:uid="{00000000-0005-0000-0000-00005E0C0000}"/>
    <cellStyle name="_Samleoversikt 2 3_Prognose eksponering  2 3" xfId="42639" xr:uid="{00000000-0005-0000-0000-00005F0C0000}"/>
    <cellStyle name="_Samleoversikt 2 3_Prognose eksponering  3" xfId="42640" xr:uid="{00000000-0005-0000-0000-0000600C0000}"/>
    <cellStyle name="_Samleoversikt 2 3_Prognose eksponering  3 2" xfId="42641" xr:uid="{00000000-0005-0000-0000-0000610C0000}"/>
    <cellStyle name="_Samleoversikt 2 3_Prognose eksponering  4" xfId="42642" xr:uid="{00000000-0005-0000-0000-0000620C0000}"/>
    <cellStyle name="_Samleoversikt 2 3_Vedlegg" xfId="42643" xr:uid="{00000000-0005-0000-0000-0000630C0000}"/>
    <cellStyle name="_Samleoversikt 2 3_Vedlegg 2" xfId="42644" xr:uid="{00000000-0005-0000-0000-0000640C0000}"/>
    <cellStyle name="_Samleoversikt 2 3_Vedlegg 2 2" xfId="42645" xr:uid="{00000000-0005-0000-0000-0000650C0000}"/>
    <cellStyle name="_Samleoversikt 2 3_Vedlegg 2 2 2" xfId="42646" xr:uid="{00000000-0005-0000-0000-0000660C0000}"/>
    <cellStyle name="_Samleoversikt 2 3_Vedlegg 2 3" xfId="42647" xr:uid="{00000000-0005-0000-0000-0000670C0000}"/>
    <cellStyle name="_Samleoversikt 2 3_Vedlegg 3" xfId="42648" xr:uid="{00000000-0005-0000-0000-0000680C0000}"/>
    <cellStyle name="_Samleoversikt 2 3_Vedlegg 3 2" xfId="42649" xr:uid="{00000000-0005-0000-0000-0000690C0000}"/>
    <cellStyle name="_Samleoversikt 2 3_Vedlegg 4" xfId="42650" xr:uid="{00000000-0005-0000-0000-00006A0C0000}"/>
    <cellStyle name="_Samleoversikt 2 4" xfId="42651" xr:uid="{00000000-0005-0000-0000-00006B0C0000}"/>
    <cellStyle name="_Samleoversikt 2 4 2" xfId="42652" xr:uid="{00000000-0005-0000-0000-00006C0C0000}"/>
    <cellStyle name="_Samleoversikt 2 4 2 2" xfId="42653" xr:uid="{00000000-0005-0000-0000-00006D0C0000}"/>
    <cellStyle name="_Samleoversikt 2 4 2 2 2" xfId="42654" xr:uid="{00000000-0005-0000-0000-00006E0C0000}"/>
    <cellStyle name="_Samleoversikt 2 4 2 3" xfId="42655" xr:uid="{00000000-0005-0000-0000-00006F0C0000}"/>
    <cellStyle name="_Samleoversikt 2 4 3" xfId="42656" xr:uid="{00000000-0005-0000-0000-0000700C0000}"/>
    <cellStyle name="_Samleoversikt 2 4 3 2" xfId="42657" xr:uid="{00000000-0005-0000-0000-0000710C0000}"/>
    <cellStyle name="_Samleoversikt 2 4 4" xfId="42658" xr:uid="{00000000-0005-0000-0000-0000720C0000}"/>
    <cellStyle name="_Samleoversikt 2 5" xfId="42659" xr:uid="{00000000-0005-0000-0000-0000730C0000}"/>
    <cellStyle name="_Samleoversikt 2 5 2" xfId="42660" xr:uid="{00000000-0005-0000-0000-0000740C0000}"/>
    <cellStyle name="_Samleoversikt 2 6" xfId="42661" xr:uid="{00000000-0005-0000-0000-0000750C0000}"/>
    <cellStyle name="_Samleoversikt 2 6 2" xfId="42662" xr:uid="{00000000-0005-0000-0000-0000760C0000}"/>
    <cellStyle name="_Samleoversikt 2 7" xfId="42663" xr:uid="{00000000-0005-0000-0000-0000770C0000}"/>
    <cellStyle name="_Samleoversikt 2 7 2" xfId="42664" xr:uid="{00000000-0005-0000-0000-0000780C0000}"/>
    <cellStyle name="_Samleoversikt 2 8" xfId="42665" xr:uid="{00000000-0005-0000-0000-0000790C0000}"/>
    <cellStyle name="_Samleoversikt 2_1" xfId="42666" xr:uid="{00000000-0005-0000-0000-00007A0C0000}"/>
    <cellStyle name="_Samleoversikt 2_8" xfId="42667"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68" xr:uid="{00000000-0005-0000-0000-00007F0C0000}"/>
    <cellStyle name="_Samleoversikt 3 2 2" xfId="42669" xr:uid="{00000000-0005-0000-0000-0000800C0000}"/>
    <cellStyle name="_Samleoversikt 3 2 2 2" xfId="42670" xr:uid="{00000000-0005-0000-0000-0000810C0000}"/>
    <cellStyle name="_Samleoversikt 3 2 2 2 2" xfId="42671" xr:uid="{00000000-0005-0000-0000-0000820C0000}"/>
    <cellStyle name="_Samleoversikt 3 2 2 3" xfId="42672" xr:uid="{00000000-0005-0000-0000-0000830C0000}"/>
    <cellStyle name="_Samleoversikt 3 2 3" xfId="42673" xr:uid="{00000000-0005-0000-0000-0000840C0000}"/>
    <cellStyle name="_Samleoversikt 3 2 3 2" xfId="42674" xr:uid="{00000000-0005-0000-0000-0000850C0000}"/>
    <cellStyle name="_Samleoversikt 3 2 4" xfId="42675" xr:uid="{00000000-0005-0000-0000-0000860C0000}"/>
    <cellStyle name="_Samleoversikt 3 3" xfId="42676" xr:uid="{00000000-0005-0000-0000-0000870C0000}"/>
    <cellStyle name="_Samleoversikt 3 3 2" xfId="42677" xr:uid="{00000000-0005-0000-0000-0000880C0000}"/>
    <cellStyle name="_Samleoversikt 3 3 2 2" xfId="42678" xr:uid="{00000000-0005-0000-0000-0000890C0000}"/>
    <cellStyle name="_Samleoversikt 3 3 3" xfId="42679" xr:uid="{00000000-0005-0000-0000-00008A0C0000}"/>
    <cellStyle name="_Samleoversikt 3 3 4" xfId="42680" xr:uid="{00000000-0005-0000-0000-00008B0C0000}"/>
    <cellStyle name="_Samleoversikt 3 4" xfId="42681" xr:uid="{00000000-0005-0000-0000-00008C0C0000}"/>
    <cellStyle name="_Samleoversikt 3 4 2" xfId="42682" xr:uid="{00000000-0005-0000-0000-00008D0C0000}"/>
    <cellStyle name="_Samleoversikt 3 4 2 2" xfId="42683" xr:uid="{00000000-0005-0000-0000-00008E0C0000}"/>
    <cellStyle name="_Samleoversikt 3 4 3" xfId="42684" xr:uid="{00000000-0005-0000-0000-00008F0C0000}"/>
    <cellStyle name="_Samleoversikt 3 5" xfId="42685" xr:uid="{00000000-0005-0000-0000-0000900C0000}"/>
    <cellStyle name="_Samleoversikt 3 5 2" xfId="42686" xr:uid="{00000000-0005-0000-0000-0000910C0000}"/>
    <cellStyle name="_Samleoversikt 3 6" xfId="42687" xr:uid="{00000000-0005-0000-0000-0000920C0000}"/>
    <cellStyle name="_Samleoversikt 4" xfId="287" xr:uid="{00000000-0005-0000-0000-0000930C0000}"/>
    <cellStyle name="_Samleoversikt 4 2" xfId="42688" xr:uid="{00000000-0005-0000-0000-0000940C0000}"/>
    <cellStyle name="_Samleoversikt 4 2 2" xfId="42689" xr:uid="{00000000-0005-0000-0000-0000950C0000}"/>
    <cellStyle name="_Samleoversikt 4 2 2 2" xfId="42690" xr:uid="{00000000-0005-0000-0000-0000960C0000}"/>
    <cellStyle name="_Samleoversikt 4 2 2 2 2" xfId="42691" xr:uid="{00000000-0005-0000-0000-0000970C0000}"/>
    <cellStyle name="_Samleoversikt 4 2 2 2 2 2" xfId="42692" xr:uid="{00000000-0005-0000-0000-0000980C0000}"/>
    <cellStyle name="_Samleoversikt 4 2 2 2 3" xfId="42693" xr:uid="{00000000-0005-0000-0000-0000990C0000}"/>
    <cellStyle name="_Samleoversikt 4 2 2 3" xfId="42694" xr:uid="{00000000-0005-0000-0000-00009A0C0000}"/>
    <cellStyle name="_Samleoversikt 4 2 2 3 2" xfId="42695" xr:uid="{00000000-0005-0000-0000-00009B0C0000}"/>
    <cellStyle name="_Samleoversikt 4 2 2 4" xfId="42696" xr:uid="{00000000-0005-0000-0000-00009C0C0000}"/>
    <cellStyle name="_Samleoversikt 4 2 3" xfId="42697" xr:uid="{00000000-0005-0000-0000-00009D0C0000}"/>
    <cellStyle name="_Samleoversikt 4 2 3 2" xfId="42698" xr:uid="{00000000-0005-0000-0000-00009E0C0000}"/>
    <cellStyle name="_Samleoversikt 4 2 3 2 2" xfId="42699" xr:uid="{00000000-0005-0000-0000-00009F0C0000}"/>
    <cellStyle name="_Samleoversikt 4 2 3 3" xfId="42700" xr:uid="{00000000-0005-0000-0000-0000A00C0000}"/>
    <cellStyle name="_Samleoversikt 4 2 4" xfId="42701" xr:uid="{00000000-0005-0000-0000-0000A10C0000}"/>
    <cellStyle name="_Samleoversikt 4 2 4 2" xfId="42702" xr:uid="{00000000-0005-0000-0000-0000A20C0000}"/>
    <cellStyle name="_Samleoversikt 4 2 5" xfId="42703" xr:uid="{00000000-0005-0000-0000-0000A30C0000}"/>
    <cellStyle name="_Samleoversikt 4 3" xfId="42704" xr:uid="{00000000-0005-0000-0000-0000A40C0000}"/>
    <cellStyle name="_Samleoversikt 4 3 2" xfId="42705" xr:uid="{00000000-0005-0000-0000-0000A50C0000}"/>
    <cellStyle name="_Samleoversikt 4 3 2 2" xfId="42706" xr:uid="{00000000-0005-0000-0000-0000A60C0000}"/>
    <cellStyle name="_Samleoversikt 4 3 2 2 2" xfId="42707" xr:uid="{00000000-0005-0000-0000-0000A70C0000}"/>
    <cellStyle name="_Samleoversikt 4 3 2 3" xfId="42708" xr:uid="{00000000-0005-0000-0000-0000A80C0000}"/>
    <cellStyle name="_Samleoversikt 4 3 3" xfId="42709" xr:uid="{00000000-0005-0000-0000-0000A90C0000}"/>
    <cellStyle name="_Samleoversikt 4 3 3 2" xfId="42710" xr:uid="{00000000-0005-0000-0000-0000AA0C0000}"/>
    <cellStyle name="_Samleoversikt 4 3 4" xfId="42711" xr:uid="{00000000-0005-0000-0000-0000AB0C0000}"/>
    <cellStyle name="_Samleoversikt 4 4" xfId="42712" xr:uid="{00000000-0005-0000-0000-0000AC0C0000}"/>
    <cellStyle name="_Samleoversikt 4 4 2" xfId="42713" xr:uid="{00000000-0005-0000-0000-0000AD0C0000}"/>
    <cellStyle name="_Samleoversikt 4 4 2 2" xfId="42714" xr:uid="{00000000-0005-0000-0000-0000AE0C0000}"/>
    <cellStyle name="_Samleoversikt 4 4 3" xfId="42715" xr:uid="{00000000-0005-0000-0000-0000AF0C0000}"/>
    <cellStyle name="_Samleoversikt 4 5" xfId="42716" xr:uid="{00000000-0005-0000-0000-0000B00C0000}"/>
    <cellStyle name="_Samleoversikt 4 5 2" xfId="42717" xr:uid="{00000000-0005-0000-0000-0000B10C0000}"/>
    <cellStyle name="_Samleoversikt 4 6" xfId="42718" xr:uid="{00000000-0005-0000-0000-0000B20C0000}"/>
    <cellStyle name="_Samleoversikt 5" xfId="42719" xr:uid="{00000000-0005-0000-0000-0000B30C0000}"/>
    <cellStyle name="_Samleoversikt 5 2" xfId="42720" xr:uid="{00000000-0005-0000-0000-0000B40C0000}"/>
    <cellStyle name="_Samleoversikt 5 2 2" xfId="42721" xr:uid="{00000000-0005-0000-0000-0000B50C0000}"/>
    <cellStyle name="_Samleoversikt 5 2 2 2" xfId="42722" xr:uid="{00000000-0005-0000-0000-0000B60C0000}"/>
    <cellStyle name="_Samleoversikt 5 2 2 2 2" xfId="42723" xr:uid="{00000000-0005-0000-0000-0000B70C0000}"/>
    <cellStyle name="_Samleoversikt 5 2 2 2 2 2" xfId="42724" xr:uid="{00000000-0005-0000-0000-0000B80C0000}"/>
    <cellStyle name="_Samleoversikt 5 2 2 2 3" xfId="42725" xr:uid="{00000000-0005-0000-0000-0000B90C0000}"/>
    <cellStyle name="_Samleoversikt 5 2 2 3" xfId="42726" xr:uid="{00000000-0005-0000-0000-0000BA0C0000}"/>
    <cellStyle name="_Samleoversikt 5 2 2 3 2" xfId="42727" xr:uid="{00000000-0005-0000-0000-0000BB0C0000}"/>
    <cellStyle name="_Samleoversikt 5 2 2 4" xfId="42728" xr:uid="{00000000-0005-0000-0000-0000BC0C0000}"/>
    <cellStyle name="_Samleoversikt 5 2 3" xfId="42729" xr:uid="{00000000-0005-0000-0000-0000BD0C0000}"/>
    <cellStyle name="_Samleoversikt 5 2 3 2" xfId="42730" xr:uid="{00000000-0005-0000-0000-0000BE0C0000}"/>
    <cellStyle name="_Samleoversikt 5 2 3 2 2" xfId="42731" xr:uid="{00000000-0005-0000-0000-0000BF0C0000}"/>
    <cellStyle name="_Samleoversikt 5 2 3 3" xfId="42732" xr:uid="{00000000-0005-0000-0000-0000C00C0000}"/>
    <cellStyle name="_Samleoversikt 5 2 4" xfId="42733" xr:uid="{00000000-0005-0000-0000-0000C10C0000}"/>
    <cellStyle name="_Samleoversikt 5 2 4 2" xfId="42734" xr:uid="{00000000-0005-0000-0000-0000C20C0000}"/>
    <cellStyle name="_Samleoversikt 5 2 5" xfId="42735" xr:uid="{00000000-0005-0000-0000-0000C30C0000}"/>
    <cellStyle name="_Samleoversikt 5 3" xfId="42736" xr:uid="{00000000-0005-0000-0000-0000C40C0000}"/>
    <cellStyle name="_Samleoversikt 5 3 2" xfId="42737" xr:uid="{00000000-0005-0000-0000-0000C50C0000}"/>
    <cellStyle name="_Samleoversikt 5 3 2 2" xfId="42738" xr:uid="{00000000-0005-0000-0000-0000C60C0000}"/>
    <cellStyle name="_Samleoversikt 5 3 2 2 2" xfId="42739" xr:uid="{00000000-0005-0000-0000-0000C70C0000}"/>
    <cellStyle name="_Samleoversikt 5 3 2 3" xfId="42740" xr:uid="{00000000-0005-0000-0000-0000C80C0000}"/>
    <cellStyle name="_Samleoversikt 5 3 3" xfId="42741" xr:uid="{00000000-0005-0000-0000-0000C90C0000}"/>
    <cellStyle name="_Samleoversikt 5 3 3 2" xfId="42742" xr:uid="{00000000-0005-0000-0000-0000CA0C0000}"/>
    <cellStyle name="_Samleoversikt 5 3 4" xfId="42743" xr:uid="{00000000-0005-0000-0000-0000CB0C0000}"/>
    <cellStyle name="_Samleoversikt 5 4" xfId="42744" xr:uid="{00000000-0005-0000-0000-0000CC0C0000}"/>
    <cellStyle name="_Samleoversikt 5 4 2" xfId="42745" xr:uid="{00000000-0005-0000-0000-0000CD0C0000}"/>
    <cellStyle name="_Samleoversikt 5 4 2 2" xfId="42746" xr:uid="{00000000-0005-0000-0000-0000CE0C0000}"/>
    <cellStyle name="_Samleoversikt 5 4 3" xfId="42747" xr:uid="{00000000-0005-0000-0000-0000CF0C0000}"/>
    <cellStyle name="_Samleoversikt 5 5" xfId="42748" xr:uid="{00000000-0005-0000-0000-0000D00C0000}"/>
    <cellStyle name="_Samleoversikt 5 5 2" xfId="42749" xr:uid="{00000000-0005-0000-0000-0000D10C0000}"/>
    <cellStyle name="_Samleoversikt 5 6" xfId="42750" xr:uid="{00000000-0005-0000-0000-0000D20C0000}"/>
    <cellStyle name="_Samleoversikt 6" xfId="42751" xr:uid="{00000000-0005-0000-0000-0000D30C0000}"/>
    <cellStyle name="_Samleoversikt 6 2" xfId="42752" xr:uid="{00000000-0005-0000-0000-0000D40C0000}"/>
    <cellStyle name="_Samleoversikt 6 2 2" xfId="42753" xr:uid="{00000000-0005-0000-0000-0000D50C0000}"/>
    <cellStyle name="_Samleoversikt 6 2 2 2" xfId="42754" xr:uid="{00000000-0005-0000-0000-0000D60C0000}"/>
    <cellStyle name="_Samleoversikt 6 2 2 2 2" xfId="42755" xr:uid="{00000000-0005-0000-0000-0000D70C0000}"/>
    <cellStyle name="_Samleoversikt 6 2 2 2 2 2" xfId="42756" xr:uid="{00000000-0005-0000-0000-0000D80C0000}"/>
    <cellStyle name="_Samleoversikt 6 2 2 2 3" xfId="42757" xr:uid="{00000000-0005-0000-0000-0000D90C0000}"/>
    <cellStyle name="_Samleoversikt 6 2 2 3" xfId="42758" xr:uid="{00000000-0005-0000-0000-0000DA0C0000}"/>
    <cellStyle name="_Samleoversikt 6 2 2 3 2" xfId="42759" xr:uid="{00000000-0005-0000-0000-0000DB0C0000}"/>
    <cellStyle name="_Samleoversikt 6 2 2 4" xfId="42760" xr:uid="{00000000-0005-0000-0000-0000DC0C0000}"/>
    <cellStyle name="_Samleoversikt 6 2 3" xfId="42761" xr:uid="{00000000-0005-0000-0000-0000DD0C0000}"/>
    <cellStyle name="_Samleoversikt 6 2 3 2" xfId="42762" xr:uid="{00000000-0005-0000-0000-0000DE0C0000}"/>
    <cellStyle name="_Samleoversikt 6 2 3 2 2" xfId="42763" xr:uid="{00000000-0005-0000-0000-0000DF0C0000}"/>
    <cellStyle name="_Samleoversikt 6 2 3 3" xfId="42764" xr:uid="{00000000-0005-0000-0000-0000E00C0000}"/>
    <cellStyle name="_Samleoversikt 6 2 4" xfId="42765" xr:uid="{00000000-0005-0000-0000-0000E10C0000}"/>
    <cellStyle name="_Samleoversikt 6 2 4 2" xfId="42766" xr:uid="{00000000-0005-0000-0000-0000E20C0000}"/>
    <cellStyle name="_Samleoversikt 6 2 5" xfId="42767" xr:uid="{00000000-0005-0000-0000-0000E30C0000}"/>
    <cellStyle name="_Samleoversikt 6 3" xfId="42768" xr:uid="{00000000-0005-0000-0000-0000E40C0000}"/>
    <cellStyle name="_Samleoversikt 6 3 2" xfId="42769" xr:uid="{00000000-0005-0000-0000-0000E50C0000}"/>
    <cellStyle name="_Samleoversikt 6 3 2 2" xfId="42770" xr:uid="{00000000-0005-0000-0000-0000E60C0000}"/>
    <cellStyle name="_Samleoversikt 6 3 2 2 2" xfId="42771" xr:uid="{00000000-0005-0000-0000-0000E70C0000}"/>
    <cellStyle name="_Samleoversikt 6 3 2 3" xfId="42772" xr:uid="{00000000-0005-0000-0000-0000E80C0000}"/>
    <cellStyle name="_Samleoversikt 6 3 3" xfId="42773" xr:uid="{00000000-0005-0000-0000-0000E90C0000}"/>
    <cellStyle name="_Samleoversikt 6 3 3 2" xfId="42774" xr:uid="{00000000-0005-0000-0000-0000EA0C0000}"/>
    <cellStyle name="_Samleoversikt 6 3 4" xfId="42775" xr:uid="{00000000-0005-0000-0000-0000EB0C0000}"/>
    <cellStyle name="_Samleoversikt 6 4" xfId="42776" xr:uid="{00000000-0005-0000-0000-0000EC0C0000}"/>
    <cellStyle name="_Samleoversikt 6 4 2" xfId="42777" xr:uid="{00000000-0005-0000-0000-0000ED0C0000}"/>
    <cellStyle name="_Samleoversikt 6 4 2 2" xfId="42778" xr:uid="{00000000-0005-0000-0000-0000EE0C0000}"/>
    <cellStyle name="_Samleoversikt 6 4 3" xfId="42779" xr:uid="{00000000-0005-0000-0000-0000EF0C0000}"/>
    <cellStyle name="_Samleoversikt 6 5" xfId="42780" xr:uid="{00000000-0005-0000-0000-0000F00C0000}"/>
    <cellStyle name="_Samleoversikt 6 5 2" xfId="42781" xr:uid="{00000000-0005-0000-0000-0000F10C0000}"/>
    <cellStyle name="_Samleoversikt 6 6" xfId="42782" xr:uid="{00000000-0005-0000-0000-0000F20C0000}"/>
    <cellStyle name="_Samleoversikt 7" xfId="42783" xr:uid="{00000000-0005-0000-0000-0000F30C0000}"/>
    <cellStyle name="_Samleoversikt 7 2" xfId="42784" xr:uid="{00000000-0005-0000-0000-0000F40C0000}"/>
    <cellStyle name="_Samleoversikt 7 2 2" xfId="42785" xr:uid="{00000000-0005-0000-0000-0000F50C0000}"/>
    <cellStyle name="_Samleoversikt 7 2 2 2" xfId="42786" xr:uid="{00000000-0005-0000-0000-0000F60C0000}"/>
    <cellStyle name="_Samleoversikt 7 2 2 2 2" xfId="42787" xr:uid="{00000000-0005-0000-0000-0000F70C0000}"/>
    <cellStyle name="_Samleoversikt 7 2 2 3" xfId="42788" xr:uid="{00000000-0005-0000-0000-0000F80C0000}"/>
    <cellStyle name="_Samleoversikt 7 2 3" xfId="42789" xr:uid="{00000000-0005-0000-0000-0000F90C0000}"/>
    <cellStyle name="_Samleoversikt 7 2 3 2" xfId="42790" xr:uid="{00000000-0005-0000-0000-0000FA0C0000}"/>
    <cellStyle name="_Samleoversikt 7 2 4" xfId="42791" xr:uid="{00000000-0005-0000-0000-0000FB0C0000}"/>
    <cellStyle name="_Samleoversikt 7 3" xfId="42792" xr:uid="{00000000-0005-0000-0000-0000FC0C0000}"/>
    <cellStyle name="_Samleoversikt 7 3 2" xfId="42793" xr:uid="{00000000-0005-0000-0000-0000FD0C0000}"/>
    <cellStyle name="_Samleoversikt 7 3 2 2" xfId="42794" xr:uid="{00000000-0005-0000-0000-0000FE0C0000}"/>
    <cellStyle name="_Samleoversikt 7 3 2 2 2" xfId="42795" xr:uid="{00000000-0005-0000-0000-0000FF0C0000}"/>
    <cellStyle name="_Samleoversikt 7 3 2 3" xfId="42796" xr:uid="{00000000-0005-0000-0000-0000000D0000}"/>
    <cellStyle name="_Samleoversikt 7 3 3" xfId="42797" xr:uid="{00000000-0005-0000-0000-0000010D0000}"/>
    <cellStyle name="_Samleoversikt 7 3 3 2" xfId="42798" xr:uid="{00000000-0005-0000-0000-0000020D0000}"/>
    <cellStyle name="_Samleoversikt 7 3 4" xfId="42799" xr:uid="{00000000-0005-0000-0000-0000030D0000}"/>
    <cellStyle name="_Samleoversikt 7 4" xfId="42800" xr:uid="{00000000-0005-0000-0000-0000040D0000}"/>
    <cellStyle name="_Samleoversikt 7 4 2" xfId="42801" xr:uid="{00000000-0005-0000-0000-0000050D0000}"/>
    <cellStyle name="_Samleoversikt 7 4 2 2" xfId="42802" xr:uid="{00000000-0005-0000-0000-0000060D0000}"/>
    <cellStyle name="_Samleoversikt 7 4 3" xfId="42803" xr:uid="{00000000-0005-0000-0000-0000070D0000}"/>
    <cellStyle name="_Samleoversikt 7 5" xfId="42804" xr:uid="{00000000-0005-0000-0000-0000080D0000}"/>
    <cellStyle name="_Samleoversikt 7 5 2" xfId="42805" xr:uid="{00000000-0005-0000-0000-0000090D0000}"/>
    <cellStyle name="_Samleoversikt 7 6" xfId="42806" xr:uid="{00000000-0005-0000-0000-00000A0D0000}"/>
    <cellStyle name="_Samleoversikt 8" xfId="42807" xr:uid="{00000000-0005-0000-0000-00000B0D0000}"/>
    <cellStyle name="_Samleoversikt 8 2" xfId="42808" xr:uid="{00000000-0005-0000-0000-00000C0D0000}"/>
    <cellStyle name="_Samleoversikt 8 2 2" xfId="42809" xr:uid="{00000000-0005-0000-0000-00000D0D0000}"/>
    <cellStyle name="_Samleoversikt 8 3" xfId="42810" xr:uid="{00000000-0005-0000-0000-00000E0D0000}"/>
    <cellStyle name="_Samleoversikt 8 3 2" xfId="42811" xr:uid="{00000000-0005-0000-0000-00000F0D0000}"/>
    <cellStyle name="_Samleoversikt 8 4" xfId="42812" xr:uid="{00000000-0005-0000-0000-0000100D0000}"/>
    <cellStyle name="_Samleoversikt 9" xfId="42813" xr:uid="{00000000-0005-0000-0000-0000110D0000}"/>
    <cellStyle name="_Samleoversikt 9 2" xfId="42814" xr:uid="{00000000-0005-0000-0000-0000120D0000}"/>
    <cellStyle name="_Samleoversikt 9 2 2" xfId="42815" xr:uid="{00000000-0005-0000-0000-0000130D0000}"/>
    <cellStyle name="_Samleoversikt 9 3" xfId="42816" xr:uid="{00000000-0005-0000-0000-0000140D0000}"/>
    <cellStyle name="_Samleoversikt 9 3 2" xfId="42817" xr:uid="{00000000-0005-0000-0000-0000150D0000}"/>
    <cellStyle name="_Samleoversikt 9 4" xfId="42818" xr:uid="{00000000-0005-0000-0000-0000160D0000}"/>
    <cellStyle name="_Samleoversikt_1" xfId="42819" xr:uid="{00000000-0005-0000-0000-0000170D0000}"/>
    <cellStyle name="_Samleoversikt_8" xfId="42820" xr:uid="{00000000-0005-0000-0000-0000180D0000}"/>
    <cellStyle name="_Samleoversikt_Adjustment-Hovedtall" xfId="37169" xr:uid="{00000000-0005-0000-0000-0000190D0000}"/>
    <cellStyle name="_Samleoversikt_Døtre" xfId="42821" xr:uid="{00000000-0005-0000-0000-00001A0D0000}"/>
    <cellStyle name="_Samleoversikt_Døtre 2" xfId="42822" xr:uid="{00000000-0005-0000-0000-00001B0D0000}"/>
    <cellStyle name="_Samleoversikt_Døtre 2 2" xfId="42823" xr:uid="{00000000-0005-0000-0000-00001C0D0000}"/>
    <cellStyle name="_Samleoversikt_Døtre 3" xfId="42824" xr:uid="{00000000-0005-0000-0000-00001D0D0000}"/>
    <cellStyle name="_Samleoversikt_Expenses (1)" xfId="42825" xr:uid="{00000000-0005-0000-0000-00001E0D0000}"/>
    <cellStyle name="_Samleoversikt_Hovedtall" xfId="37170" xr:uid="{00000000-0005-0000-0000-00001F0D0000}"/>
    <cellStyle name="_Samleoversikt_Kontroll ME" xfId="12375" xr:uid="{00000000-0005-0000-0000-0000200D0000}"/>
    <cellStyle name="_Samleoversikt_Kontroll-fane" xfId="12376" xr:uid="{00000000-0005-0000-0000-0000210D0000}"/>
    <cellStyle name="_Samleoversikt_Nøkkeltall" xfId="37171" xr:uid="{00000000-0005-0000-0000-0000220D0000}"/>
    <cellStyle name="_Samleoversikt_Prognose eksponering " xfId="37172" xr:uid="{00000000-0005-0000-0000-0000230D0000}"/>
    <cellStyle name="_Samleoversikt_Prognose eksponering  2" xfId="42826" xr:uid="{00000000-0005-0000-0000-0000240D0000}"/>
    <cellStyle name="_Samleoversikt_Prognose eksponering  2 2" xfId="42827" xr:uid="{00000000-0005-0000-0000-0000250D0000}"/>
    <cellStyle name="_Samleoversikt_Prognose eksponering  2 2 2" xfId="42828" xr:uid="{00000000-0005-0000-0000-0000260D0000}"/>
    <cellStyle name="_Samleoversikt_Prognose eksponering  2 3" xfId="42829" xr:uid="{00000000-0005-0000-0000-0000270D0000}"/>
    <cellStyle name="_Samleoversikt_Prognose eksponering  3" xfId="42830" xr:uid="{00000000-0005-0000-0000-0000280D0000}"/>
    <cellStyle name="_Samleoversikt_Prognose eksponering  3 2" xfId="42831" xr:uid="{00000000-0005-0000-0000-0000290D0000}"/>
    <cellStyle name="_Samleoversikt_Prognose eksponering  4" xfId="42832" xr:uid="{00000000-0005-0000-0000-00002A0D0000}"/>
    <cellStyle name="_Samleoversikt_Resultat" xfId="37173" xr:uid="{00000000-0005-0000-0000-00002B0D0000}"/>
    <cellStyle name="_Samleoversikt_Results &amp; key fig." xfId="42833" xr:uid="{00000000-0005-0000-0000-00002C0D0000}"/>
    <cellStyle name="_Samleoversikt_Side 9" xfId="42834" xr:uid="{00000000-0005-0000-0000-00002D0D0000}"/>
    <cellStyle name="_Samleoversikt_Trondheim - Int. fond" xfId="12377" xr:uid="{00000000-0005-0000-0000-00002E0D0000}"/>
    <cellStyle name="_Samleoversikt_Trondheim - Int. fond 2" xfId="37174"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35" xr:uid="{00000000-0005-0000-0000-0000320D0000}"/>
    <cellStyle name="_Samleoversikt_Vedlegg 2" xfId="42836" xr:uid="{00000000-0005-0000-0000-0000330D0000}"/>
    <cellStyle name="_Samleoversikt_Vedlegg 2 2" xfId="42837" xr:uid="{00000000-0005-0000-0000-0000340D0000}"/>
    <cellStyle name="_Samleoversikt_Vedlegg 2 2 2" xfId="42838" xr:uid="{00000000-0005-0000-0000-0000350D0000}"/>
    <cellStyle name="_Samleoversikt_Vedlegg 2 3" xfId="42839" xr:uid="{00000000-0005-0000-0000-0000360D0000}"/>
    <cellStyle name="_Samleoversikt_Vedlegg 3" xfId="42840" xr:uid="{00000000-0005-0000-0000-0000370D0000}"/>
    <cellStyle name="_Samleoversikt_Vedlegg 3 2" xfId="42841" xr:uid="{00000000-0005-0000-0000-0000380D0000}"/>
    <cellStyle name="_Samleoversikt_Vedlegg 4" xfId="42842" xr:uid="{00000000-0005-0000-0000-0000390D0000}"/>
    <cellStyle name="_Samleoversikt_YTD" xfId="42843" xr:uid="{00000000-0005-0000-0000-00003A0D0000}"/>
    <cellStyle name="_Security Overrides" xfId="288" xr:uid="{00000000-0005-0000-0000-00003B0D0000}"/>
    <cellStyle name="_sendtradematrix" xfId="289" xr:uid="{00000000-0005-0000-0000-00003C0D0000}"/>
    <cellStyle name="_sendtradematrix_Hovedtall" xfId="37175" xr:uid="{00000000-0005-0000-0000-00003D0D0000}"/>
    <cellStyle name="_sendtradematrix_Nøkkeltall" xfId="37176" xr:uid="{00000000-0005-0000-0000-00003E0D0000}"/>
    <cellStyle name="_sendtradematrix_Q Sum_Res N" xfId="37177" xr:uid="{00000000-0005-0000-0000-00003F0D0000}"/>
    <cellStyle name="_sendtradematrix_Resultat" xfId="37178"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44" xr:uid="{00000000-0005-0000-0000-00004B0D0000}"/>
    <cellStyle name="_style 10 2" xfId="42845" xr:uid="{00000000-0005-0000-0000-00004C0D0000}"/>
    <cellStyle name="_style 11" xfId="42846" xr:uid="{00000000-0005-0000-0000-00004D0D0000}"/>
    <cellStyle name="_style 2" xfId="296" xr:uid="{00000000-0005-0000-0000-00004E0D0000}"/>
    <cellStyle name="_style 2 2" xfId="42847" xr:uid="{00000000-0005-0000-0000-00004F0D0000}"/>
    <cellStyle name="_style 2 2 2" xfId="42848" xr:uid="{00000000-0005-0000-0000-0000500D0000}"/>
    <cellStyle name="_style 2 2 2 2" xfId="42849" xr:uid="{00000000-0005-0000-0000-0000510D0000}"/>
    <cellStyle name="_style 2 2 2 2 2" xfId="42850" xr:uid="{00000000-0005-0000-0000-0000520D0000}"/>
    <cellStyle name="_style 2 2 2 2 2 2" xfId="42851" xr:uid="{00000000-0005-0000-0000-0000530D0000}"/>
    <cellStyle name="_style 2 2 2 2 3" xfId="42852" xr:uid="{00000000-0005-0000-0000-0000540D0000}"/>
    <cellStyle name="_style 2 2 2 3" xfId="42853" xr:uid="{00000000-0005-0000-0000-0000550D0000}"/>
    <cellStyle name="_style 2 2 2 3 2" xfId="42854" xr:uid="{00000000-0005-0000-0000-0000560D0000}"/>
    <cellStyle name="_style 2 2 2 4" xfId="42855" xr:uid="{00000000-0005-0000-0000-0000570D0000}"/>
    <cellStyle name="_style 2 2 3" xfId="42856" xr:uid="{00000000-0005-0000-0000-0000580D0000}"/>
    <cellStyle name="_style 2 2 3 2" xfId="42857" xr:uid="{00000000-0005-0000-0000-0000590D0000}"/>
    <cellStyle name="_style 2 2 3 2 2" xfId="42858" xr:uid="{00000000-0005-0000-0000-00005A0D0000}"/>
    <cellStyle name="_style 2 2 3 3" xfId="42859" xr:uid="{00000000-0005-0000-0000-00005B0D0000}"/>
    <cellStyle name="_style 2 2 4" xfId="42860" xr:uid="{00000000-0005-0000-0000-00005C0D0000}"/>
    <cellStyle name="_style 2 2 4 2" xfId="42861" xr:uid="{00000000-0005-0000-0000-00005D0D0000}"/>
    <cellStyle name="_style 2 2 5" xfId="42862" xr:uid="{00000000-0005-0000-0000-00005E0D0000}"/>
    <cellStyle name="_style 2 3" xfId="42863" xr:uid="{00000000-0005-0000-0000-00005F0D0000}"/>
    <cellStyle name="_style 2 3 2" xfId="42864" xr:uid="{00000000-0005-0000-0000-0000600D0000}"/>
    <cellStyle name="_style 2 3 2 2" xfId="42865" xr:uid="{00000000-0005-0000-0000-0000610D0000}"/>
    <cellStyle name="_style 2 3 2 2 2" xfId="42866" xr:uid="{00000000-0005-0000-0000-0000620D0000}"/>
    <cellStyle name="_style 2 3 2 3" xfId="42867" xr:uid="{00000000-0005-0000-0000-0000630D0000}"/>
    <cellStyle name="_style 2 3 3" xfId="42868" xr:uid="{00000000-0005-0000-0000-0000640D0000}"/>
    <cellStyle name="_style 2 3 3 2" xfId="42869" xr:uid="{00000000-0005-0000-0000-0000650D0000}"/>
    <cellStyle name="_style 2 3 4" xfId="42870" xr:uid="{00000000-0005-0000-0000-0000660D0000}"/>
    <cellStyle name="_style 2 4" xfId="42871" xr:uid="{00000000-0005-0000-0000-0000670D0000}"/>
    <cellStyle name="_style 2 4 2" xfId="42872" xr:uid="{00000000-0005-0000-0000-0000680D0000}"/>
    <cellStyle name="_style 2 4 2 2" xfId="42873" xr:uid="{00000000-0005-0000-0000-0000690D0000}"/>
    <cellStyle name="_style 2 4 3" xfId="42874" xr:uid="{00000000-0005-0000-0000-00006A0D0000}"/>
    <cellStyle name="_style 2 4 3 2" xfId="42875" xr:uid="{00000000-0005-0000-0000-00006B0D0000}"/>
    <cellStyle name="_style 2 4 4" xfId="42876" xr:uid="{00000000-0005-0000-0000-00006C0D0000}"/>
    <cellStyle name="_style 2 5" xfId="42877" xr:uid="{00000000-0005-0000-0000-00006D0D0000}"/>
    <cellStyle name="_style 2 5 2" xfId="42878" xr:uid="{00000000-0005-0000-0000-00006E0D0000}"/>
    <cellStyle name="_style 2 6" xfId="42879" xr:uid="{00000000-0005-0000-0000-00006F0D0000}"/>
    <cellStyle name="_style 2 6 2" xfId="42880" xr:uid="{00000000-0005-0000-0000-0000700D0000}"/>
    <cellStyle name="_style 2 7" xfId="42881" xr:uid="{00000000-0005-0000-0000-0000710D0000}"/>
    <cellStyle name="_style 2_Kontroll ME" xfId="12384" xr:uid="{00000000-0005-0000-0000-0000720D0000}"/>
    <cellStyle name="_style 2_Kontroll-fane" xfId="12385" xr:uid="{00000000-0005-0000-0000-0000730D0000}"/>
    <cellStyle name="_style 2_Prognose eksponering " xfId="37179" xr:uid="{00000000-0005-0000-0000-0000740D0000}"/>
    <cellStyle name="_style 2_Prognose eksponering  2" xfId="42882" xr:uid="{00000000-0005-0000-0000-0000750D0000}"/>
    <cellStyle name="_style 2_Prognose eksponering  2 2" xfId="42883" xr:uid="{00000000-0005-0000-0000-0000760D0000}"/>
    <cellStyle name="_style 2_Prognose eksponering  2 2 2" xfId="42884" xr:uid="{00000000-0005-0000-0000-0000770D0000}"/>
    <cellStyle name="_style 2_Prognose eksponering  2 3" xfId="42885" xr:uid="{00000000-0005-0000-0000-0000780D0000}"/>
    <cellStyle name="_style 2_Prognose eksponering  3" xfId="42886" xr:uid="{00000000-0005-0000-0000-0000790D0000}"/>
    <cellStyle name="_style 2_Prognose eksponering  3 2" xfId="42887" xr:uid="{00000000-0005-0000-0000-00007A0D0000}"/>
    <cellStyle name="_style 2_Prognose eksponering  4" xfId="42888" xr:uid="{00000000-0005-0000-0000-00007B0D0000}"/>
    <cellStyle name="_style 2_Vedlegg" xfId="42889" xr:uid="{00000000-0005-0000-0000-00007C0D0000}"/>
    <cellStyle name="_style 2_Vedlegg 2" xfId="42890" xr:uid="{00000000-0005-0000-0000-00007D0D0000}"/>
    <cellStyle name="_style 2_Vedlegg 2 2" xfId="42891" xr:uid="{00000000-0005-0000-0000-00007E0D0000}"/>
    <cellStyle name="_style 2_Vedlegg 2 2 2" xfId="42892" xr:uid="{00000000-0005-0000-0000-00007F0D0000}"/>
    <cellStyle name="_style 2_Vedlegg 2 3" xfId="42893" xr:uid="{00000000-0005-0000-0000-0000800D0000}"/>
    <cellStyle name="_style 2_Vedlegg 3" xfId="42894" xr:uid="{00000000-0005-0000-0000-0000810D0000}"/>
    <cellStyle name="_style 2_Vedlegg 3 2" xfId="42895" xr:uid="{00000000-0005-0000-0000-0000820D0000}"/>
    <cellStyle name="_style 2_Vedlegg 4" xfId="42896" xr:uid="{00000000-0005-0000-0000-0000830D0000}"/>
    <cellStyle name="_style 3" xfId="297" xr:uid="{00000000-0005-0000-0000-0000840D0000}"/>
    <cellStyle name="_style 3 2" xfId="42897" xr:uid="{00000000-0005-0000-0000-0000850D0000}"/>
    <cellStyle name="_style 3 2 2" xfId="42898" xr:uid="{00000000-0005-0000-0000-0000860D0000}"/>
    <cellStyle name="_style 3 2 2 2" xfId="42899" xr:uid="{00000000-0005-0000-0000-0000870D0000}"/>
    <cellStyle name="_style 3 2 2 2 2" xfId="42900" xr:uid="{00000000-0005-0000-0000-0000880D0000}"/>
    <cellStyle name="_style 3 2 2 3" xfId="42901" xr:uid="{00000000-0005-0000-0000-0000890D0000}"/>
    <cellStyle name="_style 3 2 3" xfId="42902" xr:uid="{00000000-0005-0000-0000-00008A0D0000}"/>
    <cellStyle name="_style 3 2 3 2" xfId="42903" xr:uid="{00000000-0005-0000-0000-00008B0D0000}"/>
    <cellStyle name="_style 3 2 4" xfId="42904" xr:uid="{00000000-0005-0000-0000-00008C0D0000}"/>
    <cellStyle name="_style 3 3" xfId="42905" xr:uid="{00000000-0005-0000-0000-00008D0D0000}"/>
    <cellStyle name="_style 3 3 2" xfId="42906" xr:uid="{00000000-0005-0000-0000-00008E0D0000}"/>
    <cellStyle name="_style 3 3 2 2" xfId="42907" xr:uid="{00000000-0005-0000-0000-00008F0D0000}"/>
    <cellStyle name="_style 3 3 3" xfId="42908" xr:uid="{00000000-0005-0000-0000-0000900D0000}"/>
    <cellStyle name="_style 3 4" xfId="42909" xr:uid="{00000000-0005-0000-0000-0000910D0000}"/>
    <cellStyle name="_style 3 4 2" xfId="42910" xr:uid="{00000000-0005-0000-0000-0000920D0000}"/>
    <cellStyle name="_style 3 5" xfId="42911" xr:uid="{00000000-0005-0000-0000-0000930D0000}"/>
    <cellStyle name="_style 4" xfId="298" xr:uid="{00000000-0005-0000-0000-0000940D0000}"/>
    <cellStyle name="_style 4 2" xfId="42912" xr:uid="{00000000-0005-0000-0000-0000950D0000}"/>
    <cellStyle name="_style 4 2 2" xfId="42913" xr:uid="{00000000-0005-0000-0000-0000960D0000}"/>
    <cellStyle name="_style 4 2 2 2" xfId="42914" xr:uid="{00000000-0005-0000-0000-0000970D0000}"/>
    <cellStyle name="_style 4 2 2 2 2" xfId="42915" xr:uid="{00000000-0005-0000-0000-0000980D0000}"/>
    <cellStyle name="_style 4 2 2 2 2 2" xfId="42916" xr:uid="{00000000-0005-0000-0000-0000990D0000}"/>
    <cellStyle name="_style 4 2 2 2 3" xfId="42917" xr:uid="{00000000-0005-0000-0000-00009A0D0000}"/>
    <cellStyle name="_style 4 2 2 3" xfId="42918" xr:uid="{00000000-0005-0000-0000-00009B0D0000}"/>
    <cellStyle name="_style 4 2 2 3 2" xfId="42919" xr:uid="{00000000-0005-0000-0000-00009C0D0000}"/>
    <cellStyle name="_style 4 2 2 4" xfId="42920" xr:uid="{00000000-0005-0000-0000-00009D0D0000}"/>
    <cellStyle name="_style 4 2 3" xfId="42921" xr:uid="{00000000-0005-0000-0000-00009E0D0000}"/>
    <cellStyle name="_style 4 2 3 2" xfId="42922" xr:uid="{00000000-0005-0000-0000-00009F0D0000}"/>
    <cellStyle name="_style 4 2 3 2 2" xfId="42923" xr:uid="{00000000-0005-0000-0000-0000A00D0000}"/>
    <cellStyle name="_style 4 2 3 3" xfId="42924" xr:uid="{00000000-0005-0000-0000-0000A10D0000}"/>
    <cellStyle name="_style 4 2 4" xfId="42925" xr:uid="{00000000-0005-0000-0000-0000A20D0000}"/>
    <cellStyle name="_style 4 2 4 2" xfId="42926" xr:uid="{00000000-0005-0000-0000-0000A30D0000}"/>
    <cellStyle name="_style 4 2 5" xfId="42927" xr:uid="{00000000-0005-0000-0000-0000A40D0000}"/>
    <cellStyle name="_style 4 3" xfId="42928" xr:uid="{00000000-0005-0000-0000-0000A50D0000}"/>
    <cellStyle name="_style 4 3 2" xfId="42929" xr:uid="{00000000-0005-0000-0000-0000A60D0000}"/>
    <cellStyle name="_style 4 3 2 2" xfId="42930" xr:uid="{00000000-0005-0000-0000-0000A70D0000}"/>
    <cellStyle name="_style 4 3 2 2 2" xfId="42931" xr:uid="{00000000-0005-0000-0000-0000A80D0000}"/>
    <cellStyle name="_style 4 3 2 3" xfId="42932" xr:uid="{00000000-0005-0000-0000-0000A90D0000}"/>
    <cellStyle name="_style 4 3 3" xfId="42933" xr:uid="{00000000-0005-0000-0000-0000AA0D0000}"/>
    <cellStyle name="_style 4 3 3 2" xfId="42934" xr:uid="{00000000-0005-0000-0000-0000AB0D0000}"/>
    <cellStyle name="_style 4 3 4" xfId="42935" xr:uid="{00000000-0005-0000-0000-0000AC0D0000}"/>
    <cellStyle name="_style 4 4" xfId="42936" xr:uid="{00000000-0005-0000-0000-0000AD0D0000}"/>
    <cellStyle name="_style 4 4 2" xfId="42937" xr:uid="{00000000-0005-0000-0000-0000AE0D0000}"/>
    <cellStyle name="_style 4 4 2 2" xfId="42938" xr:uid="{00000000-0005-0000-0000-0000AF0D0000}"/>
    <cellStyle name="_style 4 4 3" xfId="42939" xr:uid="{00000000-0005-0000-0000-0000B00D0000}"/>
    <cellStyle name="_style 4 5" xfId="42940" xr:uid="{00000000-0005-0000-0000-0000B10D0000}"/>
    <cellStyle name="_style 4 5 2" xfId="42941" xr:uid="{00000000-0005-0000-0000-0000B20D0000}"/>
    <cellStyle name="_style 4 6" xfId="42942" xr:uid="{00000000-0005-0000-0000-0000B30D0000}"/>
    <cellStyle name="_style 5" xfId="42943" xr:uid="{00000000-0005-0000-0000-0000B40D0000}"/>
    <cellStyle name="_style 5 2" xfId="42944" xr:uid="{00000000-0005-0000-0000-0000B50D0000}"/>
    <cellStyle name="_style 5 2 2" xfId="42945" xr:uid="{00000000-0005-0000-0000-0000B60D0000}"/>
    <cellStyle name="_style 5 2 2 2" xfId="42946" xr:uid="{00000000-0005-0000-0000-0000B70D0000}"/>
    <cellStyle name="_style 5 2 2 2 2" xfId="42947" xr:uid="{00000000-0005-0000-0000-0000B80D0000}"/>
    <cellStyle name="_style 5 2 2 2 2 2" xfId="42948" xr:uid="{00000000-0005-0000-0000-0000B90D0000}"/>
    <cellStyle name="_style 5 2 2 2 3" xfId="42949" xr:uid="{00000000-0005-0000-0000-0000BA0D0000}"/>
    <cellStyle name="_style 5 2 2 3" xfId="42950" xr:uid="{00000000-0005-0000-0000-0000BB0D0000}"/>
    <cellStyle name="_style 5 2 2 3 2" xfId="42951" xr:uid="{00000000-0005-0000-0000-0000BC0D0000}"/>
    <cellStyle name="_style 5 2 2 4" xfId="42952" xr:uid="{00000000-0005-0000-0000-0000BD0D0000}"/>
    <cellStyle name="_style 5 2 3" xfId="42953" xr:uid="{00000000-0005-0000-0000-0000BE0D0000}"/>
    <cellStyle name="_style 5 2 3 2" xfId="42954" xr:uid="{00000000-0005-0000-0000-0000BF0D0000}"/>
    <cellStyle name="_style 5 2 3 2 2" xfId="42955" xr:uid="{00000000-0005-0000-0000-0000C00D0000}"/>
    <cellStyle name="_style 5 2 3 3" xfId="42956" xr:uid="{00000000-0005-0000-0000-0000C10D0000}"/>
    <cellStyle name="_style 5 2 4" xfId="42957" xr:uid="{00000000-0005-0000-0000-0000C20D0000}"/>
    <cellStyle name="_style 5 2 4 2" xfId="42958" xr:uid="{00000000-0005-0000-0000-0000C30D0000}"/>
    <cellStyle name="_style 5 2 5" xfId="42959" xr:uid="{00000000-0005-0000-0000-0000C40D0000}"/>
    <cellStyle name="_style 5 3" xfId="42960" xr:uid="{00000000-0005-0000-0000-0000C50D0000}"/>
    <cellStyle name="_style 5 3 2" xfId="42961" xr:uid="{00000000-0005-0000-0000-0000C60D0000}"/>
    <cellStyle name="_style 5 3 2 2" xfId="42962" xr:uid="{00000000-0005-0000-0000-0000C70D0000}"/>
    <cellStyle name="_style 5 3 2 2 2" xfId="42963" xr:uid="{00000000-0005-0000-0000-0000C80D0000}"/>
    <cellStyle name="_style 5 3 2 3" xfId="42964" xr:uid="{00000000-0005-0000-0000-0000C90D0000}"/>
    <cellStyle name="_style 5 3 3" xfId="42965" xr:uid="{00000000-0005-0000-0000-0000CA0D0000}"/>
    <cellStyle name="_style 5 3 3 2" xfId="42966" xr:uid="{00000000-0005-0000-0000-0000CB0D0000}"/>
    <cellStyle name="_style 5 3 4" xfId="42967" xr:uid="{00000000-0005-0000-0000-0000CC0D0000}"/>
    <cellStyle name="_style 5 4" xfId="42968" xr:uid="{00000000-0005-0000-0000-0000CD0D0000}"/>
    <cellStyle name="_style 5 4 2" xfId="42969" xr:uid="{00000000-0005-0000-0000-0000CE0D0000}"/>
    <cellStyle name="_style 5 4 2 2" xfId="42970" xr:uid="{00000000-0005-0000-0000-0000CF0D0000}"/>
    <cellStyle name="_style 5 4 3" xfId="42971" xr:uid="{00000000-0005-0000-0000-0000D00D0000}"/>
    <cellStyle name="_style 5 5" xfId="42972" xr:uid="{00000000-0005-0000-0000-0000D10D0000}"/>
    <cellStyle name="_style 5 5 2" xfId="42973" xr:uid="{00000000-0005-0000-0000-0000D20D0000}"/>
    <cellStyle name="_style 5 6" xfId="42974" xr:uid="{00000000-0005-0000-0000-0000D30D0000}"/>
    <cellStyle name="_style 6" xfId="42975" xr:uid="{00000000-0005-0000-0000-0000D40D0000}"/>
    <cellStyle name="_style 6 2" xfId="42976" xr:uid="{00000000-0005-0000-0000-0000D50D0000}"/>
    <cellStyle name="_style 6 2 2" xfId="42977" xr:uid="{00000000-0005-0000-0000-0000D60D0000}"/>
    <cellStyle name="_style 6 2 2 2" xfId="42978" xr:uid="{00000000-0005-0000-0000-0000D70D0000}"/>
    <cellStyle name="_style 6 2 2 2 2" xfId="42979" xr:uid="{00000000-0005-0000-0000-0000D80D0000}"/>
    <cellStyle name="_style 6 2 2 2 2 2" xfId="42980" xr:uid="{00000000-0005-0000-0000-0000D90D0000}"/>
    <cellStyle name="_style 6 2 2 2 3" xfId="42981" xr:uid="{00000000-0005-0000-0000-0000DA0D0000}"/>
    <cellStyle name="_style 6 2 2 3" xfId="42982" xr:uid="{00000000-0005-0000-0000-0000DB0D0000}"/>
    <cellStyle name="_style 6 2 2 3 2" xfId="42983" xr:uid="{00000000-0005-0000-0000-0000DC0D0000}"/>
    <cellStyle name="_style 6 2 2 4" xfId="42984" xr:uid="{00000000-0005-0000-0000-0000DD0D0000}"/>
    <cellStyle name="_style 6 2 3" xfId="42985" xr:uid="{00000000-0005-0000-0000-0000DE0D0000}"/>
    <cellStyle name="_style 6 2 3 2" xfId="42986" xr:uid="{00000000-0005-0000-0000-0000DF0D0000}"/>
    <cellStyle name="_style 6 2 3 2 2" xfId="42987" xr:uid="{00000000-0005-0000-0000-0000E00D0000}"/>
    <cellStyle name="_style 6 2 3 3" xfId="42988" xr:uid="{00000000-0005-0000-0000-0000E10D0000}"/>
    <cellStyle name="_style 6 2 4" xfId="42989" xr:uid="{00000000-0005-0000-0000-0000E20D0000}"/>
    <cellStyle name="_style 6 2 4 2" xfId="42990" xr:uid="{00000000-0005-0000-0000-0000E30D0000}"/>
    <cellStyle name="_style 6 2 5" xfId="42991" xr:uid="{00000000-0005-0000-0000-0000E40D0000}"/>
    <cellStyle name="_style 6 3" xfId="42992" xr:uid="{00000000-0005-0000-0000-0000E50D0000}"/>
    <cellStyle name="_style 6 3 2" xfId="42993" xr:uid="{00000000-0005-0000-0000-0000E60D0000}"/>
    <cellStyle name="_style 6 3 2 2" xfId="42994" xr:uid="{00000000-0005-0000-0000-0000E70D0000}"/>
    <cellStyle name="_style 6 3 2 2 2" xfId="42995" xr:uid="{00000000-0005-0000-0000-0000E80D0000}"/>
    <cellStyle name="_style 6 3 2 3" xfId="42996" xr:uid="{00000000-0005-0000-0000-0000E90D0000}"/>
    <cellStyle name="_style 6 3 3" xfId="42997" xr:uid="{00000000-0005-0000-0000-0000EA0D0000}"/>
    <cellStyle name="_style 6 3 3 2" xfId="42998" xr:uid="{00000000-0005-0000-0000-0000EB0D0000}"/>
    <cellStyle name="_style 6 3 4" xfId="42999" xr:uid="{00000000-0005-0000-0000-0000EC0D0000}"/>
    <cellStyle name="_style 6 4" xfId="43000" xr:uid="{00000000-0005-0000-0000-0000ED0D0000}"/>
    <cellStyle name="_style 6 4 2" xfId="43001" xr:uid="{00000000-0005-0000-0000-0000EE0D0000}"/>
    <cellStyle name="_style 6 4 2 2" xfId="43002" xr:uid="{00000000-0005-0000-0000-0000EF0D0000}"/>
    <cellStyle name="_style 6 4 3" xfId="43003" xr:uid="{00000000-0005-0000-0000-0000F00D0000}"/>
    <cellStyle name="_style 6 5" xfId="43004" xr:uid="{00000000-0005-0000-0000-0000F10D0000}"/>
    <cellStyle name="_style 6 5 2" xfId="43005" xr:uid="{00000000-0005-0000-0000-0000F20D0000}"/>
    <cellStyle name="_style 6 6" xfId="43006" xr:uid="{00000000-0005-0000-0000-0000F30D0000}"/>
    <cellStyle name="_style 7" xfId="43007" xr:uid="{00000000-0005-0000-0000-0000F40D0000}"/>
    <cellStyle name="_style 7 2" xfId="43008" xr:uid="{00000000-0005-0000-0000-0000F50D0000}"/>
    <cellStyle name="_style 7 2 2" xfId="43009" xr:uid="{00000000-0005-0000-0000-0000F60D0000}"/>
    <cellStyle name="_style 7 2 2 2" xfId="43010" xr:uid="{00000000-0005-0000-0000-0000F70D0000}"/>
    <cellStyle name="_style 7 2 2 2 2" xfId="43011" xr:uid="{00000000-0005-0000-0000-0000F80D0000}"/>
    <cellStyle name="_style 7 2 2 3" xfId="43012" xr:uid="{00000000-0005-0000-0000-0000F90D0000}"/>
    <cellStyle name="_style 7 2 3" xfId="43013" xr:uid="{00000000-0005-0000-0000-0000FA0D0000}"/>
    <cellStyle name="_style 7 2 3 2" xfId="43014" xr:uid="{00000000-0005-0000-0000-0000FB0D0000}"/>
    <cellStyle name="_style 7 2 4" xfId="43015" xr:uid="{00000000-0005-0000-0000-0000FC0D0000}"/>
    <cellStyle name="_style 7 3" xfId="43016" xr:uid="{00000000-0005-0000-0000-0000FD0D0000}"/>
    <cellStyle name="_style 7 3 2" xfId="43017" xr:uid="{00000000-0005-0000-0000-0000FE0D0000}"/>
    <cellStyle name="_style 7 3 2 2" xfId="43018" xr:uid="{00000000-0005-0000-0000-0000FF0D0000}"/>
    <cellStyle name="_style 7 3 2 2 2" xfId="43019" xr:uid="{00000000-0005-0000-0000-0000000E0000}"/>
    <cellStyle name="_style 7 3 2 3" xfId="43020" xr:uid="{00000000-0005-0000-0000-0000010E0000}"/>
    <cellStyle name="_style 7 3 3" xfId="43021" xr:uid="{00000000-0005-0000-0000-0000020E0000}"/>
    <cellStyle name="_style 7 3 3 2" xfId="43022" xr:uid="{00000000-0005-0000-0000-0000030E0000}"/>
    <cellStyle name="_style 7 3 4" xfId="43023" xr:uid="{00000000-0005-0000-0000-0000040E0000}"/>
    <cellStyle name="_style 7 4" xfId="43024" xr:uid="{00000000-0005-0000-0000-0000050E0000}"/>
    <cellStyle name="_style 7 4 2" xfId="43025" xr:uid="{00000000-0005-0000-0000-0000060E0000}"/>
    <cellStyle name="_style 7 4 2 2" xfId="43026" xr:uid="{00000000-0005-0000-0000-0000070E0000}"/>
    <cellStyle name="_style 7 4 3" xfId="43027" xr:uid="{00000000-0005-0000-0000-0000080E0000}"/>
    <cellStyle name="_style 7 5" xfId="43028" xr:uid="{00000000-0005-0000-0000-0000090E0000}"/>
    <cellStyle name="_style 7 5 2" xfId="43029" xr:uid="{00000000-0005-0000-0000-00000A0E0000}"/>
    <cellStyle name="_style 7 6" xfId="43030" xr:uid="{00000000-0005-0000-0000-00000B0E0000}"/>
    <cellStyle name="_style 8" xfId="43031" xr:uid="{00000000-0005-0000-0000-00000C0E0000}"/>
    <cellStyle name="_style 8 2" xfId="43032" xr:uid="{00000000-0005-0000-0000-00000D0E0000}"/>
    <cellStyle name="_style 8 2 2" xfId="43033" xr:uid="{00000000-0005-0000-0000-00000E0E0000}"/>
    <cellStyle name="_style 8 3" xfId="43034" xr:uid="{00000000-0005-0000-0000-00000F0E0000}"/>
    <cellStyle name="_style 8 3 2" xfId="43035" xr:uid="{00000000-0005-0000-0000-0000100E0000}"/>
    <cellStyle name="_style 8 4" xfId="43036" xr:uid="{00000000-0005-0000-0000-0000110E0000}"/>
    <cellStyle name="_style 9" xfId="43037" xr:uid="{00000000-0005-0000-0000-0000120E0000}"/>
    <cellStyle name="_style 9 2" xfId="43038" xr:uid="{00000000-0005-0000-0000-0000130E0000}"/>
    <cellStyle name="_style_Expenses (1)" xfId="43039" xr:uid="{00000000-0005-0000-0000-0000140E0000}"/>
    <cellStyle name="_style_Kontroll ME" xfId="12386" xr:uid="{00000000-0005-0000-0000-0000150E0000}"/>
    <cellStyle name="_style_Kontroll-fane" xfId="12387" xr:uid="{00000000-0005-0000-0000-0000160E0000}"/>
    <cellStyle name="_style_Prognose eksponering " xfId="37180" xr:uid="{00000000-0005-0000-0000-0000170E0000}"/>
    <cellStyle name="_style_Prognose eksponering  2" xfId="43040" xr:uid="{00000000-0005-0000-0000-0000180E0000}"/>
    <cellStyle name="_style_Prognose eksponering  2 2" xfId="43041" xr:uid="{00000000-0005-0000-0000-0000190E0000}"/>
    <cellStyle name="_style_Prognose eksponering  2 2 2" xfId="43042" xr:uid="{00000000-0005-0000-0000-00001A0E0000}"/>
    <cellStyle name="_style_Prognose eksponering  2 3" xfId="43043" xr:uid="{00000000-0005-0000-0000-00001B0E0000}"/>
    <cellStyle name="_style_Prognose eksponering  3" xfId="43044" xr:uid="{00000000-0005-0000-0000-00001C0E0000}"/>
    <cellStyle name="_style_Prognose eksponering  3 2" xfId="43045" xr:uid="{00000000-0005-0000-0000-00001D0E0000}"/>
    <cellStyle name="_style_Prognose eksponering  4" xfId="43046" xr:uid="{00000000-0005-0000-0000-00001E0E0000}"/>
    <cellStyle name="_style_Results &amp; key fig." xfId="43047" xr:uid="{00000000-0005-0000-0000-00001F0E0000}"/>
    <cellStyle name="_style_Vedlegg" xfId="43048" xr:uid="{00000000-0005-0000-0000-0000200E0000}"/>
    <cellStyle name="_style_Vedlegg 2" xfId="43049" xr:uid="{00000000-0005-0000-0000-0000210E0000}"/>
    <cellStyle name="_style_Vedlegg 2 2" xfId="43050" xr:uid="{00000000-0005-0000-0000-0000220E0000}"/>
    <cellStyle name="_style_Vedlegg 2 2 2" xfId="43051" xr:uid="{00000000-0005-0000-0000-0000230E0000}"/>
    <cellStyle name="_style_Vedlegg 2 3" xfId="43052" xr:uid="{00000000-0005-0000-0000-0000240E0000}"/>
    <cellStyle name="_style_Vedlegg 3" xfId="43053" xr:uid="{00000000-0005-0000-0000-0000250E0000}"/>
    <cellStyle name="_style_Vedlegg 3 2" xfId="43054" xr:uid="{00000000-0005-0000-0000-0000260E0000}"/>
    <cellStyle name="_style_Vedlegg 4" xfId="43055"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1" xr:uid="{00000000-0005-0000-0000-00002C0E0000}"/>
    <cellStyle name="_SubHeading_prestemp_Nøkkeltall" xfId="37182"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3" xr:uid="{00000000-0005-0000-0000-0000340E0000}"/>
    <cellStyle name="_Table 2 2 2" xfId="37184" xr:uid="{00000000-0005-0000-0000-0000350E0000}"/>
    <cellStyle name="_Table 2 2 2 2" xfId="37185" xr:uid="{00000000-0005-0000-0000-0000360E0000}"/>
    <cellStyle name="_Table 2 2 2 2 2" xfId="43056" xr:uid="{00000000-0005-0000-0000-0000370E0000}"/>
    <cellStyle name="_Table 2 2 2 2 3" xfId="43057" xr:uid="{00000000-0005-0000-0000-0000380E0000}"/>
    <cellStyle name="_Table 2 2 2 2 4" xfId="43058" xr:uid="{00000000-0005-0000-0000-0000390E0000}"/>
    <cellStyle name="_Table 2 2 2 2 5" xfId="43059" xr:uid="{00000000-0005-0000-0000-00003A0E0000}"/>
    <cellStyle name="_Table 2 2 2 2_Results &amp; key fig." xfId="43060" xr:uid="{00000000-0005-0000-0000-00003B0E0000}"/>
    <cellStyle name="_Table 2 2 2 3" xfId="43061" xr:uid="{00000000-0005-0000-0000-00003C0E0000}"/>
    <cellStyle name="_Table 2 2 2 4" xfId="43062" xr:uid="{00000000-0005-0000-0000-00003D0E0000}"/>
    <cellStyle name="_Table 2 2 2_Results &amp; key fig." xfId="43063" xr:uid="{00000000-0005-0000-0000-00003E0E0000}"/>
    <cellStyle name="_Table 2 2 3" xfId="43064" xr:uid="{00000000-0005-0000-0000-00003F0E0000}"/>
    <cellStyle name="_Table 2 2 4" xfId="43065" xr:uid="{00000000-0005-0000-0000-0000400E0000}"/>
    <cellStyle name="_Table 2 2 5" xfId="43066" xr:uid="{00000000-0005-0000-0000-0000410E0000}"/>
    <cellStyle name="_Table 2 2_Results &amp; key fig." xfId="43067" xr:uid="{00000000-0005-0000-0000-0000420E0000}"/>
    <cellStyle name="_Table 2 3" xfId="37186" xr:uid="{00000000-0005-0000-0000-0000430E0000}"/>
    <cellStyle name="_Table 2 3 2" xfId="37187" xr:uid="{00000000-0005-0000-0000-0000440E0000}"/>
    <cellStyle name="_Table 2 3 2 2" xfId="43068" xr:uid="{00000000-0005-0000-0000-0000450E0000}"/>
    <cellStyle name="_Table 2 3 2 3" xfId="43069" xr:uid="{00000000-0005-0000-0000-0000460E0000}"/>
    <cellStyle name="_Table 2 3 2 4" xfId="43070" xr:uid="{00000000-0005-0000-0000-0000470E0000}"/>
    <cellStyle name="_Table 2 3 2 5" xfId="43071" xr:uid="{00000000-0005-0000-0000-0000480E0000}"/>
    <cellStyle name="_Table 2 3 2_Results &amp; key fig." xfId="43072" xr:uid="{00000000-0005-0000-0000-0000490E0000}"/>
    <cellStyle name="_Table 2 3 3" xfId="43073" xr:uid="{00000000-0005-0000-0000-00004A0E0000}"/>
    <cellStyle name="_Table 2 3 4" xfId="43074" xr:uid="{00000000-0005-0000-0000-00004B0E0000}"/>
    <cellStyle name="_Table 2 3_Results &amp; key fig." xfId="43075" xr:uid="{00000000-0005-0000-0000-00004C0E0000}"/>
    <cellStyle name="_Table 2 4" xfId="43076" xr:uid="{00000000-0005-0000-0000-00004D0E0000}"/>
    <cellStyle name="_Table 2 5" xfId="43077" xr:uid="{00000000-0005-0000-0000-00004E0E0000}"/>
    <cellStyle name="_Table 2_Results &amp; key fig." xfId="43078" xr:uid="{00000000-0005-0000-0000-00004F0E0000}"/>
    <cellStyle name="_Table 3" xfId="37188" xr:uid="{00000000-0005-0000-0000-0000500E0000}"/>
    <cellStyle name="_Table 3 2" xfId="37189" xr:uid="{00000000-0005-0000-0000-0000510E0000}"/>
    <cellStyle name="_Table 3 2 2" xfId="37190" xr:uid="{00000000-0005-0000-0000-0000520E0000}"/>
    <cellStyle name="_Table 3 2 2 2" xfId="43079" xr:uid="{00000000-0005-0000-0000-0000530E0000}"/>
    <cellStyle name="_Table 3 2 2 3" xfId="43080" xr:uid="{00000000-0005-0000-0000-0000540E0000}"/>
    <cellStyle name="_Table 3 2 2 4" xfId="43081" xr:uid="{00000000-0005-0000-0000-0000550E0000}"/>
    <cellStyle name="_Table 3 2 2 5" xfId="43082" xr:uid="{00000000-0005-0000-0000-0000560E0000}"/>
    <cellStyle name="_Table 3 2 2_Results &amp; key fig." xfId="43083" xr:uid="{00000000-0005-0000-0000-0000570E0000}"/>
    <cellStyle name="_Table 3 2 3" xfId="43084" xr:uid="{00000000-0005-0000-0000-0000580E0000}"/>
    <cellStyle name="_Table 3 2 4" xfId="43085" xr:uid="{00000000-0005-0000-0000-0000590E0000}"/>
    <cellStyle name="_Table 3 2_Results &amp; key fig." xfId="43086" xr:uid="{00000000-0005-0000-0000-00005A0E0000}"/>
    <cellStyle name="_Table 3 3" xfId="43087" xr:uid="{00000000-0005-0000-0000-00005B0E0000}"/>
    <cellStyle name="_Table 3 4" xfId="43088" xr:uid="{00000000-0005-0000-0000-00005C0E0000}"/>
    <cellStyle name="_Table 3 5" xfId="43089" xr:uid="{00000000-0005-0000-0000-00005D0E0000}"/>
    <cellStyle name="_Table 3_Results &amp; key fig." xfId="43090" xr:uid="{00000000-0005-0000-0000-00005E0E0000}"/>
    <cellStyle name="_Table 4" xfId="43091" xr:uid="{00000000-0005-0000-0000-00005F0E0000}"/>
    <cellStyle name="_Table 5" xfId="43092" xr:uid="{00000000-0005-0000-0000-0000600E0000}"/>
    <cellStyle name="_Table_CC1" xfId="53220" xr:uid="{74E1BCDD-C6BC-4BA3-99D6-EBD2EDA3EE4D}"/>
    <cellStyle name="_Table_Expenses (1)" xfId="43093" xr:uid="{00000000-0005-0000-0000-0000610E0000}"/>
    <cellStyle name="_Table_Expenses (1) 2" xfId="43094" xr:uid="{00000000-0005-0000-0000-0000620E0000}"/>
    <cellStyle name="_Table_LR2" xfId="53199" xr:uid="{DE4E2121-508D-4A5C-8A56-561F5C15B8E9}"/>
    <cellStyle name="_Table_Results &amp; key fig." xfId="43095"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1" xr:uid="{00000000-0005-0000-0000-0000670E0000}"/>
    <cellStyle name="_Total" xfId="299" xr:uid="{00000000-0005-0000-0000-0000680E0000}"/>
    <cellStyle name="_Total 2" xfId="12401" xr:uid="{00000000-0005-0000-0000-0000690E0000}"/>
    <cellStyle name="_Total 2 2" xfId="43096" xr:uid="{00000000-0005-0000-0000-00006A0E0000}"/>
    <cellStyle name="_Total 2 2 2" xfId="43097" xr:uid="{00000000-0005-0000-0000-00006B0E0000}"/>
    <cellStyle name="_Total 2 2 2 2" xfId="43098" xr:uid="{00000000-0005-0000-0000-00006C0E0000}"/>
    <cellStyle name="_Total 2 2 3" xfId="43099" xr:uid="{00000000-0005-0000-0000-00006D0E0000}"/>
    <cellStyle name="_Total 2 3" xfId="43100" xr:uid="{00000000-0005-0000-0000-00006E0E0000}"/>
    <cellStyle name="_Total 2 3 2" xfId="43101" xr:uid="{00000000-0005-0000-0000-00006F0E0000}"/>
    <cellStyle name="_Total 2 4" xfId="43102" xr:uid="{00000000-0005-0000-0000-0000700E0000}"/>
    <cellStyle name="_Total 2_Kontroll ME" xfId="12402" xr:uid="{00000000-0005-0000-0000-0000710E0000}"/>
    <cellStyle name="_Total 2_Kontroll-fane" xfId="12403" xr:uid="{00000000-0005-0000-0000-0000720E0000}"/>
    <cellStyle name="_Total 3" xfId="43103" xr:uid="{00000000-0005-0000-0000-0000730E0000}"/>
    <cellStyle name="_Total 3 2" xfId="43104" xr:uid="{00000000-0005-0000-0000-0000740E0000}"/>
    <cellStyle name="_Total 4" xfId="43105" xr:uid="{00000000-0005-0000-0000-0000750E0000}"/>
    <cellStyle name="_Total 4 2" xfId="43106" xr:uid="{00000000-0005-0000-0000-0000760E0000}"/>
    <cellStyle name="_Total 5" xfId="43107" xr:uid="{00000000-0005-0000-0000-0000770E0000}"/>
    <cellStyle name="_Total_Expenses (1)" xfId="43108" xr:uid="{00000000-0005-0000-0000-0000780E0000}"/>
    <cellStyle name="_Total_Kontroll ME" xfId="12404" xr:uid="{00000000-0005-0000-0000-0000790E0000}"/>
    <cellStyle name="_Total_Kontroll-fane" xfId="12405" xr:uid="{00000000-0005-0000-0000-00007A0E0000}"/>
    <cellStyle name="_Total_Prognose eksponering " xfId="37192" xr:uid="{00000000-0005-0000-0000-00007B0E0000}"/>
    <cellStyle name="_Total_Prognose eksponering  2" xfId="43109" xr:uid="{00000000-0005-0000-0000-00007C0E0000}"/>
    <cellStyle name="_Total_Prognose eksponering  2 2" xfId="43110" xr:uid="{00000000-0005-0000-0000-00007D0E0000}"/>
    <cellStyle name="_Total_Prognose eksponering  2 2 2" xfId="43111" xr:uid="{00000000-0005-0000-0000-00007E0E0000}"/>
    <cellStyle name="_Total_Prognose eksponering  2 3" xfId="43112" xr:uid="{00000000-0005-0000-0000-00007F0E0000}"/>
    <cellStyle name="_Total_Prognose eksponering  3" xfId="43113" xr:uid="{00000000-0005-0000-0000-0000800E0000}"/>
    <cellStyle name="_Total_Prognose eksponering  3 2" xfId="43114" xr:uid="{00000000-0005-0000-0000-0000810E0000}"/>
    <cellStyle name="_Total_Prognose eksponering  4" xfId="43115" xr:uid="{00000000-0005-0000-0000-0000820E0000}"/>
    <cellStyle name="_Total_Results &amp; key fig." xfId="43116" xr:uid="{00000000-0005-0000-0000-0000830E0000}"/>
    <cellStyle name="_Total_Vedlegg" xfId="43117" xr:uid="{00000000-0005-0000-0000-0000840E0000}"/>
    <cellStyle name="_Total_Vedlegg 2" xfId="43118" xr:uid="{00000000-0005-0000-0000-0000850E0000}"/>
    <cellStyle name="_Total_Vedlegg 2 2" xfId="43119" xr:uid="{00000000-0005-0000-0000-0000860E0000}"/>
    <cellStyle name="_Total_Vedlegg 2 2 2" xfId="43120" xr:uid="{00000000-0005-0000-0000-0000870E0000}"/>
    <cellStyle name="_Total_Vedlegg 2 3" xfId="43121" xr:uid="{00000000-0005-0000-0000-0000880E0000}"/>
    <cellStyle name="_Total_Vedlegg 2 3 2" xfId="43122" xr:uid="{00000000-0005-0000-0000-0000890E0000}"/>
    <cellStyle name="_Total_Vedlegg 2 4" xfId="43123" xr:uid="{00000000-0005-0000-0000-00008A0E0000}"/>
    <cellStyle name="_Total_Vedlegg 3" xfId="43124" xr:uid="{00000000-0005-0000-0000-00008B0E0000}"/>
    <cellStyle name="_Total_Vedlegg 3 2" xfId="43125" xr:uid="{00000000-0005-0000-0000-00008C0E0000}"/>
    <cellStyle name="_Total_Vedlegg 4" xfId="43126" xr:uid="{00000000-0005-0000-0000-00008D0E0000}"/>
    <cellStyle name="_Total_Vedlegg 4 2" xfId="43127" xr:uid="{00000000-0005-0000-0000-00008E0E0000}"/>
    <cellStyle name="_Total_Vedlegg 5" xfId="43128" xr:uid="{00000000-0005-0000-0000-00008F0E0000}"/>
    <cellStyle name="_Total_Vedlegg_1" xfId="43129" xr:uid="{00000000-0005-0000-0000-0000900E0000}"/>
    <cellStyle name="_Total_Vedlegg_1 2" xfId="43130" xr:uid="{00000000-0005-0000-0000-0000910E0000}"/>
    <cellStyle name="_Total_Vedlegg_1 2 2" xfId="43131" xr:uid="{00000000-0005-0000-0000-0000920E0000}"/>
    <cellStyle name="_Total_Vedlegg_1 2 2 2" xfId="43132" xr:uid="{00000000-0005-0000-0000-0000930E0000}"/>
    <cellStyle name="_Total_Vedlegg_1 2 3" xfId="43133" xr:uid="{00000000-0005-0000-0000-0000940E0000}"/>
    <cellStyle name="_Total_Vedlegg_1 3" xfId="43134" xr:uid="{00000000-0005-0000-0000-0000950E0000}"/>
    <cellStyle name="_Total_Vedlegg_1 3 2" xfId="43135" xr:uid="{00000000-0005-0000-0000-0000960E0000}"/>
    <cellStyle name="_Total_Vedlegg_1 4" xfId="43136"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3" xr:uid="{00000000-0005-0000-0000-0000AF0E0000}"/>
    <cellStyle name="_Vital Total 2 2" xfId="43137" xr:uid="{00000000-0005-0000-0000-0000B00E0000}"/>
    <cellStyle name="_Vital Total 2 2 2" xfId="43138" xr:uid="{00000000-0005-0000-0000-0000B10E0000}"/>
    <cellStyle name="_Vital Total 2 2 2 2" xfId="43139" xr:uid="{00000000-0005-0000-0000-0000B20E0000}"/>
    <cellStyle name="_Vital Total 2 2 3" xfId="43140" xr:uid="{00000000-0005-0000-0000-0000B30E0000}"/>
    <cellStyle name="_Vital Total 2 3" xfId="43141" xr:uid="{00000000-0005-0000-0000-0000B40E0000}"/>
    <cellStyle name="_Vital Total 2 3 2" xfId="43142" xr:uid="{00000000-0005-0000-0000-0000B50E0000}"/>
    <cellStyle name="_Vital Total 2 4" xfId="43143" xr:uid="{00000000-0005-0000-0000-0000B60E0000}"/>
    <cellStyle name="_Vital Total 3" xfId="43144" xr:uid="{00000000-0005-0000-0000-0000B70E0000}"/>
    <cellStyle name="_Vital Total 3 2" xfId="43145" xr:uid="{00000000-0005-0000-0000-0000B80E0000}"/>
    <cellStyle name="_Vital Total 4" xfId="43146" xr:uid="{00000000-0005-0000-0000-0000B90E0000}"/>
    <cellStyle name="_Vital Total 4 2" xfId="43147" xr:uid="{00000000-0005-0000-0000-0000BA0E0000}"/>
    <cellStyle name="_Vital Total 5" xfId="43148" xr:uid="{00000000-0005-0000-0000-0000BB0E0000}"/>
    <cellStyle name="_Vital Total_Expenses (1)" xfId="43149" xr:uid="{00000000-0005-0000-0000-0000BC0E0000}"/>
    <cellStyle name="_Vital Total_Prognose eksponering " xfId="37194" xr:uid="{00000000-0005-0000-0000-0000BD0E0000}"/>
    <cellStyle name="_Vital Total_Prognose eksponering  2" xfId="43150" xr:uid="{00000000-0005-0000-0000-0000BE0E0000}"/>
    <cellStyle name="_Vital Total_Prognose eksponering  2 2" xfId="43151" xr:uid="{00000000-0005-0000-0000-0000BF0E0000}"/>
    <cellStyle name="_Vital Total_Prognose eksponering  2 2 2" xfId="43152" xr:uid="{00000000-0005-0000-0000-0000C00E0000}"/>
    <cellStyle name="_Vital Total_Prognose eksponering  2 3" xfId="43153" xr:uid="{00000000-0005-0000-0000-0000C10E0000}"/>
    <cellStyle name="_Vital Total_Prognose eksponering  3" xfId="43154" xr:uid="{00000000-0005-0000-0000-0000C20E0000}"/>
    <cellStyle name="_Vital Total_Prognose eksponering  3 2" xfId="43155" xr:uid="{00000000-0005-0000-0000-0000C30E0000}"/>
    <cellStyle name="_Vital Total_Prognose eksponering  4" xfId="43156" xr:uid="{00000000-0005-0000-0000-0000C40E0000}"/>
    <cellStyle name="_Vital Total_Results &amp; key fig." xfId="43157" xr:uid="{00000000-0005-0000-0000-0000C50E0000}"/>
    <cellStyle name="_Vital Total_Vedlegg" xfId="43158" xr:uid="{00000000-0005-0000-0000-0000C60E0000}"/>
    <cellStyle name="_Vital Total_Vedlegg 2" xfId="43159" xr:uid="{00000000-0005-0000-0000-0000C70E0000}"/>
    <cellStyle name="_Vital Total_Vedlegg 2 2" xfId="43160" xr:uid="{00000000-0005-0000-0000-0000C80E0000}"/>
    <cellStyle name="_Vital Total_Vedlegg 2 2 2" xfId="43161" xr:uid="{00000000-0005-0000-0000-0000C90E0000}"/>
    <cellStyle name="_Vital Total_Vedlegg 2 3" xfId="43162" xr:uid="{00000000-0005-0000-0000-0000CA0E0000}"/>
    <cellStyle name="_Vital Total_Vedlegg 2 3 2" xfId="43163" xr:uid="{00000000-0005-0000-0000-0000CB0E0000}"/>
    <cellStyle name="_Vital Total_Vedlegg 2 4" xfId="43164" xr:uid="{00000000-0005-0000-0000-0000CC0E0000}"/>
    <cellStyle name="_Vital Total_Vedlegg 3" xfId="43165" xr:uid="{00000000-0005-0000-0000-0000CD0E0000}"/>
    <cellStyle name="_Vital Total_Vedlegg 3 2" xfId="43166" xr:uid="{00000000-0005-0000-0000-0000CE0E0000}"/>
    <cellStyle name="_Vital Total_Vedlegg 4" xfId="43167" xr:uid="{00000000-0005-0000-0000-0000CF0E0000}"/>
    <cellStyle name="_Vital Total_Vedlegg 4 2" xfId="43168" xr:uid="{00000000-0005-0000-0000-0000D00E0000}"/>
    <cellStyle name="_Vital Total_Vedlegg 5" xfId="43169" xr:uid="{00000000-0005-0000-0000-0000D10E0000}"/>
    <cellStyle name="_Vital Total_Vedlegg_1" xfId="43170" xr:uid="{00000000-0005-0000-0000-0000D20E0000}"/>
    <cellStyle name="_Vital Total_Vedlegg_1 2" xfId="43171" xr:uid="{00000000-0005-0000-0000-0000D30E0000}"/>
    <cellStyle name="_Vital Total_Vedlegg_1 2 2" xfId="43172" xr:uid="{00000000-0005-0000-0000-0000D40E0000}"/>
    <cellStyle name="_Vital Total_Vedlegg_1 2 2 2" xfId="43173" xr:uid="{00000000-0005-0000-0000-0000D50E0000}"/>
    <cellStyle name="_Vital Total_Vedlegg_1 2 3" xfId="43174" xr:uid="{00000000-0005-0000-0000-0000D60E0000}"/>
    <cellStyle name="_Vital Total_Vedlegg_1 3" xfId="43175" xr:uid="{00000000-0005-0000-0000-0000D70E0000}"/>
    <cellStyle name="_Vital Total_Vedlegg_1 3 2" xfId="43176" xr:uid="{00000000-0005-0000-0000-0000D80E0000}"/>
    <cellStyle name="_Vital Total_Vedlegg_1 4" xfId="43177"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1"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2" xr:uid="{FF38755F-C950-44F6-9351-65E63B4D6E16}"/>
    <cellStyle name="=C:\WINNT35\SYSTEM32\COMMAND.COM 4" xfId="568" xr:uid="{00000000-0005-0000-0000-0000EF0F0000}"/>
    <cellStyle name="=C:\WINNT35\SYSTEM32\COMMAND.COM_4 manuell" xfId="53223"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195" xr:uid="{00000000-0005-0000-0000-0000F40F0000}"/>
    <cellStyle name="1,comma 3" xfId="37196" xr:uid="{00000000-0005-0000-0000-0000F50F0000}"/>
    <cellStyle name="1,comma_Adjustment-Hovedtall" xfId="37197" xr:uid="{00000000-0005-0000-0000-0000F60F0000}"/>
    <cellStyle name="2 antraštė" xfId="570" xr:uid="{00000000-0005-0000-0000-0000F70F0000}"/>
    <cellStyle name="20 % - Markeringsfarve1" xfId="12551" xr:uid="{00000000-0005-0000-0000-0000F80F0000}"/>
    <cellStyle name="20 % - Markeringsfarve1 2" xfId="37198" xr:uid="{00000000-0005-0000-0000-0000F90F0000}"/>
    <cellStyle name="20 % - Markeringsfarve2" xfId="12552" xr:uid="{00000000-0005-0000-0000-0000FA0F0000}"/>
    <cellStyle name="20 % - Markeringsfarve2 2" xfId="37199" xr:uid="{00000000-0005-0000-0000-0000FB0F0000}"/>
    <cellStyle name="20 % - Markeringsfarve3" xfId="12553" xr:uid="{00000000-0005-0000-0000-0000FC0F0000}"/>
    <cellStyle name="20 % - Markeringsfarve3 2" xfId="37200" xr:uid="{00000000-0005-0000-0000-0000FD0F0000}"/>
    <cellStyle name="20 % - Markeringsfarve4" xfId="12554" xr:uid="{00000000-0005-0000-0000-0000FE0F0000}"/>
    <cellStyle name="20 % - Markeringsfarve4 2" xfId="37201" xr:uid="{00000000-0005-0000-0000-0000FF0F0000}"/>
    <cellStyle name="20 % - Markeringsfarve5" xfId="12555" xr:uid="{00000000-0005-0000-0000-000000100000}"/>
    <cellStyle name="20 % - Markeringsfarve5 2" xfId="37202" xr:uid="{00000000-0005-0000-0000-000001100000}"/>
    <cellStyle name="20 % - Markeringsfarve6" xfId="12556" xr:uid="{00000000-0005-0000-0000-000002100000}"/>
    <cellStyle name="20 % - Markeringsfarve6 2" xfId="37203"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24"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25"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26"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27"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28"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29"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78"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79"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30" xr:uid="{93B64CE4-AAF6-44BB-B5DA-9BB483067B21}"/>
    <cellStyle name="20% - Accent1 14" xfId="628" xr:uid="{00000000-0005-0000-0000-000046100000}"/>
    <cellStyle name="20% - Accent1 14 2" xfId="629" xr:uid="{00000000-0005-0000-0000-000047100000}"/>
    <cellStyle name="20% - Accent1 14_CC1" xfId="53231" xr:uid="{990DDCEB-1E6E-494A-9264-254E7A2C1DD7}"/>
    <cellStyle name="20% - Accent1 15" xfId="630" xr:uid="{00000000-0005-0000-0000-000049100000}"/>
    <cellStyle name="20% - Accent1 15 2" xfId="631" xr:uid="{00000000-0005-0000-0000-00004A100000}"/>
    <cellStyle name="20% - Accent1 15_CC1" xfId="53232" xr:uid="{66712AA7-B59D-4059-BE81-63FF2A8B7B24}"/>
    <cellStyle name="20% - Accent1 16" xfId="632" xr:uid="{00000000-0005-0000-0000-00004C100000}"/>
    <cellStyle name="20% - Accent1 16 2" xfId="633" xr:uid="{00000000-0005-0000-0000-00004D100000}"/>
    <cellStyle name="20% - Accent1 16_CC1" xfId="53233" xr:uid="{F22AFDC7-553F-4DCA-BA4C-906B7FFED55C}"/>
    <cellStyle name="20% - Accent1 17" xfId="634" xr:uid="{00000000-0005-0000-0000-00004F100000}"/>
    <cellStyle name="20% - Accent1 17 2" xfId="635" xr:uid="{00000000-0005-0000-0000-000050100000}"/>
    <cellStyle name="20% - Accent1 17_CC1" xfId="53234" xr:uid="{6B3D2D5B-D345-4C79-AFCC-F0A508387F46}"/>
    <cellStyle name="20% - Accent1 18" xfId="636" xr:uid="{00000000-0005-0000-0000-000052100000}"/>
    <cellStyle name="20% - Accent1 18 2" xfId="637" xr:uid="{00000000-0005-0000-0000-000053100000}"/>
    <cellStyle name="20% - Accent1 18_CC1" xfId="53235" xr:uid="{5213C49A-9DBC-4CFB-BF5F-9BF5FCF68236}"/>
    <cellStyle name="20% - Accent1 19" xfId="638" xr:uid="{00000000-0005-0000-0000-000055100000}"/>
    <cellStyle name="20% - Accent1 19 2" xfId="639" xr:uid="{00000000-0005-0000-0000-000056100000}"/>
    <cellStyle name="20% - Accent1 19_CC1" xfId="53236"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38" xr:uid="{D96D6918-6A41-498D-A092-8FC4FC7DA54E}"/>
    <cellStyle name="20% - Accent1 2 10 11" xfId="644" xr:uid="{00000000-0005-0000-0000-00005D100000}"/>
    <cellStyle name="20% - Accent1 2 10 11 2" xfId="645" xr:uid="{00000000-0005-0000-0000-00005E100000}"/>
    <cellStyle name="20% - Accent1 2 10 11_CC1" xfId="53239"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40"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1" xr:uid="{97686DC0-D8A3-45DA-80EC-99D8F283C98D}"/>
    <cellStyle name="20% - Accent1 2 10 4" xfId="669" xr:uid="{00000000-0005-0000-0000-000079100000}"/>
    <cellStyle name="20% - Accent1 2 10 4 2" xfId="670" xr:uid="{00000000-0005-0000-0000-00007A100000}"/>
    <cellStyle name="20% - Accent1 2 10 4_CC1" xfId="53242" xr:uid="{02761081-47E3-4F6D-AC63-2AB62E632C6B}"/>
    <cellStyle name="20% - Accent1 2 10 5" xfId="671" xr:uid="{00000000-0005-0000-0000-00007C100000}"/>
    <cellStyle name="20% - Accent1 2 10 5 2" xfId="672" xr:uid="{00000000-0005-0000-0000-00007D100000}"/>
    <cellStyle name="20% - Accent1 2 10 5_CC1" xfId="53243" xr:uid="{DC6A27F5-5BF2-4C0A-9C2A-968F2E47AD53}"/>
    <cellStyle name="20% - Accent1 2 10 6" xfId="673" xr:uid="{00000000-0005-0000-0000-00007F100000}"/>
    <cellStyle name="20% - Accent1 2 10 6 2" xfId="674" xr:uid="{00000000-0005-0000-0000-000080100000}"/>
    <cellStyle name="20% - Accent1 2 10 6_CC1" xfId="53244" xr:uid="{11000625-7C03-4AAF-A4E3-4F0D36A75835}"/>
    <cellStyle name="20% - Accent1 2 10 7" xfId="675" xr:uid="{00000000-0005-0000-0000-000082100000}"/>
    <cellStyle name="20% - Accent1 2 10 7 2" xfId="676" xr:uid="{00000000-0005-0000-0000-000083100000}"/>
    <cellStyle name="20% - Accent1 2 10 7_CC1" xfId="53245" xr:uid="{16892363-DC9F-463A-AEDE-C7E20309AE67}"/>
    <cellStyle name="20% - Accent1 2 10 8" xfId="677" xr:uid="{00000000-0005-0000-0000-000085100000}"/>
    <cellStyle name="20% - Accent1 2 10 8 2" xfId="678" xr:uid="{00000000-0005-0000-0000-000086100000}"/>
    <cellStyle name="20% - Accent1 2 10 8_CC1" xfId="53246" xr:uid="{04A42236-2250-4B9C-A7CD-EB0A7050247E}"/>
    <cellStyle name="20% - Accent1 2 10 9" xfId="679" xr:uid="{00000000-0005-0000-0000-000088100000}"/>
    <cellStyle name="20% - Accent1 2 10 9 2" xfId="680" xr:uid="{00000000-0005-0000-0000-000089100000}"/>
    <cellStyle name="20% - Accent1 2 10 9_CC1" xfId="53247" xr:uid="{A65ABF03-AE4E-4004-94EA-53E0C2F50669}"/>
    <cellStyle name="20% - Accent1 2 10_CC1" xfId="53237"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49" xr:uid="{CC56EE1D-1073-4F0E-97C5-6CE593412FDE}"/>
    <cellStyle name="20% - Accent1 2 11 11" xfId="684" xr:uid="{00000000-0005-0000-0000-000090100000}"/>
    <cellStyle name="20% - Accent1 2 11 11 2" xfId="685" xr:uid="{00000000-0005-0000-0000-000091100000}"/>
    <cellStyle name="20% - Accent1 2 11 11_CC1" xfId="53250"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1"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2" xr:uid="{3DF76E14-5F7A-409C-9D7F-F9FB6F97674A}"/>
    <cellStyle name="20% - Accent1 2 11 4" xfId="709" xr:uid="{00000000-0005-0000-0000-0000AC100000}"/>
    <cellStyle name="20% - Accent1 2 11 4 2" xfId="710" xr:uid="{00000000-0005-0000-0000-0000AD100000}"/>
    <cellStyle name="20% - Accent1 2 11 4_CC1" xfId="53253" xr:uid="{60E54434-1DCA-416C-8E2A-5B746E0BE1CF}"/>
    <cellStyle name="20% - Accent1 2 11 5" xfId="711" xr:uid="{00000000-0005-0000-0000-0000AF100000}"/>
    <cellStyle name="20% - Accent1 2 11 5 2" xfId="712" xr:uid="{00000000-0005-0000-0000-0000B0100000}"/>
    <cellStyle name="20% - Accent1 2 11 5_CC1" xfId="53254" xr:uid="{85E79B37-2E0A-4C8E-BCA8-DD3B1282CE7B}"/>
    <cellStyle name="20% - Accent1 2 11 6" xfId="713" xr:uid="{00000000-0005-0000-0000-0000B2100000}"/>
    <cellStyle name="20% - Accent1 2 11 6 2" xfId="714" xr:uid="{00000000-0005-0000-0000-0000B3100000}"/>
    <cellStyle name="20% - Accent1 2 11 6_CC1" xfId="53255" xr:uid="{59AD3586-FB15-465E-9C89-1ECE0A1C9CD9}"/>
    <cellStyle name="20% - Accent1 2 11 7" xfId="715" xr:uid="{00000000-0005-0000-0000-0000B5100000}"/>
    <cellStyle name="20% - Accent1 2 11 7 2" xfId="716" xr:uid="{00000000-0005-0000-0000-0000B6100000}"/>
    <cellStyle name="20% - Accent1 2 11 7_CC1" xfId="53256" xr:uid="{EE870E7B-4BE8-4E26-89D3-864266D72257}"/>
    <cellStyle name="20% - Accent1 2 11 8" xfId="717" xr:uid="{00000000-0005-0000-0000-0000B8100000}"/>
    <cellStyle name="20% - Accent1 2 11 8 2" xfId="718" xr:uid="{00000000-0005-0000-0000-0000B9100000}"/>
    <cellStyle name="20% - Accent1 2 11 8_CC1" xfId="53257" xr:uid="{F3BDADFA-BA20-4898-9C9C-A3B2B38EEB3E}"/>
    <cellStyle name="20% - Accent1 2 11 9" xfId="719" xr:uid="{00000000-0005-0000-0000-0000BB100000}"/>
    <cellStyle name="20% - Accent1 2 11 9 2" xfId="720" xr:uid="{00000000-0005-0000-0000-0000BC100000}"/>
    <cellStyle name="20% - Accent1 2 11 9_CC1" xfId="53258" xr:uid="{4DC91BAC-CAFE-4B3B-B2DB-9EBCA1293355}"/>
    <cellStyle name="20% - Accent1 2 11_CC1" xfId="53248"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60" xr:uid="{C8510306-219E-4EE1-840A-C5AE93DD15D1}"/>
    <cellStyle name="20% - Accent1 2 12 11" xfId="724" xr:uid="{00000000-0005-0000-0000-0000C3100000}"/>
    <cellStyle name="20% - Accent1 2 12 11 2" xfId="725" xr:uid="{00000000-0005-0000-0000-0000C4100000}"/>
    <cellStyle name="20% - Accent1 2 12 11_CC1" xfId="53261"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2"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63" xr:uid="{6DA0F9F7-0031-4912-88BD-5B3C3716ECA6}"/>
    <cellStyle name="20% - Accent1 2 12 4" xfId="749" xr:uid="{00000000-0005-0000-0000-0000DF100000}"/>
    <cellStyle name="20% - Accent1 2 12 4 2" xfId="750" xr:uid="{00000000-0005-0000-0000-0000E0100000}"/>
    <cellStyle name="20% - Accent1 2 12 4_CC1" xfId="53264" xr:uid="{0F77CFE1-4303-43EB-86CD-299FD0CB7CD6}"/>
    <cellStyle name="20% - Accent1 2 12 5" xfId="751" xr:uid="{00000000-0005-0000-0000-0000E2100000}"/>
    <cellStyle name="20% - Accent1 2 12 5 2" xfId="752" xr:uid="{00000000-0005-0000-0000-0000E3100000}"/>
    <cellStyle name="20% - Accent1 2 12 5_CC1" xfId="53265" xr:uid="{FE7B1BDF-01CD-4A5A-89F2-54839584297C}"/>
    <cellStyle name="20% - Accent1 2 12 6" xfId="753" xr:uid="{00000000-0005-0000-0000-0000E5100000}"/>
    <cellStyle name="20% - Accent1 2 12 6 2" xfId="754" xr:uid="{00000000-0005-0000-0000-0000E6100000}"/>
    <cellStyle name="20% - Accent1 2 12 6_CC1" xfId="53266" xr:uid="{19CC4B27-E45E-4945-B203-1FC5B66C63DD}"/>
    <cellStyle name="20% - Accent1 2 12 7" xfId="755" xr:uid="{00000000-0005-0000-0000-0000E8100000}"/>
    <cellStyle name="20% - Accent1 2 12 7 2" xfId="756" xr:uid="{00000000-0005-0000-0000-0000E9100000}"/>
    <cellStyle name="20% - Accent1 2 12 7_CC1" xfId="53267" xr:uid="{C81BDDDB-9BCC-42F9-B9DA-5FECCC449CCA}"/>
    <cellStyle name="20% - Accent1 2 12 8" xfId="757" xr:uid="{00000000-0005-0000-0000-0000EB100000}"/>
    <cellStyle name="20% - Accent1 2 12 8 2" xfId="758" xr:uid="{00000000-0005-0000-0000-0000EC100000}"/>
    <cellStyle name="20% - Accent1 2 12 8_CC1" xfId="53268" xr:uid="{5970DB31-931C-450D-91FE-55B5F71AD7A6}"/>
    <cellStyle name="20% - Accent1 2 12 9" xfId="759" xr:uid="{00000000-0005-0000-0000-0000EE100000}"/>
    <cellStyle name="20% - Accent1 2 12 9 2" xfId="760" xr:uid="{00000000-0005-0000-0000-0000EF100000}"/>
    <cellStyle name="20% - Accent1 2 12 9_CC1" xfId="53269" xr:uid="{3AB7958B-786A-4D6E-8D7D-8DF02E166092}"/>
    <cellStyle name="20% - Accent1 2 12_CC1" xfId="53259"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1" xr:uid="{6E63FBE7-3E20-4A7A-8D1D-13492BBC111C}"/>
    <cellStyle name="20% - Accent1 2 13 11" xfId="764" xr:uid="{00000000-0005-0000-0000-0000F6100000}"/>
    <cellStyle name="20% - Accent1 2 13 11 2" xfId="765" xr:uid="{00000000-0005-0000-0000-0000F7100000}"/>
    <cellStyle name="20% - Accent1 2 13 11_CC1" xfId="53272"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73"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74" xr:uid="{BBED86EE-6209-4E6F-99EB-4E74454FF9E2}"/>
    <cellStyle name="20% - Accent1 2 13 4" xfId="789" xr:uid="{00000000-0005-0000-0000-000012110000}"/>
    <cellStyle name="20% - Accent1 2 13 4 2" xfId="790" xr:uid="{00000000-0005-0000-0000-000013110000}"/>
    <cellStyle name="20% - Accent1 2 13 4_CC1" xfId="53275" xr:uid="{7E547A7F-AD3A-453C-9F8F-8E1694A544C4}"/>
    <cellStyle name="20% - Accent1 2 13 5" xfId="791" xr:uid="{00000000-0005-0000-0000-000015110000}"/>
    <cellStyle name="20% - Accent1 2 13 5 2" xfId="792" xr:uid="{00000000-0005-0000-0000-000016110000}"/>
    <cellStyle name="20% - Accent1 2 13 5_CC1" xfId="53276" xr:uid="{27D5E6DE-46D8-4443-85B0-F74DBAFB12E5}"/>
    <cellStyle name="20% - Accent1 2 13 6" xfId="793" xr:uid="{00000000-0005-0000-0000-000018110000}"/>
    <cellStyle name="20% - Accent1 2 13 6 2" xfId="794" xr:uid="{00000000-0005-0000-0000-000019110000}"/>
    <cellStyle name="20% - Accent1 2 13 6_CC1" xfId="53277" xr:uid="{67899734-401D-4F69-B841-10C646432F84}"/>
    <cellStyle name="20% - Accent1 2 13 7" xfId="795" xr:uid="{00000000-0005-0000-0000-00001B110000}"/>
    <cellStyle name="20% - Accent1 2 13 7 2" xfId="796" xr:uid="{00000000-0005-0000-0000-00001C110000}"/>
    <cellStyle name="20% - Accent1 2 13 7_CC1" xfId="53278" xr:uid="{B562EF7D-9F45-492D-A415-47F2D5AFCF72}"/>
    <cellStyle name="20% - Accent1 2 13 8" xfId="797" xr:uid="{00000000-0005-0000-0000-00001E110000}"/>
    <cellStyle name="20% - Accent1 2 13 8 2" xfId="798" xr:uid="{00000000-0005-0000-0000-00001F110000}"/>
    <cellStyle name="20% - Accent1 2 13 8_CC1" xfId="53279" xr:uid="{80F95C70-3621-4464-B281-D4AD16C384C2}"/>
    <cellStyle name="20% - Accent1 2 13 9" xfId="799" xr:uid="{00000000-0005-0000-0000-000021110000}"/>
    <cellStyle name="20% - Accent1 2 13 9 2" xfId="800" xr:uid="{00000000-0005-0000-0000-000022110000}"/>
    <cellStyle name="20% - Accent1 2 13 9_CC1" xfId="53280" xr:uid="{35ED6014-FA98-4FD6-ACB1-9584C32F255D}"/>
    <cellStyle name="20% - Accent1 2 13_CC1" xfId="53270"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2" xr:uid="{93EBAED1-5163-461F-A7F5-1EEA634107E6}"/>
    <cellStyle name="20% - Accent1 2 14 11" xfId="804" xr:uid="{00000000-0005-0000-0000-000029110000}"/>
    <cellStyle name="20% - Accent1 2 14 11 2" xfId="805" xr:uid="{00000000-0005-0000-0000-00002A110000}"/>
    <cellStyle name="20% - Accent1 2 14 11_CC1" xfId="53283"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84"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85" xr:uid="{65EDA833-1F73-43AF-BD1D-F092ACC712C7}"/>
    <cellStyle name="20% - Accent1 2 14 4" xfId="829" xr:uid="{00000000-0005-0000-0000-000045110000}"/>
    <cellStyle name="20% - Accent1 2 14 4 2" xfId="830" xr:uid="{00000000-0005-0000-0000-000046110000}"/>
    <cellStyle name="20% - Accent1 2 14 4_CC1" xfId="53286" xr:uid="{A1A70F16-D53E-4C60-8834-2234490615F9}"/>
    <cellStyle name="20% - Accent1 2 14 5" xfId="831" xr:uid="{00000000-0005-0000-0000-000048110000}"/>
    <cellStyle name="20% - Accent1 2 14 5 2" xfId="832" xr:uid="{00000000-0005-0000-0000-000049110000}"/>
    <cellStyle name="20% - Accent1 2 14 5_CC1" xfId="53287" xr:uid="{3F8EF103-1B14-4233-B695-5ABC31195D07}"/>
    <cellStyle name="20% - Accent1 2 14 6" xfId="833" xr:uid="{00000000-0005-0000-0000-00004B110000}"/>
    <cellStyle name="20% - Accent1 2 14 6 2" xfId="834" xr:uid="{00000000-0005-0000-0000-00004C110000}"/>
    <cellStyle name="20% - Accent1 2 14 6_CC1" xfId="53288" xr:uid="{95BB2181-15F3-4DEC-AEC0-A2D1183D0B99}"/>
    <cellStyle name="20% - Accent1 2 14 7" xfId="835" xr:uid="{00000000-0005-0000-0000-00004E110000}"/>
    <cellStyle name="20% - Accent1 2 14 7 2" xfId="836" xr:uid="{00000000-0005-0000-0000-00004F110000}"/>
    <cellStyle name="20% - Accent1 2 14 7_CC1" xfId="53289" xr:uid="{18D0F024-0921-41D9-8D89-0A1818D02685}"/>
    <cellStyle name="20% - Accent1 2 14 8" xfId="837" xr:uid="{00000000-0005-0000-0000-000051110000}"/>
    <cellStyle name="20% - Accent1 2 14 8 2" xfId="838" xr:uid="{00000000-0005-0000-0000-000052110000}"/>
    <cellStyle name="20% - Accent1 2 14 8_CC1" xfId="53290" xr:uid="{D42D76E4-C87C-4ADF-9FBB-7380C68C3D02}"/>
    <cellStyle name="20% - Accent1 2 14 9" xfId="839" xr:uid="{00000000-0005-0000-0000-000054110000}"/>
    <cellStyle name="20% - Accent1 2 14 9 2" xfId="840" xr:uid="{00000000-0005-0000-0000-000055110000}"/>
    <cellStyle name="20% - Accent1 2 14 9_CC1" xfId="53291" xr:uid="{60593CEC-1EE7-4433-BD77-A5AF31EF5097}"/>
    <cellStyle name="20% - Accent1 2 14_CC1" xfId="53281"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93" xr:uid="{313C70CD-A1A7-426D-9ACE-3D8945BE611D}"/>
    <cellStyle name="20% - Accent1 2 15 11" xfId="844" xr:uid="{00000000-0005-0000-0000-00005C110000}"/>
    <cellStyle name="20% - Accent1 2 15 11 2" xfId="845" xr:uid="{00000000-0005-0000-0000-00005D110000}"/>
    <cellStyle name="20% - Accent1 2 15 11_CC1" xfId="53294"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95"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96" xr:uid="{1E9639D5-D567-4EF4-949A-55BA5B4025EB}"/>
    <cellStyle name="20% - Accent1 2 15 4" xfId="869" xr:uid="{00000000-0005-0000-0000-000078110000}"/>
    <cellStyle name="20% - Accent1 2 15 4 2" xfId="870" xr:uid="{00000000-0005-0000-0000-000079110000}"/>
    <cellStyle name="20% - Accent1 2 15 4_CC1" xfId="53297" xr:uid="{1C8838BF-361E-4A8B-8D2D-47A24C6DC372}"/>
    <cellStyle name="20% - Accent1 2 15 5" xfId="871" xr:uid="{00000000-0005-0000-0000-00007B110000}"/>
    <cellStyle name="20% - Accent1 2 15 5 2" xfId="872" xr:uid="{00000000-0005-0000-0000-00007C110000}"/>
    <cellStyle name="20% - Accent1 2 15 5_CC1" xfId="53298" xr:uid="{CACD4B67-D81D-407F-AE42-5989C21C15B5}"/>
    <cellStyle name="20% - Accent1 2 15 6" xfId="873" xr:uid="{00000000-0005-0000-0000-00007E110000}"/>
    <cellStyle name="20% - Accent1 2 15 6 2" xfId="874" xr:uid="{00000000-0005-0000-0000-00007F110000}"/>
    <cellStyle name="20% - Accent1 2 15 6_CC1" xfId="53299" xr:uid="{2050115B-346A-4D1A-8EFB-1113C33F1F38}"/>
    <cellStyle name="20% - Accent1 2 15 7" xfId="875" xr:uid="{00000000-0005-0000-0000-000081110000}"/>
    <cellStyle name="20% - Accent1 2 15 7 2" xfId="876" xr:uid="{00000000-0005-0000-0000-000082110000}"/>
    <cellStyle name="20% - Accent1 2 15 7_CC1" xfId="53300" xr:uid="{14B473CE-3E86-4F7F-9AE3-FEC5345B7957}"/>
    <cellStyle name="20% - Accent1 2 15 8" xfId="877" xr:uid="{00000000-0005-0000-0000-000084110000}"/>
    <cellStyle name="20% - Accent1 2 15 8 2" xfId="878" xr:uid="{00000000-0005-0000-0000-000085110000}"/>
    <cellStyle name="20% - Accent1 2 15 8_CC1" xfId="53301" xr:uid="{E760653F-C623-4EEA-8AC0-CCB427B94F28}"/>
    <cellStyle name="20% - Accent1 2 15 9" xfId="879" xr:uid="{00000000-0005-0000-0000-000087110000}"/>
    <cellStyle name="20% - Accent1 2 15 9 2" xfId="880" xr:uid="{00000000-0005-0000-0000-000088110000}"/>
    <cellStyle name="20% - Accent1 2 15 9_CC1" xfId="53302" xr:uid="{C2F336F8-CE15-4EC9-AA0B-EA8CD6C21129}"/>
    <cellStyle name="20% - Accent1 2 15_CC1" xfId="53292"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04" xr:uid="{00ADCB80-F276-4C82-BA1E-82E4E07F7A32}"/>
    <cellStyle name="20% - Accent1 2 16 11" xfId="884" xr:uid="{00000000-0005-0000-0000-00008F110000}"/>
    <cellStyle name="20% - Accent1 2 16 11 2" xfId="885" xr:uid="{00000000-0005-0000-0000-000090110000}"/>
    <cellStyle name="20% - Accent1 2 16 11_CC1" xfId="53305"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06"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07" xr:uid="{EBD8C7B0-1236-44C1-B8EC-72305708018B}"/>
    <cellStyle name="20% - Accent1 2 16 4" xfId="909" xr:uid="{00000000-0005-0000-0000-0000AB110000}"/>
    <cellStyle name="20% - Accent1 2 16 4 2" xfId="910" xr:uid="{00000000-0005-0000-0000-0000AC110000}"/>
    <cellStyle name="20% - Accent1 2 16 4_CC1" xfId="53308" xr:uid="{599FB3F7-34EC-485C-906E-25A0DBE0729D}"/>
    <cellStyle name="20% - Accent1 2 16 5" xfId="911" xr:uid="{00000000-0005-0000-0000-0000AE110000}"/>
    <cellStyle name="20% - Accent1 2 16 5 2" xfId="912" xr:uid="{00000000-0005-0000-0000-0000AF110000}"/>
    <cellStyle name="20% - Accent1 2 16 5_CC1" xfId="53309" xr:uid="{7B24B6E1-036A-400B-AEBE-83566B2D3A0E}"/>
    <cellStyle name="20% - Accent1 2 16 6" xfId="913" xr:uid="{00000000-0005-0000-0000-0000B1110000}"/>
    <cellStyle name="20% - Accent1 2 16 6 2" xfId="914" xr:uid="{00000000-0005-0000-0000-0000B2110000}"/>
    <cellStyle name="20% - Accent1 2 16 6_CC1" xfId="53310" xr:uid="{411CB471-7815-48DF-A2BE-33FD93024B74}"/>
    <cellStyle name="20% - Accent1 2 16 7" xfId="915" xr:uid="{00000000-0005-0000-0000-0000B4110000}"/>
    <cellStyle name="20% - Accent1 2 16 7 2" xfId="916" xr:uid="{00000000-0005-0000-0000-0000B5110000}"/>
    <cellStyle name="20% - Accent1 2 16 7_CC1" xfId="53311" xr:uid="{5A43E95B-0FE6-480C-B774-69DADEC9AF0E}"/>
    <cellStyle name="20% - Accent1 2 16 8" xfId="917" xr:uid="{00000000-0005-0000-0000-0000B7110000}"/>
    <cellStyle name="20% - Accent1 2 16 8 2" xfId="918" xr:uid="{00000000-0005-0000-0000-0000B8110000}"/>
    <cellStyle name="20% - Accent1 2 16 8_CC1" xfId="53312" xr:uid="{B714DB29-C321-4EDC-8722-F8E3B339A450}"/>
    <cellStyle name="20% - Accent1 2 16 9" xfId="919" xr:uid="{00000000-0005-0000-0000-0000BA110000}"/>
    <cellStyle name="20% - Accent1 2 16 9 2" xfId="920" xr:uid="{00000000-0005-0000-0000-0000BB110000}"/>
    <cellStyle name="20% - Accent1 2 16 9_CC1" xfId="53313" xr:uid="{AC323612-5234-45D5-A002-925974EC5891}"/>
    <cellStyle name="20% - Accent1 2 16_CC1" xfId="53303"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15" xr:uid="{B140819E-227A-442E-99D7-742A0F365C6A}"/>
    <cellStyle name="20% - Accent1 2 17 11" xfId="924" xr:uid="{00000000-0005-0000-0000-0000C2110000}"/>
    <cellStyle name="20% - Accent1 2 17 11 2" xfId="925" xr:uid="{00000000-0005-0000-0000-0000C3110000}"/>
    <cellStyle name="20% - Accent1 2 17 11_CC1" xfId="53316"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17"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18" xr:uid="{9C36C10A-7A3F-48DC-B605-A8597A57E90E}"/>
    <cellStyle name="20% - Accent1 2 17 4" xfId="949" xr:uid="{00000000-0005-0000-0000-0000DE110000}"/>
    <cellStyle name="20% - Accent1 2 17 4 2" xfId="950" xr:uid="{00000000-0005-0000-0000-0000DF110000}"/>
    <cellStyle name="20% - Accent1 2 17 4_CC1" xfId="53319" xr:uid="{B19091AD-427F-4A06-852A-82A944BF3BE1}"/>
    <cellStyle name="20% - Accent1 2 17 5" xfId="951" xr:uid="{00000000-0005-0000-0000-0000E1110000}"/>
    <cellStyle name="20% - Accent1 2 17 5 2" xfId="952" xr:uid="{00000000-0005-0000-0000-0000E2110000}"/>
    <cellStyle name="20% - Accent1 2 17 5_CC1" xfId="53320" xr:uid="{05248FF7-56B6-4710-9114-F942977B654B}"/>
    <cellStyle name="20% - Accent1 2 17 6" xfId="953" xr:uid="{00000000-0005-0000-0000-0000E4110000}"/>
    <cellStyle name="20% - Accent1 2 17 6 2" xfId="954" xr:uid="{00000000-0005-0000-0000-0000E5110000}"/>
    <cellStyle name="20% - Accent1 2 17 6_CC1" xfId="53321" xr:uid="{217B460B-20B2-4B54-831C-E1DCCF4A7D72}"/>
    <cellStyle name="20% - Accent1 2 17 7" xfId="955" xr:uid="{00000000-0005-0000-0000-0000E7110000}"/>
    <cellStyle name="20% - Accent1 2 17 7 2" xfId="956" xr:uid="{00000000-0005-0000-0000-0000E8110000}"/>
    <cellStyle name="20% - Accent1 2 17 7_CC1" xfId="53322" xr:uid="{3715499A-56F6-4742-AE8A-5387D849FBDF}"/>
    <cellStyle name="20% - Accent1 2 17 8" xfId="957" xr:uid="{00000000-0005-0000-0000-0000EA110000}"/>
    <cellStyle name="20% - Accent1 2 17 8 2" xfId="958" xr:uid="{00000000-0005-0000-0000-0000EB110000}"/>
    <cellStyle name="20% - Accent1 2 17 8_CC1" xfId="53323" xr:uid="{A1231DAF-464E-40CE-B9E3-994AEE2755C6}"/>
    <cellStyle name="20% - Accent1 2 17 9" xfId="959" xr:uid="{00000000-0005-0000-0000-0000ED110000}"/>
    <cellStyle name="20% - Accent1 2 17 9 2" xfId="960" xr:uid="{00000000-0005-0000-0000-0000EE110000}"/>
    <cellStyle name="20% - Accent1 2 17 9_CC1" xfId="53324" xr:uid="{15A43FD0-B978-4D24-A8C0-6ADC7CC7799E}"/>
    <cellStyle name="20% - Accent1 2 17_CC1" xfId="53314"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26" xr:uid="{89C4E29C-542E-4E72-8711-F15D3A1D7DAA}"/>
    <cellStyle name="20% - Accent1 2 18 11" xfId="964" xr:uid="{00000000-0005-0000-0000-0000F5110000}"/>
    <cellStyle name="20% - Accent1 2 18 11 2" xfId="965" xr:uid="{00000000-0005-0000-0000-0000F6110000}"/>
    <cellStyle name="20% - Accent1 2 18 11_CC1" xfId="53327"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28"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29" xr:uid="{D073A089-C6CC-45C1-98B2-56FA46DED41B}"/>
    <cellStyle name="20% - Accent1 2 18 4" xfId="989" xr:uid="{00000000-0005-0000-0000-000011120000}"/>
    <cellStyle name="20% - Accent1 2 18 4 2" xfId="990" xr:uid="{00000000-0005-0000-0000-000012120000}"/>
    <cellStyle name="20% - Accent1 2 18 4_CC1" xfId="53330" xr:uid="{5D68B092-3D67-4F62-BECA-856487A80A49}"/>
    <cellStyle name="20% - Accent1 2 18 5" xfId="991" xr:uid="{00000000-0005-0000-0000-000014120000}"/>
    <cellStyle name="20% - Accent1 2 18 5 2" xfId="992" xr:uid="{00000000-0005-0000-0000-000015120000}"/>
    <cellStyle name="20% - Accent1 2 18 5_CC1" xfId="53331" xr:uid="{88C25F96-C8A3-4DFC-A09C-A775ED12E45E}"/>
    <cellStyle name="20% - Accent1 2 18 6" xfId="993" xr:uid="{00000000-0005-0000-0000-000017120000}"/>
    <cellStyle name="20% - Accent1 2 18 6 2" xfId="994" xr:uid="{00000000-0005-0000-0000-000018120000}"/>
    <cellStyle name="20% - Accent1 2 18 6_CC1" xfId="53332" xr:uid="{CCFF263C-E0CD-4E53-886B-BACE60B371CD}"/>
    <cellStyle name="20% - Accent1 2 18 7" xfId="995" xr:uid="{00000000-0005-0000-0000-00001A120000}"/>
    <cellStyle name="20% - Accent1 2 18 7 2" xfId="996" xr:uid="{00000000-0005-0000-0000-00001B120000}"/>
    <cellStyle name="20% - Accent1 2 18 7_CC1" xfId="53333" xr:uid="{3E8C71F5-77D4-4547-ADF2-7A527C252C21}"/>
    <cellStyle name="20% - Accent1 2 18 8" xfId="997" xr:uid="{00000000-0005-0000-0000-00001D120000}"/>
    <cellStyle name="20% - Accent1 2 18 8 2" xfId="998" xr:uid="{00000000-0005-0000-0000-00001E120000}"/>
    <cellStyle name="20% - Accent1 2 18 8_CC1" xfId="53334" xr:uid="{7442720E-A208-414B-BE73-C0ECF7071DF0}"/>
    <cellStyle name="20% - Accent1 2 18 9" xfId="999" xr:uid="{00000000-0005-0000-0000-000020120000}"/>
    <cellStyle name="20% - Accent1 2 18 9 2" xfId="1000" xr:uid="{00000000-0005-0000-0000-000021120000}"/>
    <cellStyle name="20% - Accent1 2 18 9_CC1" xfId="53335" xr:uid="{D7A23664-9CAD-4928-932E-597129B2B781}"/>
    <cellStyle name="20% - Accent1 2 18_CC1" xfId="53325"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37" xr:uid="{B52BD8FC-E469-47DD-9BAE-4582F0561C41}"/>
    <cellStyle name="20% - Accent1 2 19 11" xfId="1004" xr:uid="{00000000-0005-0000-0000-000028120000}"/>
    <cellStyle name="20% - Accent1 2 19 11 2" xfId="1005" xr:uid="{00000000-0005-0000-0000-000029120000}"/>
    <cellStyle name="20% - Accent1 2 19 11_CC1" xfId="53338"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39"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40" xr:uid="{00197A44-3E55-44F3-B94D-D35561CC58FC}"/>
    <cellStyle name="20% - Accent1 2 19 4" xfId="1029" xr:uid="{00000000-0005-0000-0000-000044120000}"/>
    <cellStyle name="20% - Accent1 2 19 4 2" xfId="1030" xr:uid="{00000000-0005-0000-0000-000045120000}"/>
    <cellStyle name="20% - Accent1 2 19 4_CC1" xfId="53341" xr:uid="{DBD45D37-169F-4BE6-980D-67AE46FAA41A}"/>
    <cellStyle name="20% - Accent1 2 19 5" xfId="1031" xr:uid="{00000000-0005-0000-0000-000047120000}"/>
    <cellStyle name="20% - Accent1 2 19 5 2" xfId="1032" xr:uid="{00000000-0005-0000-0000-000048120000}"/>
    <cellStyle name="20% - Accent1 2 19 5_CC1" xfId="53342" xr:uid="{0EB16D75-CB7A-440D-80BC-95609E021AC4}"/>
    <cellStyle name="20% - Accent1 2 19 6" xfId="1033" xr:uid="{00000000-0005-0000-0000-00004A120000}"/>
    <cellStyle name="20% - Accent1 2 19 6 2" xfId="1034" xr:uid="{00000000-0005-0000-0000-00004B120000}"/>
    <cellStyle name="20% - Accent1 2 19 6_CC1" xfId="53343" xr:uid="{22D33265-BCA6-4DFD-83A9-EDD89F0E86F9}"/>
    <cellStyle name="20% - Accent1 2 19 7" xfId="1035" xr:uid="{00000000-0005-0000-0000-00004D120000}"/>
    <cellStyle name="20% - Accent1 2 19 7 2" xfId="1036" xr:uid="{00000000-0005-0000-0000-00004E120000}"/>
    <cellStyle name="20% - Accent1 2 19 7_CC1" xfId="53344" xr:uid="{C4EFE2C9-491B-4D85-B066-1B937E98BE00}"/>
    <cellStyle name="20% - Accent1 2 19 8" xfId="1037" xr:uid="{00000000-0005-0000-0000-000050120000}"/>
    <cellStyle name="20% - Accent1 2 19 8 2" xfId="1038" xr:uid="{00000000-0005-0000-0000-000051120000}"/>
    <cellStyle name="20% - Accent1 2 19 8_CC1" xfId="53345" xr:uid="{5A30C2D2-3478-47CA-8286-B2FD020358E0}"/>
    <cellStyle name="20% - Accent1 2 19 9" xfId="1039" xr:uid="{00000000-0005-0000-0000-000053120000}"/>
    <cellStyle name="20% - Accent1 2 19 9 2" xfId="1040" xr:uid="{00000000-0005-0000-0000-000054120000}"/>
    <cellStyle name="20% - Accent1 2 19 9_CC1" xfId="53346" xr:uid="{0214E79A-754D-44E3-96D3-5118F235CFA3}"/>
    <cellStyle name="20% - Accent1 2 19_CC1" xfId="53336"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47"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48"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49" xr:uid="{9CA5CDBB-7A32-49B9-B47F-6D765C456FCF}"/>
    <cellStyle name="20% - Accent1 2 2 2 11" xfId="1069" xr:uid="{00000000-0005-0000-0000-000076120000}"/>
    <cellStyle name="20% - Accent1 2 2 2 11 2" xfId="1070" xr:uid="{00000000-0005-0000-0000-000077120000}"/>
    <cellStyle name="20% - Accent1 2 2 2 11_CC1" xfId="53350" xr:uid="{CE433B6A-E3ED-4AC3-87C8-55851D94C8E9}"/>
    <cellStyle name="20% - Accent1 2 2 2 12" xfId="1071" xr:uid="{00000000-0005-0000-0000-000079120000}"/>
    <cellStyle name="20% - Accent1 2 2 2 12 2" xfId="1072" xr:uid="{00000000-0005-0000-0000-00007A120000}"/>
    <cellStyle name="20% - Accent1 2 2 2 12_CC1" xfId="53351" xr:uid="{F2725A5E-E213-43EE-989F-F1572092FD95}"/>
    <cellStyle name="20% - Accent1 2 2 2 13" xfId="1073" xr:uid="{00000000-0005-0000-0000-00007C120000}"/>
    <cellStyle name="20% - Accent1 2 2 2 13 2" xfId="1074" xr:uid="{00000000-0005-0000-0000-00007D120000}"/>
    <cellStyle name="20% - Accent1 2 2 2 13_CC1" xfId="53352" xr:uid="{71CB8D22-C187-4596-9948-B5E2AB78A9A3}"/>
    <cellStyle name="20% - Accent1 2 2 2 14" xfId="1075" xr:uid="{00000000-0005-0000-0000-00007F120000}"/>
    <cellStyle name="20% - Accent1 2 2 2 14 2" xfId="1076" xr:uid="{00000000-0005-0000-0000-000080120000}"/>
    <cellStyle name="20% - Accent1 2 2 2 14_CC1" xfId="53353" xr:uid="{7DFDB3B4-D0EC-4B78-ABB5-83F2C7B05DBE}"/>
    <cellStyle name="20% - Accent1 2 2 2 15" xfId="1077" xr:uid="{00000000-0005-0000-0000-000082120000}"/>
    <cellStyle name="20% - Accent1 2 2 2 15 2" xfId="1078" xr:uid="{00000000-0005-0000-0000-000083120000}"/>
    <cellStyle name="20% - Accent1 2 2 2 15_CC1" xfId="53354" xr:uid="{DBC421DF-17CA-4660-AC1E-15FFE86F0571}"/>
    <cellStyle name="20% - Accent1 2 2 2 16" xfId="1079" xr:uid="{00000000-0005-0000-0000-000085120000}"/>
    <cellStyle name="20% - Accent1 2 2 2 16 2" xfId="1080" xr:uid="{00000000-0005-0000-0000-000086120000}"/>
    <cellStyle name="20% - Accent1 2 2 2 16_CC1" xfId="53355" xr:uid="{466B3126-DA7C-472D-9878-9B6F3C2B9D9D}"/>
    <cellStyle name="20% - Accent1 2 2 2 17" xfId="1081" xr:uid="{00000000-0005-0000-0000-000088120000}"/>
    <cellStyle name="20% - Accent1 2 2 2 17 2" xfId="1082" xr:uid="{00000000-0005-0000-0000-000089120000}"/>
    <cellStyle name="20% - Accent1 2 2 2 17_CC1" xfId="53356" xr:uid="{F47E29BF-7113-4BC1-A10A-077BD6A19552}"/>
    <cellStyle name="20% - Accent1 2 2 2 18" xfId="1083" xr:uid="{00000000-0005-0000-0000-00008B120000}"/>
    <cellStyle name="20% - Accent1 2 2 2 18 2" xfId="1084" xr:uid="{00000000-0005-0000-0000-00008C120000}"/>
    <cellStyle name="20% - Accent1 2 2 2 18_CC1" xfId="53357" xr:uid="{949D6B43-AA03-4361-804B-502AE61797A6}"/>
    <cellStyle name="20% - Accent1 2 2 2 19" xfId="1085" xr:uid="{00000000-0005-0000-0000-00008E120000}"/>
    <cellStyle name="20% - Accent1 2 2 2 19 2" xfId="1086" xr:uid="{00000000-0005-0000-0000-00008F120000}"/>
    <cellStyle name="20% - Accent1 2 2 2 19_CC1" xfId="53358"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60"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2" xr:uid="{0C90D2C6-05FB-4076-B177-1937D9C2961C}"/>
    <cellStyle name="20% - Accent1 2 2 2 2 2 11" xfId="1101" xr:uid="{00000000-0005-0000-0000-0000A1120000}"/>
    <cellStyle name="20% - Accent1 2 2 2 2 2 11 2" xfId="1102" xr:uid="{00000000-0005-0000-0000-0000A2120000}"/>
    <cellStyle name="20% - Accent1 2 2 2 2 2 11_CC1" xfId="53363"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65" xr:uid="{3C29A4A0-C5AE-4602-8921-E053F5E1213D}"/>
    <cellStyle name="20% - Accent1 2 2 2 2 2 2_CC1" xfId="53364" xr:uid="{AF1BCDD5-6A51-4818-8450-F7AE40C57937}"/>
    <cellStyle name="20% - Accent1 2 2 2 2 2 3" xfId="1113" xr:uid="{00000000-0005-0000-0000-0000B0120000}"/>
    <cellStyle name="20% - Accent1 2 2 2 2 2 3 2" xfId="1114" xr:uid="{00000000-0005-0000-0000-0000B1120000}"/>
    <cellStyle name="20% - Accent1 2 2 2 2 2 3_CC1" xfId="53366" xr:uid="{81592479-CFAE-4E64-B190-18CF1A6251A4}"/>
    <cellStyle name="20% - Accent1 2 2 2 2 2 4" xfId="1115" xr:uid="{00000000-0005-0000-0000-0000B3120000}"/>
    <cellStyle name="20% - Accent1 2 2 2 2 2 4 2" xfId="1116" xr:uid="{00000000-0005-0000-0000-0000B4120000}"/>
    <cellStyle name="20% - Accent1 2 2 2 2 2 4_CC1" xfId="53367" xr:uid="{A5E0A4C8-F999-4661-A156-6280EB35E849}"/>
    <cellStyle name="20% - Accent1 2 2 2 2 2 5" xfId="1117" xr:uid="{00000000-0005-0000-0000-0000B6120000}"/>
    <cellStyle name="20% - Accent1 2 2 2 2 2 5 2" xfId="1118" xr:uid="{00000000-0005-0000-0000-0000B7120000}"/>
    <cellStyle name="20% - Accent1 2 2 2 2 2 5_CC1" xfId="53368" xr:uid="{64A6502E-344C-4074-9776-22EEC48CB02F}"/>
    <cellStyle name="20% - Accent1 2 2 2 2 2 6" xfId="1119" xr:uid="{00000000-0005-0000-0000-0000B9120000}"/>
    <cellStyle name="20% - Accent1 2 2 2 2 2 6 2" xfId="1120" xr:uid="{00000000-0005-0000-0000-0000BA120000}"/>
    <cellStyle name="20% - Accent1 2 2 2 2 2 6_CC1" xfId="53369" xr:uid="{B1009ECF-E990-46E6-862C-B09E4310278C}"/>
    <cellStyle name="20% - Accent1 2 2 2 2 2 7" xfId="1121" xr:uid="{00000000-0005-0000-0000-0000BC120000}"/>
    <cellStyle name="20% - Accent1 2 2 2 2 2 7 2" xfId="1122" xr:uid="{00000000-0005-0000-0000-0000BD120000}"/>
    <cellStyle name="20% - Accent1 2 2 2 2 2 7_CC1" xfId="53370" xr:uid="{9AD6104B-A486-4887-BA45-E3EEA67FD020}"/>
    <cellStyle name="20% - Accent1 2 2 2 2 2 8" xfId="1123" xr:uid="{00000000-0005-0000-0000-0000BF120000}"/>
    <cellStyle name="20% - Accent1 2 2 2 2 2 8 2" xfId="1124" xr:uid="{00000000-0005-0000-0000-0000C0120000}"/>
    <cellStyle name="20% - Accent1 2 2 2 2 2 8_CC1" xfId="53371" xr:uid="{540A77C0-6467-47E7-AD93-D0C8D90E4A4E}"/>
    <cellStyle name="20% - Accent1 2 2 2 2 2 9" xfId="1125" xr:uid="{00000000-0005-0000-0000-0000C2120000}"/>
    <cellStyle name="20% - Accent1 2 2 2 2 2 9 2" xfId="1126" xr:uid="{00000000-0005-0000-0000-0000C3120000}"/>
    <cellStyle name="20% - Accent1 2 2 2 2 2 9_CC1" xfId="53372" xr:uid="{6244783F-386B-42D3-9AD0-B05F6ACB9FDD}"/>
    <cellStyle name="20% - Accent1 2 2 2 2 2_CC1" xfId="53361"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73"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59" xr:uid="{DE23F199-C33F-48AC-9B6F-28ABE575829C}"/>
    <cellStyle name="20% - Accent1 2 2 2 20" xfId="1140" xr:uid="{00000000-0005-0000-0000-0000D5120000}"/>
    <cellStyle name="20% - Accent1 2 2 2 20 2" xfId="1141" xr:uid="{00000000-0005-0000-0000-0000D6120000}"/>
    <cellStyle name="20% - Accent1 2 2 2 20_CC1" xfId="53374"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76" xr:uid="{2DD36C0A-6937-40BF-B832-6F56AA1829B9}"/>
    <cellStyle name="20% - Accent1 2 2 2 3 11" xfId="1145" xr:uid="{00000000-0005-0000-0000-0000DC120000}"/>
    <cellStyle name="20% - Accent1 2 2 2 3 11 2" xfId="1146" xr:uid="{00000000-0005-0000-0000-0000DD120000}"/>
    <cellStyle name="20% - Accent1 2 2 2 3 11_CC1" xfId="53377"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78"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79" xr:uid="{CE277B7B-06E2-4D4A-A7AE-5291ECA20F9E}"/>
    <cellStyle name="20% - Accent1 2 2 2 3 4" xfId="1170" xr:uid="{00000000-0005-0000-0000-0000F8120000}"/>
    <cellStyle name="20% - Accent1 2 2 2 3 4 2" xfId="1171" xr:uid="{00000000-0005-0000-0000-0000F9120000}"/>
    <cellStyle name="20% - Accent1 2 2 2 3 4_CC1" xfId="53380" xr:uid="{EF8DD976-0F11-4713-BCC7-C28C2C228CA9}"/>
    <cellStyle name="20% - Accent1 2 2 2 3 5" xfId="1172" xr:uid="{00000000-0005-0000-0000-0000FB120000}"/>
    <cellStyle name="20% - Accent1 2 2 2 3 5 2" xfId="1173" xr:uid="{00000000-0005-0000-0000-0000FC120000}"/>
    <cellStyle name="20% - Accent1 2 2 2 3 5_CC1" xfId="53381" xr:uid="{6985C31E-24DE-42CF-9AAD-5AE2BC043089}"/>
    <cellStyle name="20% - Accent1 2 2 2 3 6" xfId="1174" xr:uid="{00000000-0005-0000-0000-0000FE120000}"/>
    <cellStyle name="20% - Accent1 2 2 2 3 6 2" xfId="1175" xr:uid="{00000000-0005-0000-0000-0000FF120000}"/>
    <cellStyle name="20% - Accent1 2 2 2 3 6_CC1" xfId="53382" xr:uid="{56A652FB-7FE7-4605-849A-8450CD08E7C8}"/>
    <cellStyle name="20% - Accent1 2 2 2 3 7" xfId="1176" xr:uid="{00000000-0005-0000-0000-000001130000}"/>
    <cellStyle name="20% - Accent1 2 2 2 3 7 2" xfId="1177" xr:uid="{00000000-0005-0000-0000-000002130000}"/>
    <cellStyle name="20% - Accent1 2 2 2 3 7_CC1" xfId="53383" xr:uid="{DE02122E-8757-4A2F-BD90-21459C9BE13F}"/>
    <cellStyle name="20% - Accent1 2 2 2 3 8" xfId="1178" xr:uid="{00000000-0005-0000-0000-000004130000}"/>
    <cellStyle name="20% - Accent1 2 2 2 3 8 2" xfId="1179" xr:uid="{00000000-0005-0000-0000-000005130000}"/>
    <cellStyle name="20% - Accent1 2 2 2 3 8_CC1" xfId="53384" xr:uid="{484CCA08-54CA-45BA-9D20-89984B6F3C42}"/>
    <cellStyle name="20% - Accent1 2 2 2 3 9" xfId="1180" xr:uid="{00000000-0005-0000-0000-000007130000}"/>
    <cellStyle name="20% - Accent1 2 2 2 3 9 2" xfId="1181" xr:uid="{00000000-0005-0000-0000-000008130000}"/>
    <cellStyle name="20% - Accent1 2 2 2 3 9_CC1" xfId="53385" xr:uid="{40E8F21D-19D7-4BEF-91FC-23F2099E3050}"/>
    <cellStyle name="20% - Accent1 2 2 2 3_CC1" xfId="53375"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87" xr:uid="{14F89EAA-9FF1-43AD-9412-C6A123CF4ABA}"/>
    <cellStyle name="20% - Accent1 2 2 2 4 11" xfId="1185" xr:uid="{00000000-0005-0000-0000-00000F130000}"/>
    <cellStyle name="20% - Accent1 2 2 2 4 11 2" xfId="1186" xr:uid="{00000000-0005-0000-0000-000010130000}"/>
    <cellStyle name="20% - Accent1 2 2 2 4 11_CC1" xfId="53388"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89"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90" xr:uid="{9F6A8EA3-C824-48A1-911E-25BA1FCC2E06}"/>
    <cellStyle name="20% - Accent1 2 2 2 4 4" xfId="1210" xr:uid="{00000000-0005-0000-0000-00002B130000}"/>
    <cellStyle name="20% - Accent1 2 2 2 4 4 2" xfId="1211" xr:uid="{00000000-0005-0000-0000-00002C130000}"/>
    <cellStyle name="20% - Accent1 2 2 2 4 4_CC1" xfId="53391" xr:uid="{C4F370A3-0712-4922-8770-3F4F02A3396C}"/>
    <cellStyle name="20% - Accent1 2 2 2 4 5" xfId="1212" xr:uid="{00000000-0005-0000-0000-00002E130000}"/>
    <cellStyle name="20% - Accent1 2 2 2 4 5 2" xfId="1213" xr:uid="{00000000-0005-0000-0000-00002F130000}"/>
    <cellStyle name="20% - Accent1 2 2 2 4 5_CC1" xfId="53392" xr:uid="{9478B43E-CB34-4CB9-9E79-191C656D2DE0}"/>
    <cellStyle name="20% - Accent1 2 2 2 4 6" xfId="1214" xr:uid="{00000000-0005-0000-0000-000031130000}"/>
    <cellStyle name="20% - Accent1 2 2 2 4 6 2" xfId="1215" xr:uid="{00000000-0005-0000-0000-000032130000}"/>
    <cellStyle name="20% - Accent1 2 2 2 4 6_CC1" xfId="53393" xr:uid="{688EB9ED-8F8B-41B0-BDD9-9CDD533B9917}"/>
    <cellStyle name="20% - Accent1 2 2 2 4 7" xfId="1216" xr:uid="{00000000-0005-0000-0000-000034130000}"/>
    <cellStyle name="20% - Accent1 2 2 2 4 7 2" xfId="1217" xr:uid="{00000000-0005-0000-0000-000035130000}"/>
    <cellStyle name="20% - Accent1 2 2 2 4 7_CC1" xfId="53394" xr:uid="{990A7A37-5817-4DC0-B588-30A8DE2AFADF}"/>
    <cellStyle name="20% - Accent1 2 2 2 4 8" xfId="1218" xr:uid="{00000000-0005-0000-0000-000037130000}"/>
    <cellStyle name="20% - Accent1 2 2 2 4 8 2" xfId="1219" xr:uid="{00000000-0005-0000-0000-000038130000}"/>
    <cellStyle name="20% - Accent1 2 2 2 4 8_CC1" xfId="53395" xr:uid="{7622536B-49AD-4D3E-A537-229F667B054A}"/>
    <cellStyle name="20% - Accent1 2 2 2 4 9" xfId="1220" xr:uid="{00000000-0005-0000-0000-00003A130000}"/>
    <cellStyle name="20% - Accent1 2 2 2 4 9 2" xfId="1221" xr:uid="{00000000-0005-0000-0000-00003B130000}"/>
    <cellStyle name="20% - Accent1 2 2 2 4 9_CC1" xfId="53396" xr:uid="{12BBB08D-6CE5-406C-B696-5560D79BDD05}"/>
    <cellStyle name="20% - Accent1 2 2 2 4_CC1" xfId="53386"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98" xr:uid="{04752783-5AE5-4E6D-A778-C9ACAEF9F412}"/>
    <cellStyle name="20% - Accent1 2 2 2 5 11" xfId="1225" xr:uid="{00000000-0005-0000-0000-000042130000}"/>
    <cellStyle name="20% - Accent1 2 2 2 5 11 2" xfId="1226" xr:uid="{00000000-0005-0000-0000-000043130000}"/>
    <cellStyle name="20% - Accent1 2 2 2 5 11_CC1" xfId="53399"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400"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1" xr:uid="{491EB846-C23D-46D0-BCE0-39EB36E79564}"/>
    <cellStyle name="20% - Accent1 2 2 2 5 4" xfId="1250" xr:uid="{00000000-0005-0000-0000-00005E130000}"/>
    <cellStyle name="20% - Accent1 2 2 2 5 4 2" xfId="1251" xr:uid="{00000000-0005-0000-0000-00005F130000}"/>
    <cellStyle name="20% - Accent1 2 2 2 5 4_CC1" xfId="53402" xr:uid="{46560A76-EB27-487A-B521-84459D5D355F}"/>
    <cellStyle name="20% - Accent1 2 2 2 5 5" xfId="1252" xr:uid="{00000000-0005-0000-0000-000061130000}"/>
    <cellStyle name="20% - Accent1 2 2 2 5 5 2" xfId="1253" xr:uid="{00000000-0005-0000-0000-000062130000}"/>
    <cellStyle name="20% - Accent1 2 2 2 5 5_CC1" xfId="53403" xr:uid="{646A29C3-3F4C-4C66-8C39-35CA0EDB83FE}"/>
    <cellStyle name="20% - Accent1 2 2 2 5 6" xfId="1254" xr:uid="{00000000-0005-0000-0000-000064130000}"/>
    <cellStyle name="20% - Accent1 2 2 2 5 6 2" xfId="1255" xr:uid="{00000000-0005-0000-0000-000065130000}"/>
    <cellStyle name="20% - Accent1 2 2 2 5 6_CC1" xfId="53404" xr:uid="{7C62E52E-2E07-4B90-967A-71D0C6BEA0AF}"/>
    <cellStyle name="20% - Accent1 2 2 2 5 7" xfId="1256" xr:uid="{00000000-0005-0000-0000-000067130000}"/>
    <cellStyle name="20% - Accent1 2 2 2 5 7 2" xfId="1257" xr:uid="{00000000-0005-0000-0000-000068130000}"/>
    <cellStyle name="20% - Accent1 2 2 2 5 7_CC1" xfId="53405" xr:uid="{CC73F388-8377-4DC4-883B-E752C1165FB0}"/>
    <cellStyle name="20% - Accent1 2 2 2 5 8" xfId="1258" xr:uid="{00000000-0005-0000-0000-00006A130000}"/>
    <cellStyle name="20% - Accent1 2 2 2 5 8 2" xfId="1259" xr:uid="{00000000-0005-0000-0000-00006B130000}"/>
    <cellStyle name="20% - Accent1 2 2 2 5 8_CC1" xfId="53406" xr:uid="{EAA2C84E-9C0D-43AC-8AE4-EF7B56BEA712}"/>
    <cellStyle name="20% - Accent1 2 2 2 5 9" xfId="1260" xr:uid="{00000000-0005-0000-0000-00006D130000}"/>
    <cellStyle name="20% - Accent1 2 2 2 5 9 2" xfId="1261" xr:uid="{00000000-0005-0000-0000-00006E130000}"/>
    <cellStyle name="20% - Accent1 2 2 2 5 9_CC1" xfId="53407" xr:uid="{01C09B19-7E97-4687-BE03-952D1E10892F}"/>
    <cellStyle name="20% - Accent1 2 2 2 5_CC1" xfId="53397"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09" xr:uid="{80973816-1357-4CC1-9EF9-8A57401C9AED}"/>
    <cellStyle name="20% - Accent1 2 2 2 6 11" xfId="1265" xr:uid="{00000000-0005-0000-0000-000075130000}"/>
    <cellStyle name="20% - Accent1 2 2 2 6 11 2" xfId="1266" xr:uid="{00000000-0005-0000-0000-000076130000}"/>
    <cellStyle name="20% - Accent1 2 2 2 6 11_CC1" xfId="53410"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1"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2" xr:uid="{4680C927-AE6A-4713-BB75-BB7D16C7033C}"/>
    <cellStyle name="20% - Accent1 2 2 2 6 4" xfId="1290" xr:uid="{00000000-0005-0000-0000-000091130000}"/>
    <cellStyle name="20% - Accent1 2 2 2 6 4 2" xfId="1291" xr:uid="{00000000-0005-0000-0000-000092130000}"/>
    <cellStyle name="20% - Accent1 2 2 2 6 4_CC1" xfId="53413" xr:uid="{77D9B393-811B-4D31-A3AC-08D02417B4AD}"/>
    <cellStyle name="20% - Accent1 2 2 2 6 5" xfId="1292" xr:uid="{00000000-0005-0000-0000-000094130000}"/>
    <cellStyle name="20% - Accent1 2 2 2 6 5 2" xfId="1293" xr:uid="{00000000-0005-0000-0000-000095130000}"/>
    <cellStyle name="20% - Accent1 2 2 2 6 5_CC1" xfId="53414" xr:uid="{6408579D-CC10-4878-9A6C-152926448B47}"/>
    <cellStyle name="20% - Accent1 2 2 2 6 6" xfId="1294" xr:uid="{00000000-0005-0000-0000-000097130000}"/>
    <cellStyle name="20% - Accent1 2 2 2 6 6 2" xfId="1295" xr:uid="{00000000-0005-0000-0000-000098130000}"/>
    <cellStyle name="20% - Accent1 2 2 2 6 6_CC1" xfId="53415" xr:uid="{E773ED54-3EE0-4D60-B4CA-BCB48F745516}"/>
    <cellStyle name="20% - Accent1 2 2 2 6 7" xfId="1296" xr:uid="{00000000-0005-0000-0000-00009A130000}"/>
    <cellStyle name="20% - Accent1 2 2 2 6 7 2" xfId="1297" xr:uid="{00000000-0005-0000-0000-00009B130000}"/>
    <cellStyle name="20% - Accent1 2 2 2 6 7_CC1" xfId="53416" xr:uid="{416CE9BD-A694-47C2-AFC2-B02D370C246D}"/>
    <cellStyle name="20% - Accent1 2 2 2 6 8" xfId="1298" xr:uid="{00000000-0005-0000-0000-00009D130000}"/>
    <cellStyle name="20% - Accent1 2 2 2 6 8 2" xfId="1299" xr:uid="{00000000-0005-0000-0000-00009E130000}"/>
    <cellStyle name="20% - Accent1 2 2 2 6 8_CC1" xfId="53417" xr:uid="{F4C838A4-3BB6-498C-9587-D0BD49E7EEEA}"/>
    <cellStyle name="20% - Accent1 2 2 2 6 9" xfId="1300" xr:uid="{00000000-0005-0000-0000-0000A0130000}"/>
    <cellStyle name="20% - Accent1 2 2 2 6 9 2" xfId="1301" xr:uid="{00000000-0005-0000-0000-0000A1130000}"/>
    <cellStyle name="20% - Accent1 2 2 2 6 9_CC1" xfId="53418" xr:uid="{D943FC9A-6574-4C04-93E3-B0561426EC66}"/>
    <cellStyle name="20% - Accent1 2 2 2 6_CC1" xfId="53408"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20" xr:uid="{4954A329-0939-41EA-88D8-E742184D6882}"/>
    <cellStyle name="20% - Accent1 2 2 2 7 11" xfId="1305" xr:uid="{00000000-0005-0000-0000-0000A8130000}"/>
    <cellStyle name="20% - Accent1 2 2 2 7 11 2" xfId="1306" xr:uid="{00000000-0005-0000-0000-0000A9130000}"/>
    <cellStyle name="20% - Accent1 2 2 2 7 11_CC1" xfId="53421"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2"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23" xr:uid="{988F1C51-2DB6-4956-8ED9-B38082B153C9}"/>
    <cellStyle name="20% - Accent1 2 2 2 7 4" xfId="1330" xr:uid="{00000000-0005-0000-0000-0000C4130000}"/>
    <cellStyle name="20% - Accent1 2 2 2 7 4 2" xfId="1331" xr:uid="{00000000-0005-0000-0000-0000C5130000}"/>
    <cellStyle name="20% - Accent1 2 2 2 7 4_CC1" xfId="53424" xr:uid="{CBCA1C52-0423-4C17-A150-F357C03EEF95}"/>
    <cellStyle name="20% - Accent1 2 2 2 7 5" xfId="1332" xr:uid="{00000000-0005-0000-0000-0000C7130000}"/>
    <cellStyle name="20% - Accent1 2 2 2 7 5 2" xfId="1333" xr:uid="{00000000-0005-0000-0000-0000C8130000}"/>
    <cellStyle name="20% - Accent1 2 2 2 7 5_CC1" xfId="53425" xr:uid="{C82A324D-8A90-4336-BA28-36702EDC50DD}"/>
    <cellStyle name="20% - Accent1 2 2 2 7 6" xfId="1334" xr:uid="{00000000-0005-0000-0000-0000CA130000}"/>
    <cellStyle name="20% - Accent1 2 2 2 7 6 2" xfId="1335" xr:uid="{00000000-0005-0000-0000-0000CB130000}"/>
    <cellStyle name="20% - Accent1 2 2 2 7 6_CC1" xfId="53426" xr:uid="{8A24FE26-EF12-487E-B2D3-DBF4A1A7022C}"/>
    <cellStyle name="20% - Accent1 2 2 2 7 7" xfId="1336" xr:uid="{00000000-0005-0000-0000-0000CD130000}"/>
    <cellStyle name="20% - Accent1 2 2 2 7 7 2" xfId="1337" xr:uid="{00000000-0005-0000-0000-0000CE130000}"/>
    <cellStyle name="20% - Accent1 2 2 2 7 7_CC1" xfId="53427" xr:uid="{8375871D-2251-47D5-BB47-D918D5F0B070}"/>
    <cellStyle name="20% - Accent1 2 2 2 7 8" xfId="1338" xr:uid="{00000000-0005-0000-0000-0000D0130000}"/>
    <cellStyle name="20% - Accent1 2 2 2 7 8 2" xfId="1339" xr:uid="{00000000-0005-0000-0000-0000D1130000}"/>
    <cellStyle name="20% - Accent1 2 2 2 7 8_CC1" xfId="53428" xr:uid="{C45F1370-05EF-47A3-88A9-9F953E14F8D8}"/>
    <cellStyle name="20% - Accent1 2 2 2 7 9" xfId="1340" xr:uid="{00000000-0005-0000-0000-0000D3130000}"/>
    <cellStyle name="20% - Accent1 2 2 2 7 9 2" xfId="1341" xr:uid="{00000000-0005-0000-0000-0000D4130000}"/>
    <cellStyle name="20% - Accent1 2 2 2 7 9_CC1" xfId="53429" xr:uid="{A769959F-3ECA-4AD7-B9A2-60C1E668532E}"/>
    <cellStyle name="20% - Accent1 2 2 2 7_CC1" xfId="53419"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1" xr:uid="{D442DBF3-F3BA-454A-8DC3-CE2242679EA3}"/>
    <cellStyle name="20% - Accent1 2 2 2 8 11" xfId="1345" xr:uid="{00000000-0005-0000-0000-0000DB130000}"/>
    <cellStyle name="20% - Accent1 2 2 2 8 11 2" xfId="1346" xr:uid="{00000000-0005-0000-0000-0000DC130000}"/>
    <cellStyle name="20% - Accent1 2 2 2 8 11_CC1" xfId="53432"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33"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34" xr:uid="{28E717A7-34FC-43F0-B310-87298C555C38}"/>
    <cellStyle name="20% - Accent1 2 2 2 8 4" xfId="1370" xr:uid="{00000000-0005-0000-0000-0000F7130000}"/>
    <cellStyle name="20% - Accent1 2 2 2 8 4 2" xfId="1371" xr:uid="{00000000-0005-0000-0000-0000F8130000}"/>
    <cellStyle name="20% - Accent1 2 2 2 8 4_CC1" xfId="53435" xr:uid="{F69382AD-C800-4EFE-AB78-AEF82A31C0DD}"/>
    <cellStyle name="20% - Accent1 2 2 2 8 5" xfId="1372" xr:uid="{00000000-0005-0000-0000-0000FA130000}"/>
    <cellStyle name="20% - Accent1 2 2 2 8 5 2" xfId="1373" xr:uid="{00000000-0005-0000-0000-0000FB130000}"/>
    <cellStyle name="20% - Accent1 2 2 2 8 5_CC1" xfId="53436" xr:uid="{D6056199-EC52-4700-B5AA-338D78318D5A}"/>
    <cellStyle name="20% - Accent1 2 2 2 8 6" xfId="1374" xr:uid="{00000000-0005-0000-0000-0000FD130000}"/>
    <cellStyle name="20% - Accent1 2 2 2 8 6 2" xfId="1375" xr:uid="{00000000-0005-0000-0000-0000FE130000}"/>
    <cellStyle name="20% - Accent1 2 2 2 8 6_CC1" xfId="53437" xr:uid="{6FDC7579-6382-47E7-B7C3-F87BCB4A3667}"/>
    <cellStyle name="20% - Accent1 2 2 2 8 7" xfId="1376" xr:uid="{00000000-0005-0000-0000-000000140000}"/>
    <cellStyle name="20% - Accent1 2 2 2 8 7 2" xfId="1377" xr:uid="{00000000-0005-0000-0000-000001140000}"/>
    <cellStyle name="20% - Accent1 2 2 2 8 7_CC1" xfId="53438" xr:uid="{8F2ECA92-4B94-4CB4-B576-5AD0F1216DBE}"/>
    <cellStyle name="20% - Accent1 2 2 2 8 8" xfId="1378" xr:uid="{00000000-0005-0000-0000-000003140000}"/>
    <cellStyle name="20% - Accent1 2 2 2 8 8 2" xfId="1379" xr:uid="{00000000-0005-0000-0000-000004140000}"/>
    <cellStyle name="20% - Accent1 2 2 2 8 8_CC1" xfId="53439" xr:uid="{2363C109-0CD0-44F6-B6B1-DF6EA49B97FE}"/>
    <cellStyle name="20% - Accent1 2 2 2 8 9" xfId="1380" xr:uid="{00000000-0005-0000-0000-000006140000}"/>
    <cellStyle name="20% - Accent1 2 2 2 8 9 2" xfId="1381" xr:uid="{00000000-0005-0000-0000-000007140000}"/>
    <cellStyle name="20% - Accent1 2 2 2 8 9_CC1" xfId="53440" xr:uid="{AD283C4E-2E00-4DC0-821F-1F816DDB6D78}"/>
    <cellStyle name="20% - Accent1 2 2 2 8_CC1" xfId="53430"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2" xr:uid="{706DFF3A-7E61-429B-9CC5-2C53E25BAFF3}"/>
    <cellStyle name="20% - Accent1 2 2 2 9 11" xfId="1385" xr:uid="{00000000-0005-0000-0000-00000E140000}"/>
    <cellStyle name="20% - Accent1 2 2 2 9 11 2" xfId="1386" xr:uid="{00000000-0005-0000-0000-00000F140000}"/>
    <cellStyle name="20% - Accent1 2 2 2 9 11_CC1" xfId="53443"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44"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45" xr:uid="{672A216C-D46B-4A4C-BDEC-849CCB5CB5F3}"/>
    <cellStyle name="20% - Accent1 2 2 2 9 4" xfId="1410" xr:uid="{00000000-0005-0000-0000-00002A140000}"/>
    <cellStyle name="20% - Accent1 2 2 2 9 4 2" xfId="1411" xr:uid="{00000000-0005-0000-0000-00002B140000}"/>
    <cellStyle name="20% - Accent1 2 2 2 9 4_CC1" xfId="53446" xr:uid="{C15EB4CB-C7A5-4D57-B069-A2EBAF36A213}"/>
    <cellStyle name="20% - Accent1 2 2 2 9 5" xfId="1412" xr:uid="{00000000-0005-0000-0000-00002D140000}"/>
    <cellStyle name="20% - Accent1 2 2 2 9 5 2" xfId="1413" xr:uid="{00000000-0005-0000-0000-00002E140000}"/>
    <cellStyle name="20% - Accent1 2 2 2 9 5_CC1" xfId="53447" xr:uid="{04D76E7A-739D-4151-8B8D-F1BEE3521143}"/>
    <cellStyle name="20% - Accent1 2 2 2 9 6" xfId="1414" xr:uid="{00000000-0005-0000-0000-000030140000}"/>
    <cellStyle name="20% - Accent1 2 2 2 9 6 2" xfId="1415" xr:uid="{00000000-0005-0000-0000-000031140000}"/>
    <cellStyle name="20% - Accent1 2 2 2 9 6_CC1" xfId="53448" xr:uid="{B3DD35A6-908D-44E2-B081-523897A51084}"/>
    <cellStyle name="20% - Accent1 2 2 2 9 7" xfId="1416" xr:uid="{00000000-0005-0000-0000-000033140000}"/>
    <cellStyle name="20% - Accent1 2 2 2 9 7 2" xfId="1417" xr:uid="{00000000-0005-0000-0000-000034140000}"/>
    <cellStyle name="20% - Accent1 2 2 2 9 7_CC1" xfId="53449" xr:uid="{C0E75F4F-6DE7-454E-A355-8751E511328D}"/>
    <cellStyle name="20% - Accent1 2 2 2 9 8" xfId="1418" xr:uid="{00000000-0005-0000-0000-000036140000}"/>
    <cellStyle name="20% - Accent1 2 2 2 9 8 2" xfId="1419" xr:uid="{00000000-0005-0000-0000-000037140000}"/>
    <cellStyle name="20% - Accent1 2 2 2 9 8_CC1" xfId="53450" xr:uid="{8ABC5955-02D6-4977-870B-6AFAF2AE231A}"/>
    <cellStyle name="20% - Accent1 2 2 2 9 9" xfId="1420" xr:uid="{00000000-0005-0000-0000-000039140000}"/>
    <cellStyle name="20% - Accent1 2 2 2 9 9 2" xfId="1421" xr:uid="{00000000-0005-0000-0000-00003A140000}"/>
    <cellStyle name="20% - Accent1 2 2 2 9 9_CC1" xfId="53451" xr:uid="{BAC8DB0B-A892-446D-8238-01CA057C963E}"/>
    <cellStyle name="20% - Accent1 2 2 2 9_CC1" xfId="53441"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2"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54"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53"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55"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57" xr:uid="{FC2A000B-89E3-45A8-AA18-9839336731AF}"/>
    <cellStyle name="20% - Accent1 2 2 3 11" xfId="1449" xr:uid="{00000000-0005-0000-0000-00005D140000}"/>
    <cellStyle name="20% - Accent1 2 2 3 11 2" xfId="1450" xr:uid="{00000000-0005-0000-0000-00005E140000}"/>
    <cellStyle name="20% - Accent1 2 2 3 11_CC1" xfId="53458" xr:uid="{32CE74B0-70D1-4400-A58D-602B78D1D88A}"/>
    <cellStyle name="20% - Accent1 2 2 3 12" xfId="1451" xr:uid="{00000000-0005-0000-0000-000060140000}"/>
    <cellStyle name="20% - Accent1 2 2 3 12 2" xfId="1452" xr:uid="{00000000-0005-0000-0000-000061140000}"/>
    <cellStyle name="20% - Accent1 2 2 3 12_CC1" xfId="53459" xr:uid="{E100EBB4-5776-48D7-95A6-1E8D929C61D7}"/>
    <cellStyle name="20% - Accent1 2 2 3 13" xfId="1453" xr:uid="{00000000-0005-0000-0000-000063140000}"/>
    <cellStyle name="20% - Accent1 2 2 3 13 2" xfId="1454" xr:uid="{00000000-0005-0000-0000-000064140000}"/>
    <cellStyle name="20% - Accent1 2 2 3 13_CC1" xfId="53460" xr:uid="{C59569AE-2FC5-45A4-9A35-F5CEE9DEF2C3}"/>
    <cellStyle name="20% - Accent1 2 2 3 14" xfId="1455" xr:uid="{00000000-0005-0000-0000-000066140000}"/>
    <cellStyle name="20% - Accent1 2 2 3 14 2" xfId="1456" xr:uid="{00000000-0005-0000-0000-000067140000}"/>
    <cellStyle name="20% - Accent1 2 2 3 14_CC1" xfId="53461" xr:uid="{576CF7AA-3C5D-4196-9304-6385B7084099}"/>
    <cellStyle name="20% - Accent1 2 2 3 15" xfId="1457" xr:uid="{00000000-0005-0000-0000-000069140000}"/>
    <cellStyle name="20% - Accent1 2 2 3 15 2" xfId="1458" xr:uid="{00000000-0005-0000-0000-00006A140000}"/>
    <cellStyle name="20% - Accent1 2 2 3 15_CC1" xfId="53462" xr:uid="{78918AEF-987C-406F-B0A4-0C348F0F645E}"/>
    <cellStyle name="20% - Accent1 2 2 3 16" xfId="1459" xr:uid="{00000000-0005-0000-0000-00006C140000}"/>
    <cellStyle name="20% - Accent1 2 2 3 16 2" xfId="1460" xr:uid="{00000000-0005-0000-0000-00006D140000}"/>
    <cellStyle name="20% - Accent1 2 2 3 16_CC1" xfId="53463"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65" xr:uid="{05D56B79-C23E-455C-90C1-DAE3C70570EB}"/>
    <cellStyle name="20% - Accent1 2 2 3 2 11" xfId="1467" xr:uid="{00000000-0005-0000-0000-000076140000}"/>
    <cellStyle name="20% - Accent1 2 2 3 2 11 2" xfId="1468" xr:uid="{00000000-0005-0000-0000-000077140000}"/>
    <cellStyle name="20% - Accent1 2 2 3 2 11_CC1" xfId="53466"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67"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68" xr:uid="{CE6825AD-938B-4A77-95B4-FC5445407161}"/>
    <cellStyle name="20% - Accent1 2 2 3 2 4" xfId="1492" xr:uid="{00000000-0005-0000-0000-000092140000}"/>
    <cellStyle name="20% - Accent1 2 2 3 2 4 2" xfId="1493" xr:uid="{00000000-0005-0000-0000-000093140000}"/>
    <cellStyle name="20% - Accent1 2 2 3 2 4_CC1" xfId="53469" xr:uid="{D979FC0B-24E2-4BF4-8E66-67E16EFF542F}"/>
    <cellStyle name="20% - Accent1 2 2 3 2 5" xfId="1494" xr:uid="{00000000-0005-0000-0000-000095140000}"/>
    <cellStyle name="20% - Accent1 2 2 3 2 5 2" xfId="1495" xr:uid="{00000000-0005-0000-0000-000096140000}"/>
    <cellStyle name="20% - Accent1 2 2 3 2 5_CC1" xfId="53470" xr:uid="{BC870AFE-C89B-4469-BED1-13FC637161AD}"/>
    <cellStyle name="20% - Accent1 2 2 3 2 6" xfId="1496" xr:uid="{00000000-0005-0000-0000-000098140000}"/>
    <cellStyle name="20% - Accent1 2 2 3 2 6 2" xfId="1497" xr:uid="{00000000-0005-0000-0000-000099140000}"/>
    <cellStyle name="20% - Accent1 2 2 3 2 6_CC1" xfId="53471" xr:uid="{5CF9DC5C-19EB-4DFA-8889-6948FF7D57C1}"/>
    <cellStyle name="20% - Accent1 2 2 3 2 7" xfId="1498" xr:uid="{00000000-0005-0000-0000-00009B140000}"/>
    <cellStyle name="20% - Accent1 2 2 3 2 7 2" xfId="1499" xr:uid="{00000000-0005-0000-0000-00009C140000}"/>
    <cellStyle name="20% - Accent1 2 2 3 2 7_CC1" xfId="53472" xr:uid="{26C6A122-11B3-436E-A5A3-7FC7BCE5A8DA}"/>
    <cellStyle name="20% - Accent1 2 2 3 2 8" xfId="1500" xr:uid="{00000000-0005-0000-0000-00009E140000}"/>
    <cellStyle name="20% - Accent1 2 2 3 2 8 2" xfId="1501" xr:uid="{00000000-0005-0000-0000-00009F140000}"/>
    <cellStyle name="20% - Accent1 2 2 3 2 8_CC1" xfId="53473" xr:uid="{1309B46F-D87F-471E-8E77-E13E0C2EC74D}"/>
    <cellStyle name="20% - Accent1 2 2 3 2 9" xfId="1502" xr:uid="{00000000-0005-0000-0000-0000A1140000}"/>
    <cellStyle name="20% - Accent1 2 2 3 2 9 2" xfId="1503" xr:uid="{00000000-0005-0000-0000-0000A2140000}"/>
    <cellStyle name="20% - Accent1 2 2 3 2 9_CC1" xfId="53474" xr:uid="{06B6F590-20E9-4382-84E6-AF44FE7DF5FB}"/>
    <cellStyle name="20% - Accent1 2 2 3 2_CC1" xfId="53464"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76" xr:uid="{FADE3082-A191-485A-86F3-F02503D426A0}"/>
    <cellStyle name="20% - Accent1 2 2 3 3 11" xfId="1511" xr:uid="{00000000-0005-0000-0000-0000AD140000}"/>
    <cellStyle name="20% - Accent1 2 2 3 3 11 2" xfId="1512" xr:uid="{00000000-0005-0000-0000-0000AE140000}"/>
    <cellStyle name="20% - Accent1 2 2 3 3 11_CC1" xfId="53477"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78"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79" xr:uid="{AA1BC439-0BF4-4FD3-8446-11285B68B48E}"/>
    <cellStyle name="20% - Accent1 2 2 3 3 4" xfId="1536" xr:uid="{00000000-0005-0000-0000-0000C9140000}"/>
    <cellStyle name="20% - Accent1 2 2 3 3 4 2" xfId="1537" xr:uid="{00000000-0005-0000-0000-0000CA140000}"/>
    <cellStyle name="20% - Accent1 2 2 3 3 4_CC1" xfId="53480" xr:uid="{71AF3D94-EBEB-463F-8D4B-F4369BEF5CCD}"/>
    <cellStyle name="20% - Accent1 2 2 3 3 5" xfId="1538" xr:uid="{00000000-0005-0000-0000-0000CC140000}"/>
    <cellStyle name="20% - Accent1 2 2 3 3 5 2" xfId="1539" xr:uid="{00000000-0005-0000-0000-0000CD140000}"/>
    <cellStyle name="20% - Accent1 2 2 3 3 5_CC1" xfId="53481" xr:uid="{917FF4A5-D3C8-4A3F-BD85-EC10ADCD918B}"/>
    <cellStyle name="20% - Accent1 2 2 3 3 6" xfId="1540" xr:uid="{00000000-0005-0000-0000-0000CF140000}"/>
    <cellStyle name="20% - Accent1 2 2 3 3 6 2" xfId="1541" xr:uid="{00000000-0005-0000-0000-0000D0140000}"/>
    <cellStyle name="20% - Accent1 2 2 3 3 6_CC1" xfId="53482" xr:uid="{813FA454-E3B7-4BC3-A377-618A2E70D0CD}"/>
    <cellStyle name="20% - Accent1 2 2 3 3 7" xfId="1542" xr:uid="{00000000-0005-0000-0000-0000D2140000}"/>
    <cellStyle name="20% - Accent1 2 2 3 3 7 2" xfId="1543" xr:uid="{00000000-0005-0000-0000-0000D3140000}"/>
    <cellStyle name="20% - Accent1 2 2 3 3 7_CC1" xfId="53483" xr:uid="{0E15D665-4966-45B5-893B-DF7EFFC02505}"/>
    <cellStyle name="20% - Accent1 2 2 3 3 8" xfId="1544" xr:uid="{00000000-0005-0000-0000-0000D5140000}"/>
    <cellStyle name="20% - Accent1 2 2 3 3 8 2" xfId="1545" xr:uid="{00000000-0005-0000-0000-0000D6140000}"/>
    <cellStyle name="20% - Accent1 2 2 3 3 8_CC1" xfId="53484" xr:uid="{7CE09048-161D-4D19-8D60-74014AD4FF3C}"/>
    <cellStyle name="20% - Accent1 2 2 3 3 9" xfId="1546" xr:uid="{00000000-0005-0000-0000-0000D8140000}"/>
    <cellStyle name="20% - Accent1 2 2 3 3 9 2" xfId="1547" xr:uid="{00000000-0005-0000-0000-0000D9140000}"/>
    <cellStyle name="20% - Accent1 2 2 3 3 9_CC1" xfId="53485" xr:uid="{53F90F5F-9094-4D47-BD7C-81703B09CF52}"/>
    <cellStyle name="20% - Accent1 2 2 3 3_CC1" xfId="53475"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87" xr:uid="{68A51DDD-355C-45BB-8FA5-60AE656937D6}"/>
    <cellStyle name="20% - Accent1 2 2 3 4 11" xfId="1551" xr:uid="{00000000-0005-0000-0000-0000E0140000}"/>
    <cellStyle name="20% - Accent1 2 2 3 4 11 2" xfId="1552" xr:uid="{00000000-0005-0000-0000-0000E1140000}"/>
    <cellStyle name="20% - Accent1 2 2 3 4 11_CC1" xfId="53488"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89"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90" xr:uid="{5A04E3BF-0155-488F-AAD7-215F1741325E}"/>
    <cellStyle name="20% - Accent1 2 2 3 4 4" xfId="1576" xr:uid="{00000000-0005-0000-0000-0000FC140000}"/>
    <cellStyle name="20% - Accent1 2 2 3 4 4 2" xfId="1577" xr:uid="{00000000-0005-0000-0000-0000FD140000}"/>
    <cellStyle name="20% - Accent1 2 2 3 4 4_CC1" xfId="53491" xr:uid="{AA3A59DF-178A-42A1-B23A-E16DC91FAD70}"/>
    <cellStyle name="20% - Accent1 2 2 3 4 5" xfId="1578" xr:uid="{00000000-0005-0000-0000-0000FF140000}"/>
    <cellStyle name="20% - Accent1 2 2 3 4 5 2" xfId="1579" xr:uid="{00000000-0005-0000-0000-000000150000}"/>
    <cellStyle name="20% - Accent1 2 2 3 4 5_CC1" xfId="53492" xr:uid="{13AB2212-73F8-49E1-A67B-FC3CC22E1C88}"/>
    <cellStyle name="20% - Accent1 2 2 3 4 6" xfId="1580" xr:uid="{00000000-0005-0000-0000-000002150000}"/>
    <cellStyle name="20% - Accent1 2 2 3 4 6 2" xfId="1581" xr:uid="{00000000-0005-0000-0000-000003150000}"/>
    <cellStyle name="20% - Accent1 2 2 3 4 6_CC1" xfId="53493" xr:uid="{B66F5BF9-51EF-463E-869F-47800ACE3F29}"/>
    <cellStyle name="20% - Accent1 2 2 3 4 7" xfId="1582" xr:uid="{00000000-0005-0000-0000-000005150000}"/>
    <cellStyle name="20% - Accent1 2 2 3 4 7 2" xfId="1583" xr:uid="{00000000-0005-0000-0000-000006150000}"/>
    <cellStyle name="20% - Accent1 2 2 3 4 7_CC1" xfId="53494" xr:uid="{CB190C4F-1556-4E0D-92BE-2F04A4CE5D91}"/>
    <cellStyle name="20% - Accent1 2 2 3 4 8" xfId="1584" xr:uid="{00000000-0005-0000-0000-000008150000}"/>
    <cellStyle name="20% - Accent1 2 2 3 4 8 2" xfId="1585" xr:uid="{00000000-0005-0000-0000-000009150000}"/>
    <cellStyle name="20% - Accent1 2 2 3 4 8_CC1" xfId="53495" xr:uid="{53D88B6D-904F-4097-ABC3-08331C9372EC}"/>
    <cellStyle name="20% - Accent1 2 2 3 4 9" xfId="1586" xr:uid="{00000000-0005-0000-0000-00000B150000}"/>
    <cellStyle name="20% - Accent1 2 2 3 4 9 2" xfId="1587" xr:uid="{00000000-0005-0000-0000-00000C150000}"/>
    <cellStyle name="20% - Accent1 2 2 3 4 9_CC1" xfId="53496" xr:uid="{50E3DAE0-709A-43A0-B47E-DCD15F0F85AB}"/>
    <cellStyle name="20% - Accent1 2 2 3 4_CC1" xfId="53486"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98" xr:uid="{29E175E6-D097-4FBC-973F-A2AA61E99524}"/>
    <cellStyle name="20% - Accent1 2 2 3 5 11" xfId="1591" xr:uid="{00000000-0005-0000-0000-000013150000}"/>
    <cellStyle name="20% - Accent1 2 2 3 5 11 2" xfId="1592" xr:uid="{00000000-0005-0000-0000-000014150000}"/>
    <cellStyle name="20% - Accent1 2 2 3 5 11_CC1" xfId="53499"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500"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1" xr:uid="{E2EC9142-5698-4A5E-8F98-96A0A755F3A5}"/>
    <cellStyle name="20% - Accent1 2 2 3 5 4" xfId="1616" xr:uid="{00000000-0005-0000-0000-00002F150000}"/>
    <cellStyle name="20% - Accent1 2 2 3 5 4 2" xfId="1617" xr:uid="{00000000-0005-0000-0000-000030150000}"/>
    <cellStyle name="20% - Accent1 2 2 3 5 4_CC1" xfId="53502" xr:uid="{0013DF4F-4E39-4C43-92EF-61CAADE6B84A}"/>
    <cellStyle name="20% - Accent1 2 2 3 5 5" xfId="1618" xr:uid="{00000000-0005-0000-0000-000032150000}"/>
    <cellStyle name="20% - Accent1 2 2 3 5 5 2" xfId="1619" xr:uid="{00000000-0005-0000-0000-000033150000}"/>
    <cellStyle name="20% - Accent1 2 2 3 5 5_CC1" xfId="53503" xr:uid="{DBE78149-BEB7-4DFD-879D-CB2E9579B517}"/>
    <cellStyle name="20% - Accent1 2 2 3 5 6" xfId="1620" xr:uid="{00000000-0005-0000-0000-000035150000}"/>
    <cellStyle name="20% - Accent1 2 2 3 5 6 2" xfId="1621" xr:uid="{00000000-0005-0000-0000-000036150000}"/>
    <cellStyle name="20% - Accent1 2 2 3 5 6_CC1" xfId="53504" xr:uid="{0A68998D-A5A0-4DEE-8384-65F5DD71A43D}"/>
    <cellStyle name="20% - Accent1 2 2 3 5 7" xfId="1622" xr:uid="{00000000-0005-0000-0000-000038150000}"/>
    <cellStyle name="20% - Accent1 2 2 3 5 7 2" xfId="1623" xr:uid="{00000000-0005-0000-0000-000039150000}"/>
    <cellStyle name="20% - Accent1 2 2 3 5 7_CC1" xfId="53505" xr:uid="{F9D9CDA0-BD24-4723-BD64-92FC01A2E594}"/>
    <cellStyle name="20% - Accent1 2 2 3 5 8" xfId="1624" xr:uid="{00000000-0005-0000-0000-00003B150000}"/>
    <cellStyle name="20% - Accent1 2 2 3 5 8 2" xfId="1625" xr:uid="{00000000-0005-0000-0000-00003C150000}"/>
    <cellStyle name="20% - Accent1 2 2 3 5 8_CC1" xfId="53506" xr:uid="{365E67DF-052D-4C5B-95FE-8CA5F7B1E193}"/>
    <cellStyle name="20% - Accent1 2 2 3 5 9" xfId="1626" xr:uid="{00000000-0005-0000-0000-00003E150000}"/>
    <cellStyle name="20% - Accent1 2 2 3 5 9 2" xfId="1627" xr:uid="{00000000-0005-0000-0000-00003F150000}"/>
    <cellStyle name="20% - Accent1 2 2 3 5 9_CC1" xfId="53507" xr:uid="{4883590F-603A-49FD-B854-52280A0BD96F}"/>
    <cellStyle name="20% - Accent1 2 2 3 5_CC1" xfId="53497"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09" xr:uid="{0EA7AE40-8D51-417E-AC4A-EF58F8D9C4E7}"/>
    <cellStyle name="20% - Accent1 2 2 3 6 11" xfId="1631" xr:uid="{00000000-0005-0000-0000-000046150000}"/>
    <cellStyle name="20% - Accent1 2 2 3 6 11 2" xfId="1632" xr:uid="{00000000-0005-0000-0000-000047150000}"/>
    <cellStyle name="20% - Accent1 2 2 3 6 11_CC1" xfId="53510"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1"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2" xr:uid="{A6F87963-C59E-49E2-B952-1C824342C35F}"/>
    <cellStyle name="20% - Accent1 2 2 3 6 4" xfId="1656" xr:uid="{00000000-0005-0000-0000-000062150000}"/>
    <cellStyle name="20% - Accent1 2 2 3 6 4 2" xfId="1657" xr:uid="{00000000-0005-0000-0000-000063150000}"/>
    <cellStyle name="20% - Accent1 2 2 3 6 4_CC1" xfId="53513" xr:uid="{2A4EB495-C479-43AB-A8FF-DD8B458D7348}"/>
    <cellStyle name="20% - Accent1 2 2 3 6 5" xfId="1658" xr:uid="{00000000-0005-0000-0000-000065150000}"/>
    <cellStyle name="20% - Accent1 2 2 3 6 5 2" xfId="1659" xr:uid="{00000000-0005-0000-0000-000066150000}"/>
    <cellStyle name="20% - Accent1 2 2 3 6 5_CC1" xfId="53514" xr:uid="{FB93621E-790F-4231-B369-41B85B4D6DEC}"/>
    <cellStyle name="20% - Accent1 2 2 3 6 6" xfId="1660" xr:uid="{00000000-0005-0000-0000-000068150000}"/>
    <cellStyle name="20% - Accent1 2 2 3 6 6 2" xfId="1661" xr:uid="{00000000-0005-0000-0000-000069150000}"/>
    <cellStyle name="20% - Accent1 2 2 3 6 6_CC1" xfId="53515" xr:uid="{BA2E1B1B-F28A-47C3-9A37-426E443FD1FD}"/>
    <cellStyle name="20% - Accent1 2 2 3 6 7" xfId="1662" xr:uid="{00000000-0005-0000-0000-00006B150000}"/>
    <cellStyle name="20% - Accent1 2 2 3 6 7 2" xfId="1663" xr:uid="{00000000-0005-0000-0000-00006C150000}"/>
    <cellStyle name="20% - Accent1 2 2 3 6 7_CC1" xfId="53516" xr:uid="{9A35237E-B03F-4428-86E4-3652AD93DEAA}"/>
    <cellStyle name="20% - Accent1 2 2 3 6 8" xfId="1664" xr:uid="{00000000-0005-0000-0000-00006E150000}"/>
    <cellStyle name="20% - Accent1 2 2 3 6 8 2" xfId="1665" xr:uid="{00000000-0005-0000-0000-00006F150000}"/>
    <cellStyle name="20% - Accent1 2 2 3 6 8_CC1" xfId="53517" xr:uid="{CF3BD791-7774-4BD4-A868-12980D402CD4}"/>
    <cellStyle name="20% - Accent1 2 2 3 6 9" xfId="1666" xr:uid="{00000000-0005-0000-0000-000071150000}"/>
    <cellStyle name="20% - Accent1 2 2 3 6 9 2" xfId="1667" xr:uid="{00000000-0005-0000-0000-000072150000}"/>
    <cellStyle name="20% - Accent1 2 2 3 6 9_CC1" xfId="53518" xr:uid="{56D7E60A-36F3-4596-9846-77350BC5B9A4}"/>
    <cellStyle name="20% - Accent1 2 2 3 6_CC1" xfId="53508"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19"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20" xr:uid="{C0F30170-AFE0-4854-B4B4-659A29683C98}"/>
    <cellStyle name="20% - Accent1 2 2 3 9" xfId="1684" xr:uid="{00000000-0005-0000-0000-000087150000}"/>
    <cellStyle name="20% - Accent1 2 2 3 9 2" xfId="1685" xr:uid="{00000000-0005-0000-0000-000088150000}"/>
    <cellStyle name="20% - Accent1 2 2 3 9_CC1" xfId="53521" xr:uid="{A1FC39E8-2414-4D46-AA7C-A06B1FA9EEF2}"/>
    <cellStyle name="20% - Accent1 2 2 3_CC1" xfId="53456"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2"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80"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24" xr:uid="{8D4BB2CD-4DCC-4346-8E0B-C6B005BD7378}"/>
    <cellStyle name="20% - Accent1 2 20 11" xfId="1704" xr:uid="{00000000-0005-0000-0000-0000A2150000}"/>
    <cellStyle name="20% - Accent1 2 20 11 2" xfId="1705" xr:uid="{00000000-0005-0000-0000-0000A3150000}"/>
    <cellStyle name="20% - Accent1 2 20 11_CC1" xfId="53525"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26"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27" xr:uid="{C2958C6F-9F3B-4599-843A-BAB9E9F76F20}"/>
    <cellStyle name="20% - Accent1 2 20 4" xfId="1729" xr:uid="{00000000-0005-0000-0000-0000BE150000}"/>
    <cellStyle name="20% - Accent1 2 20 4 2" xfId="1730" xr:uid="{00000000-0005-0000-0000-0000BF150000}"/>
    <cellStyle name="20% - Accent1 2 20 4_CC1" xfId="53528" xr:uid="{DB8745E7-931F-471E-BF44-C38D6D1F9056}"/>
    <cellStyle name="20% - Accent1 2 20 5" xfId="1731" xr:uid="{00000000-0005-0000-0000-0000C1150000}"/>
    <cellStyle name="20% - Accent1 2 20 5 2" xfId="1732" xr:uid="{00000000-0005-0000-0000-0000C2150000}"/>
    <cellStyle name="20% - Accent1 2 20 5_CC1" xfId="53529" xr:uid="{C8832382-47A8-491D-B6D3-D11524183C2C}"/>
    <cellStyle name="20% - Accent1 2 20 6" xfId="1733" xr:uid="{00000000-0005-0000-0000-0000C4150000}"/>
    <cellStyle name="20% - Accent1 2 20 6 2" xfId="1734" xr:uid="{00000000-0005-0000-0000-0000C5150000}"/>
    <cellStyle name="20% - Accent1 2 20 6_CC1" xfId="53530" xr:uid="{113F77D1-7554-4465-B0DF-083838E03DF0}"/>
    <cellStyle name="20% - Accent1 2 20 7" xfId="1735" xr:uid="{00000000-0005-0000-0000-0000C7150000}"/>
    <cellStyle name="20% - Accent1 2 20 7 2" xfId="1736" xr:uid="{00000000-0005-0000-0000-0000C8150000}"/>
    <cellStyle name="20% - Accent1 2 20 7_CC1" xfId="53531" xr:uid="{3B95465C-3557-4DCC-A5DC-0B685B4C5FC6}"/>
    <cellStyle name="20% - Accent1 2 20 8" xfId="1737" xr:uid="{00000000-0005-0000-0000-0000CA150000}"/>
    <cellStyle name="20% - Accent1 2 20 8 2" xfId="1738" xr:uid="{00000000-0005-0000-0000-0000CB150000}"/>
    <cellStyle name="20% - Accent1 2 20 8_CC1" xfId="53532" xr:uid="{9FF0D720-1C63-425F-B68D-390948A98CD7}"/>
    <cellStyle name="20% - Accent1 2 20 9" xfId="1739" xr:uid="{00000000-0005-0000-0000-0000CD150000}"/>
    <cellStyle name="20% - Accent1 2 20 9 2" xfId="1740" xr:uid="{00000000-0005-0000-0000-0000CE150000}"/>
    <cellStyle name="20% - Accent1 2 20 9_CC1" xfId="53533" xr:uid="{E6E4A96B-E952-4133-A6B6-A86B3E3F428B}"/>
    <cellStyle name="20% - Accent1 2 20_CC1" xfId="53523"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35" xr:uid="{B1DED0E4-1A6E-4C31-B103-44A013FE219E}"/>
    <cellStyle name="20% - Accent1 2 21 11" xfId="1744" xr:uid="{00000000-0005-0000-0000-0000D5150000}"/>
    <cellStyle name="20% - Accent1 2 21 11 2" xfId="1745" xr:uid="{00000000-0005-0000-0000-0000D6150000}"/>
    <cellStyle name="20% - Accent1 2 21 11_CC1" xfId="53536"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37"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38" xr:uid="{930A8CBA-3279-4938-AD74-54DCCFABA3DF}"/>
    <cellStyle name="20% - Accent1 2 21 4" xfId="1769" xr:uid="{00000000-0005-0000-0000-0000F1150000}"/>
    <cellStyle name="20% - Accent1 2 21 4 2" xfId="1770" xr:uid="{00000000-0005-0000-0000-0000F2150000}"/>
    <cellStyle name="20% - Accent1 2 21 4_CC1" xfId="53539" xr:uid="{BEE4DD99-36FD-48CD-B1F5-695E9C44C4F5}"/>
    <cellStyle name="20% - Accent1 2 21 5" xfId="1771" xr:uid="{00000000-0005-0000-0000-0000F4150000}"/>
    <cellStyle name="20% - Accent1 2 21 5 2" xfId="1772" xr:uid="{00000000-0005-0000-0000-0000F5150000}"/>
    <cellStyle name="20% - Accent1 2 21 5_CC1" xfId="53540" xr:uid="{CC122B7B-899A-403C-B563-ED81A06EBB37}"/>
    <cellStyle name="20% - Accent1 2 21 6" xfId="1773" xr:uid="{00000000-0005-0000-0000-0000F7150000}"/>
    <cellStyle name="20% - Accent1 2 21 6 2" xfId="1774" xr:uid="{00000000-0005-0000-0000-0000F8150000}"/>
    <cellStyle name="20% - Accent1 2 21 6_CC1" xfId="53541" xr:uid="{4E2EFC13-3E12-46F3-B297-C0249CBA6DD1}"/>
    <cellStyle name="20% - Accent1 2 21 7" xfId="1775" xr:uid="{00000000-0005-0000-0000-0000FA150000}"/>
    <cellStyle name="20% - Accent1 2 21 7 2" xfId="1776" xr:uid="{00000000-0005-0000-0000-0000FB150000}"/>
    <cellStyle name="20% - Accent1 2 21 7_CC1" xfId="53542" xr:uid="{04A7EF15-2B36-4591-8BA5-611E332FD4B7}"/>
    <cellStyle name="20% - Accent1 2 21 8" xfId="1777" xr:uid="{00000000-0005-0000-0000-0000FD150000}"/>
    <cellStyle name="20% - Accent1 2 21 8 2" xfId="1778" xr:uid="{00000000-0005-0000-0000-0000FE150000}"/>
    <cellStyle name="20% - Accent1 2 21 8_CC1" xfId="53543" xr:uid="{5D8F56F5-70D6-434D-92B8-B6F7A8C5B803}"/>
    <cellStyle name="20% - Accent1 2 21 9" xfId="1779" xr:uid="{00000000-0005-0000-0000-000000160000}"/>
    <cellStyle name="20% - Accent1 2 21 9 2" xfId="1780" xr:uid="{00000000-0005-0000-0000-000001160000}"/>
    <cellStyle name="20% - Accent1 2 21 9_CC1" xfId="53544" xr:uid="{3429585B-BA35-4878-9579-383E9749D537}"/>
    <cellStyle name="20% - Accent1 2 21_CC1" xfId="53534"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46" xr:uid="{89C08A04-F315-4B0A-8BA8-B0DA020015FD}"/>
    <cellStyle name="20% - Accent1 2 22 11" xfId="1784" xr:uid="{00000000-0005-0000-0000-000008160000}"/>
    <cellStyle name="20% - Accent1 2 22 11 2" xfId="1785" xr:uid="{00000000-0005-0000-0000-000009160000}"/>
    <cellStyle name="20% - Accent1 2 22 11_CC1" xfId="53547"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48"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49" xr:uid="{B4F7FA9B-4BA7-4D89-A61E-ED81BA94248B}"/>
    <cellStyle name="20% - Accent1 2 22 4" xfId="1809" xr:uid="{00000000-0005-0000-0000-000024160000}"/>
    <cellStyle name="20% - Accent1 2 22 4 2" xfId="1810" xr:uid="{00000000-0005-0000-0000-000025160000}"/>
    <cellStyle name="20% - Accent1 2 22 4_CC1" xfId="53550" xr:uid="{B886517B-8F45-4CE0-A018-E95BC18C7D7B}"/>
    <cellStyle name="20% - Accent1 2 22 5" xfId="1811" xr:uid="{00000000-0005-0000-0000-000027160000}"/>
    <cellStyle name="20% - Accent1 2 22 5 2" xfId="1812" xr:uid="{00000000-0005-0000-0000-000028160000}"/>
    <cellStyle name="20% - Accent1 2 22 5_CC1" xfId="53551" xr:uid="{3644FBA8-48F7-4C3C-A534-F07FDAEC8BAB}"/>
    <cellStyle name="20% - Accent1 2 22 6" xfId="1813" xr:uid="{00000000-0005-0000-0000-00002A160000}"/>
    <cellStyle name="20% - Accent1 2 22 6 2" xfId="1814" xr:uid="{00000000-0005-0000-0000-00002B160000}"/>
    <cellStyle name="20% - Accent1 2 22 6_CC1" xfId="53552" xr:uid="{A1CD4C57-3B59-4F5E-BEAA-C26832BDCA42}"/>
    <cellStyle name="20% - Accent1 2 22 7" xfId="1815" xr:uid="{00000000-0005-0000-0000-00002D160000}"/>
    <cellStyle name="20% - Accent1 2 22 7 2" xfId="1816" xr:uid="{00000000-0005-0000-0000-00002E160000}"/>
    <cellStyle name="20% - Accent1 2 22 7_CC1" xfId="53553" xr:uid="{FDEA1EFB-ACFB-4C99-8A0C-49E24862169A}"/>
    <cellStyle name="20% - Accent1 2 22 8" xfId="1817" xr:uid="{00000000-0005-0000-0000-000030160000}"/>
    <cellStyle name="20% - Accent1 2 22 8 2" xfId="1818" xr:uid="{00000000-0005-0000-0000-000031160000}"/>
    <cellStyle name="20% - Accent1 2 22 8_CC1" xfId="53554" xr:uid="{3CD307A3-8A5F-4CC1-A6D9-0697463439B1}"/>
    <cellStyle name="20% - Accent1 2 22 9" xfId="1819" xr:uid="{00000000-0005-0000-0000-000033160000}"/>
    <cellStyle name="20% - Accent1 2 22 9 2" xfId="1820" xr:uid="{00000000-0005-0000-0000-000034160000}"/>
    <cellStyle name="20% - Accent1 2 22 9_CC1" xfId="53555" xr:uid="{7F520541-8904-455F-A203-88F2E43459F4}"/>
    <cellStyle name="20% - Accent1 2 22_CC1" xfId="53545"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57" xr:uid="{265F1291-4C14-48B7-BA83-D60A17CC0DF8}"/>
    <cellStyle name="20% - Accent1 2 23 11" xfId="1824" xr:uid="{00000000-0005-0000-0000-00003B160000}"/>
    <cellStyle name="20% - Accent1 2 23 11 2" xfId="1825" xr:uid="{00000000-0005-0000-0000-00003C160000}"/>
    <cellStyle name="20% - Accent1 2 23 11_CC1" xfId="53558"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59"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60" xr:uid="{D5F3F274-458A-42D8-AEFE-A5EC88D354B8}"/>
    <cellStyle name="20% - Accent1 2 23 4" xfId="1849" xr:uid="{00000000-0005-0000-0000-000057160000}"/>
    <cellStyle name="20% - Accent1 2 23 4 2" xfId="1850" xr:uid="{00000000-0005-0000-0000-000058160000}"/>
    <cellStyle name="20% - Accent1 2 23 4_CC1" xfId="53561" xr:uid="{9ED094CA-7F41-4B6F-8F30-E749A5DB6D32}"/>
    <cellStyle name="20% - Accent1 2 23 5" xfId="1851" xr:uid="{00000000-0005-0000-0000-00005A160000}"/>
    <cellStyle name="20% - Accent1 2 23 5 2" xfId="1852" xr:uid="{00000000-0005-0000-0000-00005B160000}"/>
    <cellStyle name="20% - Accent1 2 23 5_CC1" xfId="53562" xr:uid="{DE522775-1CF1-4B3C-BF37-F8F96DE5EA7E}"/>
    <cellStyle name="20% - Accent1 2 23 6" xfId="1853" xr:uid="{00000000-0005-0000-0000-00005D160000}"/>
    <cellStyle name="20% - Accent1 2 23 6 2" xfId="1854" xr:uid="{00000000-0005-0000-0000-00005E160000}"/>
    <cellStyle name="20% - Accent1 2 23 6_CC1" xfId="53563" xr:uid="{7486A018-4A3A-4FAF-AEF3-EA828B7C9A50}"/>
    <cellStyle name="20% - Accent1 2 23 7" xfId="1855" xr:uid="{00000000-0005-0000-0000-000060160000}"/>
    <cellStyle name="20% - Accent1 2 23 7 2" xfId="1856" xr:uid="{00000000-0005-0000-0000-000061160000}"/>
    <cellStyle name="20% - Accent1 2 23 7_CC1" xfId="53564" xr:uid="{78DC6F5D-72E9-4FFB-90EA-3789D2B26E36}"/>
    <cellStyle name="20% - Accent1 2 23 8" xfId="1857" xr:uid="{00000000-0005-0000-0000-000063160000}"/>
    <cellStyle name="20% - Accent1 2 23 8 2" xfId="1858" xr:uid="{00000000-0005-0000-0000-000064160000}"/>
    <cellStyle name="20% - Accent1 2 23 8_CC1" xfId="53565" xr:uid="{A420BE00-9741-4417-9F2B-7E2B13B2BB62}"/>
    <cellStyle name="20% - Accent1 2 23 9" xfId="1859" xr:uid="{00000000-0005-0000-0000-000066160000}"/>
    <cellStyle name="20% - Accent1 2 23 9 2" xfId="1860" xr:uid="{00000000-0005-0000-0000-000067160000}"/>
    <cellStyle name="20% - Accent1 2 23 9_CC1" xfId="53566" xr:uid="{22E49932-894D-4371-B030-CC9E5D29D3A0}"/>
    <cellStyle name="20% - Accent1 2 23_CC1" xfId="53556"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68" xr:uid="{728D326F-9119-4918-8A63-7F1BCD6C01FB}"/>
    <cellStyle name="20% - Accent1 2 24 11" xfId="1864" xr:uid="{00000000-0005-0000-0000-00006E160000}"/>
    <cellStyle name="20% - Accent1 2 24 11 2" xfId="1865" xr:uid="{00000000-0005-0000-0000-00006F160000}"/>
    <cellStyle name="20% - Accent1 2 24 11_CC1" xfId="53569"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70"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1" xr:uid="{67535359-84C9-427F-90ED-F5B26C94227A}"/>
    <cellStyle name="20% - Accent1 2 24 4" xfId="1889" xr:uid="{00000000-0005-0000-0000-00008A160000}"/>
    <cellStyle name="20% - Accent1 2 24 4 2" xfId="1890" xr:uid="{00000000-0005-0000-0000-00008B160000}"/>
    <cellStyle name="20% - Accent1 2 24 4_CC1" xfId="53572" xr:uid="{C22D418A-51BB-48FC-973E-991C990CA847}"/>
    <cellStyle name="20% - Accent1 2 24 5" xfId="1891" xr:uid="{00000000-0005-0000-0000-00008D160000}"/>
    <cellStyle name="20% - Accent1 2 24 5 2" xfId="1892" xr:uid="{00000000-0005-0000-0000-00008E160000}"/>
    <cellStyle name="20% - Accent1 2 24 5_CC1" xfId="53573" xr:uid="{F7A5A63E-789C-452B-B216-BB8D712A18EA}"/>
    <cellStyle name="20% - Accent1 2 24 6" xfId="1893" xr:uid="{00000000-0005-0000-0000-000090160000}"/>
    <cellStyle name="20% - Accent1 2 24 6 2" xfId="1894" xr:uid="{00000000-0005-0000-0000-000091160000}"/>
    <cellStyle name="20% - Accent1 2 24 6_CC1" xfId="53574" xr:uid="{332D3BBD-7BAD-4BDA-A13D-5AED8E99BF25}"/>
    <cellStyle name="20% - Accent1 2 24 7" xfId="1895" xr:uid="{00000000-0005-0000-0000-000093160000}"/>
    <cellStyle name="20% - Accent1 2 24 7 2" xfId="1896" xr:uid="{00000000-0005-0000-0000-000094160000}"/>
    <cellStyle name="20% - Accent1 2 24 7_CC1" xfId="53575" xr:uid="{4B374F77-EDD4-4D75-918E-FC9D1B707F49}"/>
    <cellStyle name="20% - Accent1 2 24 8" xfId="1897" xr:uid="{00000000-0005-0000-0000-000096160000}"/>
    <cellStyle name="20% - Accent1 2 24 8 2" xfId="1898" xr:uid="{00000000-0005-0000-0000-000097160000}"/>
    <cellStyle name="20% - Accent1 2 24 8_CC1" xfId="53576" xr:uid="{4A2D6C9C-A11D-47DA-A3E9-C489B755DD83}"/>
    <cellStyle name="20% - Accent1 2 24 9" xfId="1899" xr:uid="{00000000-0005-0000-0000-000099160000}"/>
    <cellStyle name="20% - Accent1 2 24 9 2" xfId="1900" xr:uid="{00000000-0005-0000-0000-00009A160000}"/>
    <cellStyle name="20% - Accent1 2 24 9_CC1" xfId="53577" xr:uid="{4E251425-1AB8-4055-97A1-37489AD82B92}"/>
    <cellStyle name="20% - Accent1 2 24_CC1" xfId="53567"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79" xr:uid="{7D7CED0C-D76E-4314-8D0D-8A7BF455BFF3}"/>
    <cellStyle name="20% - Accent1 2 25 11" xfId="1904" xr:uid="{00000000-0005-0000-0000-0000A1160000}"/>
    <cellStyle name="20% - Accent1 2 25 11 2" xfId="1905" xr:uid="{00000000-0005-0000-0000-0000A2160000}"/>
    <cellStyle name="20% - Accent1 2 25 11_CC1" xfId="53580"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1"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2" xr:uid="{2B3DAB2D-5574-4DDC-8153-4D0F9903551B}"/>
    <cellStyle name="20% - Accent1 2 25 4" xfId="1929" xr:uid="{00000000-0005-0000-0000-0000BD160000}"/>
    <cellStyle name="20% - Accent1 2 25 4 2" xfId="1930" xr:uid="{00000000-0005-0000-0000-0000BE160000}"/>
    <cellStyle name="20% - Accent1 2 25 4_CC1" xfId="53583" xr:uid="{BD6FB569-CC2D-4BFA-9B57-D457F236B5B4}"/>
    <cellStyle name="20% - Accent1 2 25 5" xfId="1931" xr:uid="{00000000-0005-0000-0000-0000C0160000}"/>
    <cellStyle name="20% - Accent1 2 25 5 2" xfId="1932" xr:uid="{00000000-0005-0000-0000-0000C1160000}"/>
    <cellStyle name="20% - Accent1 2 25 5_CC1" xfId="53584" xr:uid="{82CE92FC-AB5F-4170-8109-E5C3E27221D5}"/>
    <cellStyle name="20% - Accent1 2 25 6" xfId="1933" xr:uid="{00000000-0005-0000-0000-0000C3160000}"/>
    <cellStyle name="20% - Accent1 2 25 6 2" xfId="1934" xr:uid="{00000000-0005-0000-0000-0000C4160000}"/>
    <cellStyle name="20% - Accent1 2 25 6_CC1" xfId="53585" xr:uid="{CDFE7833-5D2E-430B-BF57-76261BE16407}"/>
    <cellStyle name="20% - Accent1 2 25 7" xfId="1935" xr:uid="{00000000-0005-0000-0000-0000C6160000}"/>
    <cellStyle name="20% - Accent1 2 25 7 2" xfId="1936" xr:uid="{00000000-0005-0000-0000-0000C7160000}"/>
    <cellStyle name="20% - Accent1 2 25 7_CC1" xfId="53586" xr:uid="{3310CCD6-ECA5-4CD0-81B6-F1667656F5F1}"/>
    <cellStyle name="20% - Accent1 2 25 8" xfId="1937" xr:uid="{00000000-0005-0000-0000-0000C9160000}"/>
    <cellStyle name="20% - Accent1 2 25 8 2" xfId="1938" xr:uid="{00000000-0005-0000-0000-0000CA160000}"/>
    <cellStyle name="20% - Accent1 2 25 8_CC1" xfId="53587" xr:uid="{4CB1ADE2-029B-4775-AA76-3D03DA6A5D5E}"/>
    <cellStyle name="20% - Accent1 2 25 9" xfId="1939" xr:uid="{00000000-0005-0000-0000-0000CC160000}"/>
    <cellStyle name="20% - Accent1 2 25 9 2" xfId="1940" xr:uid="{00000000-0005-0000-0000-0000CD160000}"/>
    <cellStyle name="20% - Accent1 2 25 9_CC1" xfId="53588" xr:uid="{CF703082-2F70-47EB-8C16-645426DC138D}"/>
    <cellStyle name="20% - Accent1 2 25_CC1" xfId="53578"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90" xr:uid="{1493017C-A806-46D0-B7BC-5A8C33398C45}"/>
    <cellStyle name="20% - Accent1 2 3 19 11" xfId="1958" xr:uid="{00000000-0005-0000-0000-0000E2160000}"/>
    <cellStyle name="20% - Accent1 2 3 19 11 2" xfId="1959" xr:uid="{00000000-0005-0000-0000-0000E3160000}"/>
    <cellStyle name="20% - Accent1 2 3 19 11_CC1" xfId="53591"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2"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93" xr:uid="{4FE85D79-DF1E-428B-A395-82E59A5EE44B}"/>
    <cellStyle name="20% - Accent1 2 3 19 4" xfId="1983" xr:uid="{00000000-0005-0000-0000-0000FE160000}"/>
    <cellStyle name="20% - Accent1 2 3 19 4 2" xfId="1984" xr:uid="{00000000-0005-0000-0000-0000FF160000}"/>
    <cellStyle name="20% - Accent1 2 3 19 4_CC1" xfId="53594" xr:uid="{C3FB3C57-ADDC-40F7-923A-23AFBBE26439}"/>
    <cellStyle name="20% - Accent1 2 3 19 5" xfId="1985" xr:uid="{00000000-0005-0000-0000-000001170000}"/>
    <cellStyle name="20% - Accent1 2 3 19 5 2" xfId="1986" xr:uid="{00000000-0005-0000-0000-000002170000}"/>
    <cellStyle name="20% - Accent1 2 3 19 5_CC1" xfId="53595" xr:uid="{49490E4D-DB42-410E-B09C-B7CDE9CEC84F}"/>
    <cellStyle name="20% - Accent1 2 3 19 6" xfId="1987" xr:uid="{00000000-0005-0000-0000-000004170000}"/>
    <cellStyle name="20% - Accent1 2 3 19 6 2" xfId="1988" xr:uid="{00000000-0005-0000-0000-000005170000}"/>
    <cellStyle name="20% - Accent1 2 3 19 6_CC1" xfId="53596" xr:uid="{74D1E465-6DB9-4CBA-BB88-B2702603F3B6}"/>
    <cellStyle name="20% - Accent1 2 3 19 7" xfId="1989" xr:uid="{00000000-0005-0000-0000-000007170000}"/>
    <cellStyle name="20% - Accent1 2 3 19 7 2" xfId="1990" xr:uid="{00000000-0005-0000-0000-000008170000}"/>
    <cellStyle name="20% - Accent1 2 3 19 7_CC1" xfId="53597" xr:uid="{7C228857-A8C2-4CAD-9F4E-75ADA11DBC38}"/>
    <cellStyle name="20% - Accent1 2 3 19 8" xfId="1991" xr:uid="{00000000-0005-0000-0000-00000A170000}"/>
    <cellStyle name="20% - Accent1 2 3 19 8 2" xfId="1992" xr:uid="{00000000-0005-0000-0000-00000B170000}"/>
    <cellStyle name="20% - Accent1 2 3 19 8_CC1" xfId="53598" xr:uid="{1DB9E7C4-C245-4E20-BB56-42CFEE5908E4}"/>
    <cellStyle name="20% - Accent1 2 3 19 9" xfId="1993" xr:uid="{00000000-0005-0000-0000-00000D170000}"/>
    <cellStyle name="20% - Accent1 2 3 19 9 2" xfId="1994" xr:uid="{00000000-0005-0000-0000-00000E170000}"/>
    <cellStyle name="20% - Accent1 2 3 19 9_CC1" xfId="53599" xr:uid="{CFABFB28-D446-41A8-9BFC-6A33FE84E037}"/>
    <cellStyle name="20% - Accent1 2 3 19_CC1" xfId="53589"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600" xr:uid="{81424D0F-D2E4-45E6-A5E3-998690C982F6}"/>
    <cellStyle name="20% - Accent1 2 3 2 11" xfId="1998" xr:uid="{00000000-0005-0000-0000-000015170000}"/>
    <cellStyle name="20% - Accent1 2 3 2 11 2" xfId="1999" xr:uid="{00000000-0005-0000-0000-000016170000}"/>
    <cellStyle name="20% - Accent1 2 3 2 11_CC1" xfId="53601" xr:uid="{42CCAD1A-A4C0-4A9D-88B8-9D2CA2496CE0}"/>
    <cellStyle name="20% - Accent1 2 3 2 12" xfId="2000" xr:uid="{00000000-0005-0000-0000-000018170000}"/>
    <cellStyle name="20% - Accent1 2 3 2 12 2" xfId="2001" xr:uid="{00000000-0005-0000-0000-000019170000}"/>
    <cellStyle name="20% - Accent1 2 3 2 12_CC1" xfId="53602" xr:uid="{761B2FFB-1C08-4A40-ADE1-D144284EF554}"/>
    <cellStyle name="20% - Accent1 2 3 2 13" xfId="2002" xr:uid="{00000000-0005-0000-0000-00001B170000}"/>
    <cellStyle name="20% - Accent1 2 3 2 13 2" xfId="2003" xr:uid="{00000000-0005-0000-0000-00001C170000}"/>
    <cellStyle name="20% - Accent1 2 3 2 13_CC1" xfId="53603" xr:uid="{A6F4D699-6A15-463C-BA65-5A85F75C563C}"/>
    <cellStyle name="20% - Accent1 2 3 2 14" xfId="2004" xr:uid="{00000000-0005-0000-0000-00001E170000}"/>
    <cellStyle name="20% - Accent1 2 3 2 14 2" xfId="2005" xr:uid="{00000000-0005-0000-0000-00001F170000}"/>
    <cellStyle name="20% - Accent1 2 3 2 14_CC1" xfId="53604" xr:uid="{A098C8C0-4281-46AE-AF5C-1387A64DEBCD}"/>
    <cellStyle name="20% - Accent1 2 3 2 15" xfId="2006" xr:uid="{00000000-0005-0000-0000-000021170000}"/>
    <cellStyle name="20% - Accent1 2 3 2 15 2" xfId="2007" xr:uid="{00000000-0005-0000-0000-000022170000}"/>
    <cellStyle name="20% - Accent1 2 3 2 15_CC1" xfId="53605" xr:uid="{D466F39D-CA5E-4174-9BAD-E776FBC5F617}"/>
    <cellStyle name="20% - Accent1 2 3 2 16" xfId="2008" xr:uid="{00000000-0005-0000-0000-000024170000}"/>
    <cellStyle name="20% - Accent1 2 3 2 16 2" xfId="2009" xr:uid="{00000000-0005-0000-0000-000025170000}"/>
    <cellStyle name="20% - Accent1 2 3 2 16_CC1" xfId="53606"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1"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07"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08" xr:uid="{AF490C8B-94EA-40F0-A28F-DBFA18A5C5B8}"/>
    <cellStyle name="20% - Accent1 2 3 2 9" xfId="2038" xr:uid="{00000000-0005-0000-0000-000046170000}"/>
    <cellStyle name="20% - Accent1 2 3 2 9 2" xfId="2039" xr:uid="{00000000-0005-0000-0000-000047170000}"/>
    <cellStyle name="20% - Accent1 2 3 2 9_CC1" xfId="53609"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1" xr:uid="{05824501-09D3-4FEE-9515-E0A5A6A3E077}"/>
    <cellStyle name="20% - Accent1 2 3 20 11" xfId="2044" xr:uid="{00000000-0005-0000-0000-00004E170000}"/>
    <cellStyle name="20% - Accent1 2 3 20 11 2" xfId="2045" xr:uid="{00000000-0005-0000-0000-00004F170000}"/>
    <cellStyle name="20% - Accent1 2 3 20 11_CC1" xfId="53612"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13"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14" xr:uid="{1FF36273-13F4-4549-900E-9EEDD1062DBB}"/>
    <cellStyle name="20% - Accent1 2 3 20 4" xfId="2069" xr:uid="{00000000-0005-0000-0000-00006A170000}"/>
    <cellStyle name="20% - Accent1 2 3 20 4 2" xfId="2070" xr:uid="{00000000-0005-0000-0000-00006B170000}"/>
    <cellStyle name="20% - Accent1 2 3 20 4_CC1" xfId="53615" xr:uid="{D50B4CD7-F714-47ED-9D53-70D661DF19E8}"/>
    <cellStyle name="20% - Accent1 2 3 20 5" xfId="2071" xr:uid="{00000000-0005-0000-0000-00006D170000}"/>
    <cellStyle name="20% - Accent1 2 3 20 5 2" xfId="2072" xr:uid="{00000000-0005-0000-0000-00006E170000}"/>
    <cellStyle name="20% - Accent1 2 3 20 5_CC1" xfId="53616" xr:uid="{EB1644EF-8CE7-48CA-BC68-F245EE3EBAD4}"/>
    <cellStyle name="20% - Accent1 2 3 20 6" xfId="2073" xr:uid="{00000000-0005-0000-0000-000070170000}"/>
    <cellStyle name="20% - Accent1 2 3 20 6 2" xfId="2074" xr:uid="{00000000-0005-0000-0000-000071170000}"/>
    <cellStyle name="20% - Accent1 2 3 20 6_CC1" xfId="53617" xr:uid="{5E7091A4-D598-412C-B420-0BAA73F522A3}"/>
    <cellStyle name="20% - Accent1 2 3 20 7" xfId="2075" xr:uid="{00000000-0005-0000-0000-000073170000}"/>
    <cellStyle name="20% - Accent1 2 3 20 7 2" xfId="2076" xr:uid="{00000000-0005-0000-0000-000074170000}"/>
    <cellStyle name="20% - Accent1 2 3 20 7_CC1" xfId="53618" xr:uid="{8CE1E461-37BA-44C0-B620-5C548B503246}"/>
    <cellStyle name="20% - Accent1 2 3 20 8" xfId="2077" xr:uid="{00000000-0005-0000-0000-000076170000}"/>
    <cellStyle name="20% - Accent1 2 3 20 8 2" xfId="2078" xr:uid="{00000000-0005-0000-0000-000077170000}"/>
    <cellStyle name="20% - Accent1 2 3 20 8_CC1" xfId="53619" xr:uid="{27F6E8E9-427C-467D-A4EE-C6E27FEFED12}"/>
    <cellStyle name="20% - Accent1 2 3 20 9" xfId="2079" xr:uid="{00000000-0005-0000-0000-000079170000}"/>
    <cellStyle name="20% - Accent1 2 3 20 9 2" xfId="2080" xr:uid="{00000000-0005-0000-0000-00007A170000}"/>
    <cellStyle name="20% - Accent1 2 3 20 9_CC1" xfId="53620" xr:uid="{647CBDB4-0C65-4A29-A57C-606C32FB46F9}"/>
    <cellStyle name="20% - Accent1 2 3 20_CC1" xfId="53610"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2" xr:uid="{565D8DC5-257E-4D88-9391-7F43785A173C}"/>
    <cellStyle name="20% - Accent1 2 3 21 11" xfId="2084" xr:uid="{00000000-0005-0000-0000-000081170000}"/>
    <cellStyle name="20% - Accent1 2 3 21 11 2" xfId="2085" xr:uid="{00000000-0005-0000-0000-000082170000}"/>
    <cellStyle name="20% - Accent1 2 3 21 11_CC1" xfId="53623"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24"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25" xr:uid="{D378B624-6BDE-4962-96C3-46C828657878}"/>
    <cellStyle name="20% - Accent1 2 3 21 4" xfId="2109" xr:uid="{00000000-0005-0000-0000-00009D170000}"/>
    <cellStyle name="20% - Accent1 2 3 21 4 2" xfId="2110" xr:uid="{00000000-0005-0000-0000-00009E170000}"/>
    <cellStyle name="20% - Accent1 2 3 21 4_CC1" xfId="53626" xr:uid="{9BFBC294-2A28-4CA8-8073-BD0E4E3A731A}"/>
    <cellStyle name="20% - Accent1 2 3 21 5" xfId="2111" xr:uid="{00000000-0005-0000-0000-0000A0170000}"/>
    <cellStyle name="20% - Accent1 2 3 21 5 2" xfId="2112" xr:uid="{00000000-0005-0000-0000-0000A1170000}"/>
    <cellStyle name="20% - Accent1 2 3 21 5_CC1" xfId="53627" xr:uid="{B6FD04B2-2D03-41BC-BC6E-4CEE67BD6A12}"/>
    <cellStyle name="20% - Accent1 2 3 21 6" xfId="2113" xr:uid="{00000000-0005-0000-0000-0000A3170000}"/>
    <cellStyle name="20% - Accent1 2 3 21 6 2" xfId="2114" xr:uid="{00000000-0005-0000-0000-0000A4170000}"/>
    <cellStyle name="20% - Accent1 2 3 21 6_CC1" xfId="53628" xr:uid="{8750B8F4-9511-4035-BF99-EB492C727D1F}"/>
    <cellStyle name="20% - Accent1 2 3 21 7" xfId="2115" xr:uid="{00000000-0005-0000-0000-0000A6170000}"/>
    <cellStyle name="20% - Accent1 2 3 21 7 2" xfId="2116" xr:uid="{00000000-0005-0000-0000-0000A7170000}"/>
    <cellStyle name="20% - Accent1 2 3 21 7_CC1" xfId="53629" xr:uid="{1B7E45E7-94AC-44CD-A9C0-69D4C5529D06}"/>
    <cellStyle name="20% - Accent1 2 3 21 8" xfId="2117" xr:uid="{00000000-0005-0000-0000-0000A9170000}"/>
    <cellStyle name="20% - Accent1 2 3 21 8 2" xfId="2118" xr:uid="{00000000-0005-0000-0000-0000AA170000}"/>
    <cellStyle name="20% - Accent1 2 3 21 8_CC1" xfId="53630" xr:uid="{071C34BB-93C9-4650-8D86-4BACE2F15728}"/>
    <cellStyle name="20% - Accent1 2 3 21 9" xfId="2119" xr:uid="{00000000-0005-0000-0000-0000AC170000}"/>
    <cellStyle name="20% - Accent1 2 3 21 9 2" xfId="2120" xr:uid="{00000000-0005-0000-0000-0000AD170000}"/>
    <cellStyle name="20% - Accent1 2 3 21 9_CC1" xfId="53631" xr:uid="{E14B20F0-3225-42A7-9DCC-BC57A431E392}"/>
    <cellStyle name="20% - Accent1 2 3 21_CC1" xfId="53621"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33" xr:uid="{33F34B52-5111-4C81-ACBE-50363DABAEDF}"/>
    <cellStyle name="20% - Accent1 2 3 22 11" xfId="2124" xr:uid="{00000000-0005-0000-0000-0000B4170000}"/>
    <cellStyle name="20% - Accent1 2 3 22 11 2" xfId="2125" xr:uid="{00000000-0005-0000-0000-0000B5170000}"/>
    <cellStyle name="20% - Accent1 2 3 22 11_CC1" xfId="53634"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35"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36" xr:uid="{362C3834-58EE-4837-B8FB-660F6F3ED024}"/>
    <cellStyle name="20% - Accent1 2 3 22 4" xfId="2149" xr:uid="{00000000-0005-0000-0000-0000D0170000}"/>
    <cellStyle name="20% - Accent1 2 3 22 4 2" xfId="2150" xr:uid="{00000000-0005-0000-0000-0000D1170000}"/>
    <cellStyle name="20% - Accent1 2 3 22 4_CC1" xfId="53637" xr:uid="{68E670E5-1FDF-48C3-9640-B0380118766B}"/>
    <cellStyle name="20% - Accent1 2 3 22 5" xfId="2151" xr:uid="{00000000-0005-0000-0000-0000D3170000}"/>
    <cellStyle name="20% - Accent1 2 3 22 5 2" xfId="2152" xr:uid="{00000000-0005-0000-0000-0000D4170000}"/>
    <cellStyle name="20% - Accent1 2 3 22 5_CC1" xfId="53638" xr:uid="{5F173DEE-C335-48B6-B619-88B24CCF8B0B}"/>
    <cellStyle name="20% - Accent1 2 3 22 6" xfId="2153" xr:uid="{00000000-0005-0000-0000-0000D6170000}"/>
    <cellStyle name="20% - Accent1 2 3 22 6 2" xfId="2154" xr:uid="{00000000-0005-0000-0000-0000D7170000}"/>
    <cellStyle name="20% - Accent1 2 3 22 6_CC1" xfId="53639" xr:uid="{1DAC51D2-BB7F-46D8-99A6-0D20174B64CB}"/>
    <cellStyle name="20% - Accent1 2 3 22 7" xfId="2155" xr:uid="{00000000-0005-0000-0000-0000D9170000}"/>
    <cellStyle name="20% - Accent1 2 3 22 7 2" xfId="2156" xr:uid="{00000000-0005-0000-0000-0000DA170000}"/>
    <cellStyle name="20% - Accent1 2 3 22 7_CC1" xfId="53640" xr:uid="{CDC544EC-B731-4AD4-9AF9-98E9428B9B93}"/>
    <cellStyle name="20% - Accent1 2 3 22 8" xfId="2157" xr:uid="{00000000-0005-0000-0000-0000DC170000}"/>
    <cellStyle name="20% - Accent1 2 3 22 8 2" xfId="2158" xr:uid="{00000000-0005-0000-0000-0000DD170000}"/>
    <cellStyle name="20% - Accent1 2 3 22 8_CC1" xfId="53641" xr:uid="{81E06CDD-8E91-4ECA-B226-9A7E61485CCA}"/>
    <cellStyle name="20% - Accent1 2 3 22 9" xfId="2159" xr:uid="{00000000-0005-0000-0000-0000DF170000}"/>
    <cellStyle name="20% - Accent1 2 3 22 9 2" xfId="2160" xr:uid="{00000000-0005-0000-0000-0000E0170000}"/>
    <cellStyle name="20% - Accent1 2 3 22 9_CC1" xfId="53642" xr:uid="{E61285BA-B824-43C0-B308-D54BA99D6C41}"/>
    <cellStyle name="20% - Accent1 2 3 22_CC1" xfId="53632"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43"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44" xr:uid="{A5910219-A211-4E34-8B07-D2BE57FA612E}"/>
    <cellStyle name="20% - Accent1 2 3 25" xfId="2177" xr:uid="{00000000-0005-0000-0000-0000F5170000}"/>
    <cellStyle name="20% - Accent1 2 3 25 2" xfId="2178" xr:uid="{00000000-0005-0000-0000-0000F6170000}"/>
    <cellStyle name="20% - Accent1 2 3 25_CC1" xfId="53645" xr:uid="{6ED5E432-3105-4F81-863F-8186A5B62174}"/>
    <cellStyle name="20% - Accent1 2 3 26" xfId="2179" xr:uid="{00000000-0005-0000-0000-0000F8170000}"/>
    <cellStyle name="20% - Accent1 2 3 26 2" xfId="2180" xr:uid="{00000000-0005-0000-0000-0000F9170000}"/>
    <cellStyle name="20% - Accent1 2 3 26_CC1" xfId="53646" xr:uid="{AEB1EDD5-B9EB-4874-971D-74C7E660C0FC}"/>
    <cellStyle name="20% - Accent1 2 3 27" xfId="2181" xr:uid="{00000000-0005-0000-0000-0000FB170000}"/>
    <cellStyle name="20% - Accent1 2 3 27 2" xfId="2182" xr:uid="{00000000-0005-0000-0000-0000FC170000}"/>
    <cellStyle name="20% - Accent1 2 3 27_CC1" xfId="53647" xr:uid="{2868DDAF-4FE9-4FEE-BA3B-2BFF1CC9EA53}"/>
    <cellStyle name="20% - Accent1 2 3 28" xfId="2183" xr:uid="{00000000-0005-0000-0000-0000FE170000}"/>
    <cellStyle name="20% - Accent1 2 3 28 2" xfId="2184" xr:uid="{00000000-0005-0000-0000-0000FF170000}"/>
    <cellStyle name="20% - Accent1 2 3 28_CC1" xfId="53648" xr:uid="{E4FF0FE0-0416-401D-8243-952873DF593E}"/>
    <cellStyle name="20% - Accent1 2 3 29" xfId="2185" xr:uid="{00000000-0005-0000-0000-000001180000}"/>
    <cellStyle name="20% - Accent1 2 3 29 2" xfId="2186" xr:uid="{00000000-0005-0000-0000-000002180000}"/>
    <cellStyle name="20% - Accent1 2 3 29_CC1" xfId="53649" xr:uid="{811DEEB9-59FA-4304-A740-E0E4A252F700}"/>
    <cellStyle name="20% - Accent1 2 3 3" xfId="2187" xr:uid="{00000000-0005-0000-0000-000004180000}"/>
    <cellStyle name="20% - Accent1 2 3 3 2" xfId="43182" xr:uid="{00000000-0005-0000-0000-000005180000}"/>
    <cellStyle name="20% - Accent1 2 3 3_CC1" xfId="53650" xr:uid="{4B167F92-45F5-47B3-9673-120BC217109F}"/>
    <cellStyle name="20% - Accent1 2 3 30" xfId="2188" xr:uid="{00000000-0005-0000-0000-000006180000}"/>
    <cellStyle name="20% - Accent1 2 3 30 2" xfId="2189" xr:uid="{00000000-0005-0000-0000-000007180000}"/>
    <cellStyle name="20% - Accent1 2 3 30_CC1" xfId="53651" xr:uid="{BAC7846E-02AD-4BA7-B8E1-90C5DAE58EA1}"/>
    <cellStyle name="20% - Accent1 2 3 31" xfId="2190" xr:uid="{00000000-0005-0000-0000-000009180000}"/>
    <cellStyle name="20% - Accent1 2 3 31 2" xfId="2191" xr:uid="{00000000-0005-0000-0000-00000A180000}"/>
    <cellStyle name="20% - Accent1 2 3 31_CC1" xfId="53652" xr:uid="{80DD5F07-E1F5-4421-BEC4-18945DCE48A8}"/>
    <cellStyle name="20% - Accent1 2 3 32" xfId="2192" xr:uid="{00000000-0005-0000-0000-00000C180000}"/>
    <cellStyle name="20% - Accent1 2 3 32 2" xfId="2193" xr:uid="{00000000-0005-0000-0000-00000D180000}"/>
    <cellStyle name="20% - Accent1 2 3 32_CC1" xfId="53653"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3" xr:uid="{00000000-0005-0000-0000-000017180000}"/>
    <cellStyle name="20% - Accent1 2 3 4_CC1" xfId="53654" xr:uid="{5C169F8C-3ACD-47D1-B706-ACB6DB2A7304}"/>
    <cellStyle name="20% - Accent1 2 3 40" xfId="12559" xr:uid="{00000000-0005-0000-0000-000018180000}"/>
    <cellStyle name="20% - Accent1 2 3 41" xfId="12560" xr:uid="{00000000-0005-0000-0000-000019180000}"/>
    <cellStyle name="20% - Accent1 2 3 42" xfId="43184" xr:uid="{00000000-0005-0000-0000-00001A180000}"/>
    <cellStyle name="20% - Accent1 2 3 5" xfId="2202" xr:uid="{00000000-0005-0000-0000-00001B180000}"/>
    <cellStyle name="20% - Accent1 2 3 5 2" xfId="43185" xr:uid="{00000000-0005-0000-0000-00001C180000}"/>
    <cellStyle name="20% - Accent1 2 3 5_CC1" xfId="53655"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86"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57" xr:uid="{C7519B6D-6B16-462D-A81D-FE0CD87F56CA}"/>
    <cellStyle name="20% - Accent1 2 41 3" xfId="2225" xr:uid="{00000000-0005-0000-0000-000036180000}"/>
    <cellStyle name="20% - Accent1 2 41 3 2" xfId="2226" xr:uid="{00000000-0005-0000-0000-000037180000}"/>
    <cellStyle name="20% - Accent1 2 41 3_CC1" xfId="53658" xr:uid="{AE476FBC-3B5B-4F48-B7C8-057D3D85BEC6}"/>
    <cellStyle name="20% - Accent1 2 41_CC1" xfId="53656"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60" xr:uid="{CC6C372D-CAB9-4C08-AA41-A3FA0005182E}"/>
    <cellStyle name="20% - Accent1 2 42 3" xfId="2230" xr:uid="{00000000-0005-0000-0000-00003E180000}"/>
    <cellStyle name="20% - Accent1 2 42 3 2" xfId="2231" xr:uid="{00000000-0005-0000-0000-00003F180000}"/>
    <cellStyle name="20% - Accent1 2 42 3_CC1" xfId="53661" xr:uid="{83E26DF2-0F25-4BA5-A9F9-09DB04C9A889}"/>
    <cellStyle name="20% - Accent1 2 42_CC1" xfId="53659" xr:uid="{F10D79E0-84C3-4D6D-9CB1-D07089447CD6}"/>
    <cellStyle name="20% - Accent1 2 43" xfId="2232" xr:uid="{00000000-0005-0000-0000-000042180000}"/>
    <cellStyle name="20% - Accent1 2 43 2" xfId="2233" xr:uid="{00000000-0005-0000-0000-000043180000}"/>
    <cellStyle name="20% - Accent1 2 43_CC1" xfId="53662" xr:uid="{CF77289B-BC58-47F2-8748-2E0BBA39F6D9}"/>
    <cellStyle name="20% - Accent1 2 44" xfId="2234" xr:uid="{00000000-0005-0000-0000-000045180000}"/>
    <cellStyle name="20% - Accent1 2 44 2" xfId="2235" xr:uid="{00000000-0005-0000-0000-000046180000}"/>
    <cellStyle name="20% - Accent1 2 44_CC1" xfId="53663" xr:uid="{8544AF48-B87D-48C1-AA67-7684EB83D128}"/>
    <cellStyle name="20% - Accent1 2 45" xfId="2236" xr:uid="{00000000-0005-0000-0000-000048180000}"/>
    <cellStyle name="20% - Accent1 2 46" xfId="12562" xr:uid="{00000000-0005-0000-0000-000049180000}"/>
    <cellStyle name="20% - Accent1 2 47" xfId="36808"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66" xr:uid="{BFB53E87-51CD-4E49-873E-3D99C7D98407}"/>
    <cellStyle name="20% - Accent1 2 5 19 11" xfId="2250" xr:uid="{00000000-0005-0000-0000-000059180000}"/>
    <cellStyle name="20% - Accent1 2 5 19 11 2" xfId="2251" xr:uid="{00000000-0005-0000-0000-00005A180000}"/>
    <cellStyle name="20% - Accent1 2 5 19 11_CC1" xfId="53667"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68"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69" xr:uid="{4038FB4F-1D2C-43C3-BA4B-2F8DDF6883EC}"/>
    <cellStyle name="20% - Accent1 2 5 19 4" xfId="2275" xr:uid="{00000000-0005-0000-0000-000075180000}"/>
    <cellStyle name="20% - Accent1 2 5 19 4 2" xfId="2276" xr:uid="{00000000-0005-0000-0000-000076180000}"/>
    <cellStyle name="20% - Accent1 2 5 19 4_CC1" xfId="53670" xr:uid="{87726A10-0033-4B4C-89AE-EB3163108372}"/>
    <cellStyle name="20% - Accent1 2 5 19 5" xfId="2277" xr:uid="{00000000-0005-0000-0000-000078180000}"/>
    <cellStyle name="20% - Accent1 2 5 19 5 2" xfId="2278" xr:uid="{00000000-0005-0000-0000-000079180000}"/>
    <cellStyle name="20% - Accent1 2 5 19 5_CC1" xfId="53671" xr:uid="{85B2EF8C-46E6-4611-8325-7524946FF2C0}"/>
    <cellStyle name="20% - Accent1 2 5 19 6" xfId="2279" xr:uid="{00000000-0005-0000-0000-00007B180000}"/>
    <cellStyle name="20% - Accent1 2 5 19 6 2" xfId="2280" xr:uid="{00000000-0005-0000-0000-00007C180000}"/>
    <cellStyle name="20% - Accent1 2 5 19 6_CC1" xfId="53672" xr:uid="{4638B736-F06A-4773-B8C8-C17F22BC703F}"/>
    <cellStyle name="20% - Accent1 2 5 19 7" xfId="2281" xr:uid="{00000000-0005-0000-0000-00007E180000}"/>
    <cellStyle name="20% - Accent1 2 5 19 7 2" xfId="2282" xr:uid="{00000000-0005-0000-0000-00007F180000}"/>
    <cellStyle name="20% - Accent1 2 5 19 7_CC1" xfId="53673" xr:uid="{F8E24C1C-FB4E-4801-AA3A-EBA8FB0BA355}"/>
    <cellStyle name="20% - Accent1 2 5 19 8" xfId="2283" xr:uid="{00000000-0005-0000-0000-000081180000}"/>
    <cellStyle name="20% - Accent1 2 5 19 8 2" xfId="2284" xr:uid="{00000000-0005-0000-0000-000082180000}"/>
    <cellStyle name="20% - Accent1 2 5 19 8_CC1" xfId="53674" xr:uid="{9F2F974F-9E3F-4866-869B-2CC81E51F930}"/>
    <cellStyle name="20% - Accent1 2 5 19 9" xfId="2285" xr:uid="{00000000-0005-0000-0000-000084180000}"/>
    <cellStyle name="20% - Accent1 2 5 19 9 2" xfId="2286" xr:uid="{00000000-0005-0000-0000-000085180000}"/>
    <cellStyle name="20% - Accent1 2 5 19 9_CC1" xfId="53675" xr:uid="{C62731E3-0E23-4587-BEDD-AB0D391A692E}"/>
    <cellStyle name="20% - Accent1 2 5 19_CC1" xfId="53665"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77" xr:uid="{4C835E5E-5734-44BA-9831-913A458596C6}"/>
    <cellStyle name="20% - Accent1 2 5 2 11" xfId="2290" xr:uid="{00000000-0005-0000-0000-00008C180000}"/>
    <cellStyle name="20% - Accent1 2 5 2 11 2" xfId="2291" xr:uid="{00000000-0005-0000-0000-00008D180000}"/>
    <cellStyle name="20% - Accent1 2 5 2 11_CC1" xfId="53678" xr:uid="{B946B708-A6FA-4834-A4E6-7A25DA5FBFF3}"/>
    <cellStyle name="20% - Accent1 2 5 2 12" xfId="2292" xr:uid="{00000000-0005-0000-0000-00008F180000}"/>
    <cellStyle name="20% - Accent1 2 5 2 12 2" xfId="2293" xr:uid="{00000000-0005-0000-0000-000090180000}"/>
    <cellStyle name="20% - Accent1 2 5 2 12_CC1" xfId="53679" xr:uid="{9460E9D8-4B1D-4290-BE34-FA2F2D78C51D}"/>
    <cellStyle name="20% - Accent1 2 5 2 13" xfId="2294" xr:uid="{00000000-0005-0000-0000-000092180000}"/>
    <cellStyle name="20% - Accent1 2 5 2 13 2" xfId="2295" xr:uid="{00000000-0005-0000-0000-000093180000}"/>
    <cellStyle name="20% - Accent1 2 5 2 13_CC1" xfId="53680" xr:uid="{5A8D6E07-2C86-4FDA-941C-1A08335AE2EF}"/>
    <cellStyle name="20% - Accent1 2 5 2 14" xfId="2296" xr:uid="{00000000-0005-0000-0000-000095180000}"/>
    <cellStyle name="20% - Accent1 2 5 2 14 2" xfId="2297" xr:uid="{00000000-0005-0000-0000-000096180000}"/>
    <cellStyle name="20% - Accent1 2 5 2 14_CC1" xfId="53681" xr:uid="{9F25DC28-A005-42F7-B41A-9D25391DD700}"/>
    <cellStyle name="20% - Accent1 2 5 2 15" xfId="2298" xr:uid="{00000000-0005-0000-0000-000098180000}"/>
    <cellStyle name="20% - Accent1 2 5 2 15 2" xfId="2299" xr:uid="{00000000-0005-0000-0000-000099180000}"/>
    <cellStyle name="20% - Accent1 2 5 2 15_CC1" xfId="53682" xr:uid="{16A36C3B-A5EF-4D1C-B48D-4CEDEC568651}"/>
    <cellStyle name="20% - Accent1 2 5 2 16" xfId="2300" xr:uid="{00000000-0005-0000-0000-00009B180000}"/>
    <cellStyle name="20% - Accent1 2 5 2 16 2" xfId="2301" xr:uid="{00000000-0005-0000-0000-00009C180000}"/>
    <cellStyle name="20% - Accent1 2 5 2 16_CC1" xfId="53683"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84"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85" xr:uid="{420555A2-92E7-4ADE-A545-C99DF3DC1762}"/>
    <cellStyle name="20% - Accent1 2 5 2 9" xfId="2330" xr:uid="{00000000-0005-0000-0000-0000BC180000}"/>
    <cellStyle name="20% - Accent1 2 5 2 9 2" xfId="2331" xr:uid="{00000000-0005-0000-0000-0000BD180000}"/>
    <cellStyle name="20% - Accent1 2 5 2 9_CC1" xfId="53686" xr:uid="{721DDD38-4471-4671-99AF-AC5D9AAC2192}"/>
    <cellStyle name="20% - Accent1 2 5 2_CC1" xfId="53676"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88" xr:uid="{E07759CD-26D5-4AAB-B4D0-77DB81E40E66}"/>
    <cellStyle name="20% - Accent1 2 5 20 11" xfId="2335" xr:uid="{00000000-0005-0000-0000-0000C4180000}"/>
    <cellStyle name="20% - Accent1 2 5 20 11 2" xfId="2336" xr:uid="{00000000-0005-0000-0000-0000C5180000}"/>
    <cellStyle name="20% - Accent1 2 5 20 11_CC1" xfId="53689"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90"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1" xr:uid="{7E78BD09-DA59-4BA3-851C-FB756C4ECBBF}"/>
    <cellStyle name="20% - Accent1 2 5 20 4" xfId="2360" xr:uid="{00000000-0005-0000-0000-0000E0180000}"/>
    <cellStyle name="20% - Accent1 2 5 20 4 2" xfId="2361" xr:uid="{00000000-0005-0000-0000-0000E1180000}"/>
    <cellStyle name="20% - Accent1 2 5 20 4_CC1" xfId="53692" xr:uid="{00F86A2C-EE7D-4BBD-8B7D-4EFC853C0B53}"/>
    <cellStyle name="20% - Accent1 2 5 20 5" xfId="2362" xr:uid="{00000000-0005-0000-0000-0000E3180000}"/>
    <cellStyle name="20% - Accent1 2 5 20 5 2" xfId="2363" xr:uid="{00000000-0005-0000-0000-0000E4180000}"/>
    <cellStyle name="20% - Accent1 2 5 20 5_CC1" xfId="53693" xr:uid="{067C04DD-E712-4C2C-8D74-9D900506D1A9}"/>
    <cellStyle name="20% - Accent1 2 5 20 6" xfId="2364" xr:uid="{00000000-0005-0000-0000-0000E6180000}"/>
    <cellStyle name="20% - Accent1 2 5 20 6 2" xfId="2365" xr:uid="{00000000-0005-0000-0000-0000E7180000}"/>
    <cellStyle name="20% - Accent1 2 5 20 6_CC1" xfId="53694" xr:uid="{ABE561CC-E80C-417E-A988-12D2716D43F3}"/>
    <cellStyle name="20% - Accent1 2 5 20 7" xfId="2366" xr:uid="{00000000-0005-0000-0000-0000E9180000}"/>
    <cellStyle name="20% - Accent1 2 5 20 7 2" xfId="2367" xr:uid="{00000000-0005-0000-0000-0000EA180000}"/>
    <cellStyle name="20% - Accent1 2 5 20 7_CC1" xfId="53695" xr:uid="{096240FD-A63A-4B64-B17B-2C670830176E}"/>
    <cellStyle name="20% - Accent1 2 5 20 8" xfId="2368" xr:uid="{00000000-0005-0000-0000-0000EC180000}"/>
    <cellStyle name="20% - Accent1 2 5 20 8 2" xfId="2369" xr:uid="{00000000-0005-0000-0000-0000ED180000}"/>
    <cellStyle name="20% - Accent1 2 5 20 8_CC1" xfId="53696" xr:uid="{4062B75A-B57B-4978-81BD-39F4A7BCB5D5}"/>
    <cellStyle name="20% - Accent1 2 5 20 9" xfId="2370" xr:uid="{00000000-0005-0000-0000-0000EF180000}"/>
    <cellStyle name="20% - Accent1 2 5 20 9 2" xfId="2371" xr:uid="{00000000-0005-0000-0000-0000F0180000}"/>
    <cellStyle name="20% - Accent1 2 5 20 9_CC1" xfId="53697" xr:uid="{6A0F349F-385B-43BA-B073-6671BD9BE594}"/>
    <cellStyle name="20% - Accent1 2 5 20_CC1" xfId="53687"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699" xr:uid="{14001033-0267-4837-9537-5F7DA56CC937}"/>
    <cellStyle name="20% - Accent1 2 5 21 11" xfId="2375" xr:uid="{00000000-0005-0000-0000-0000F7180000}"/>
    <cellStyle name="20% - Accent1 2 5 21 11 2" xfId="2376" xr:uid="{00000000-0005-0000-0000-0000F8180000}"/>
    <cellStyle name="20% - Accent1 2 5 21 11_CC1" xfId="53700"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1"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2" xr:uid="{4F535EC6-54A5-42DC-B50A-4E4640C07577}"/>
    <cellStyle name="20% - Accent1 2 5 21 4" xfId="2400" xr:uid="{00000000-0005-0000-0000-000013190000}"/>
    <cellStyle name="20% - Accent1 2 5 21 4 2" xfId="2401" xr:uid="{00000000-0005-0000-0000-000014190000}"/>
    <cellStyle name="20% - Accent1 2 5 21 4_CC1" xfId="53703" xr:uid="{EF6B7043-FD47-437A-B974-AAEE2E32DF13}"/>
    <cellStyle name="20% - Accent1 2 5 21 5" xfId="2402" xr:uid="{00000000-0005-0000-0000-000016190000}"/>
    <cellStyle name="20% - Accent1 2 5 21 5 2" xfId="2403" xr:uid="{00000000-0005-0000-0000-000017190000}"/>
    <cellStyle name="20% - Accent1 2 5 21 5_CC1" xfId="53704" xr:uid="{50F7A6FE-F94F-4FF9-84F4-B4CA80943191}"/>
    <cellStyle name="20% - Accent1 2 5 21 6" xfId="2404" xr:uid="{00000000-0005-0000-0000-000019190000}"/>
    <cellStyle name="20% - Accent1 2 5 21 6 2" xfId="2405" xr:uid="{00000000-0005-0000-0000-00001A190000}"/>
    <cellStyle name="20% - Accent1 2 5 21 6_CC1" xfId="53705" xr:uid="{AE09FA17-08D3-4D18-83C6-DA1B727EAAC3}"/>
    <cellStyle name="20% - Accent1 2 5 21 7" xfId="2406" xr:uid="{00000000-0005-0000-0000-00001C190000}"/>
    <cellStyle name="20% - Accent1 2 5 21 7 2" xfId="2407" xr:uid="{00000000-0005-0000-0000-00001D190000}"/>
    <cellStyle name="20% - Accent1 2 5 21 7_CC1" xfId="53706" xr:uid="{63436267-9EC1-4A26-8714-BBCCC79EF2DE}"/>
    <cellStyle name="20% - Accent1 2 5 21 8" xfId="2408" xr:uid="{00000000-0005-0000-0000-00001F190000}"/>
    <cellStyle name="20% - Accent1 2 5 21 8 2" xfId="2409" xr:uid="{00000000-0005-0000-0000-000020190000}"/>
    <cellStyle name="20% - Accent1 2 5 21 8_CC1" xfId="53707" xr:uid="{4A6D22CD-41C7-415B-B425-E1312A9ACFBE}"/>
    <cellStyle name="20% - Accent1 2 5 21 9" xfId="2410" xr:uid="{00000000-0005-0000-0000-000022190000}"/>
    <cellStyle name="20% - Accent1 2 5 21 9 2" xfId="2411" xr:uid="{00000000-0005-0000-0000-000023190000}"/>
    <cellStyle name="20% - Accent1 2 5 21 9_CC1" xfId="53708" xr:uid="{F196A5A5-A9BE-4A02-B6B9-3E7461AB0777}"/>
    <cellStyle name="20% - Accent1 2 5 21_CC1" xfId="53698"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10" xr:uid="{CA6D8FCC-579C-48D9-920F-60070E22D6C3}"/>
    <cellStyle name="20% - Accent1 2 5 22 11" xfId="2415" xr:uid="{00000000-0005-0000-0000-00002A190000}"/>
    <cellStyle name="20% - Accent1 2 5 22 11 2" xfId="2416" xr:uid="{00000000-0005-0000-0000-00002B190000}"/>
    <cellStyle name="20% - Accent1 2 5 22 11_CC1" xfId="53711"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2"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09"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64"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13"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87"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14" xr:uid="{A05AB7F5-6EBA-46D5-90E6-F9B1DD47AFE8}"/>
    <cellStyle name="20% - Accent1 30" xfId="13911" xr:uid="{00000000-0005-0000-0000-0000871E0000}"/>
    <cellStyle name="20% - Accent1 31" xfId="13912" xr:uid="{00000000-0005-0000-0000-0000881E0000}"/>
    <cellStyle name="20% - Accent1 32" xfId="37204" xr:uid="{00000000-0005-0000-0000-0000891E0000}"/>
    <cellStyle name="20% - Accent1 33" xfId="43188" xr:uid="{00000000-0005-0000-0000-00008A1E0000}"/>
    <cellStyle name="20% - Accent1 34" xfId="43189" xr:uid="{00000000-0005-0000-0000-00008B1E0000}"/>
    <cellStyle name="20% - Accent1 35" xfId="43190" xr:uid="{00000000-0005-0000-0000-00008C1E0000}"/>
    <cellStyle name="20% - Accent1 36" xfId="43191"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2"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3"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4" xr:uid="{00000000-0005-0000-0000-0000E31E0000}"/>
    <cellStyle name="20% - Accent1 7" xfId="2436" xr:uid="{00000000-0005-0000-0000-0000E41E0000}"/>
    <cellStyle name="20% - Accent1 7 2" xfId="13993" xr:uid="{00000000-0005-0000-0000-0000E51E0000}"/>
    <cellStyle name="20% - Accent1 7_A01" xfId="35685" xr:uid="{00000000-0005-0000-0000-0000E61E0000}"/>
    <cellStyle name="20% - Accent1 8" xfId="2437" xr:uid="{00000000-0005-0000-0000-0000E71E0000}"/>
    <cellStyle name="20% - Accent1 8 2" xfId="13994" xr:uid="{00000000-0005-0000-0000-0000E81E0000}"/>
    <cellStyle name="20% - Accent1 8_A01" xfId="35686"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87"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2" xr:uid="{00000000-0005-0000-0000-0000171F0000}"/>
    <cellStyle name="20% - Accent2 18" xfId="43193" xr:uid="{00000000-0005-0000-0000-0000181F0000}"/>
    <cellStyle name="20% - Accent2 19" xfId="43194"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195"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196" xr:uid="{00000000-0005-0000-0000-0000261F0000}"/>
    <cellStyle name="20% - Accent2 2 3 2_CC1" xfId="53715" xr:uid="{10CDF341-9ED9-412F-AE6B-3930AAB4DE96}"/>
    <cellStyle name="20% - Accent2 2 3 3" xfId="14038" xr:uid="{00000000-0005-0000-0000-0000271F0000}"/>
    <cellStyle name="20% - Accent2 2 3 3 2" xfId="43197" xr:uid="{00000000-0005-0000-0000-0000281F0000}"/>
    <cellStyle name="20% - Accent2 2 3 4" xfId="43198" xr:uid="{00000000-0005-0000-0000-0000291F0000}"/>
    <cellStyle name="20% - Accent2 2 3 5" xfId="43199" xr:uid="{00000000-0005-0000-0000-00002A1F0000}"/>
    <cellStyle name="20% - Accent2 2 3 6" xfId="43200"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1" xr:uid="{00000000-0005-0000-0000-00002F1F0000}"/>
    <cellStyle name="20% - Accent2 2 4_AVA DVA EL" xfId="43202"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3" xr:uid="{00000000-0005-0000-0000-0000341F0000}"/>
    <cellStyle name="20% - Accent2 2_4 manuell" xfId="53716" xr:uid="{45E3C54B-C3D6-4F9F-9566-75A40618F803}"/>
    <cellStyle name="20% - Accent2 20" xfId="43204" xr:uid="{00000000-0005-0000-0000-0000361F0000}"/>
    <cellStyle name="20% - Accent2 3" xfId="2450" xr:uid="{00000000-0005-0000-0000-0000371F0000}"/>
    <cellStyle name="20% - Accent2 3 2" xfId="14043" xr:uid="{00000000-0005-0000-0000-0000381F0000}"/>
    <cellStyle name="20% - Accent2 3 3" xfId="43205" xr:uid="{00000000-0005-0000-0000-0000391F0000}"/>
    <cellStyle name="20% - Accent2 3_4 manuell" xfId="53717"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88" xr:uid="{00000000-0005-0000-0000-00003F1F0000}"/>
    <cellStyle name="20% - Accent2 5" xfId="2452" xr:uid="{00000000-0005-0000-0000-0000401F0000}"/>
    <cellStyle name="20% - Accent2 5 2" xfId="14047" xr:uid="{00000000-0005-0000-0000-0000411F0000}"/>
    <cellStyle name="20% - Accent2 5_A01" xfId="35689" xr:uid="{00000000-0005-0000-0000-0000421F0000}"/>
    <cellStyle name="20% - Accent2 6" xfId="2453" xr:uid="{00000000-0005-0000-0000-0000431F0000}"/>
    <cellStyle name="20% - Accent2 6 2" xfId="14048" xr:uid="{00000000-0005-0000-0000-0000441F0000}"/>
    <cellStyle name="20% - Accent2 6_A01" xfId="35690"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1"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2"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3"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05" xr:uid="{00000000-0005-0000-0000-00008C1F0000}"/>
    <cellStyle name="20% - Accent3 19" xfId="43206"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07"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08" xr:uid="{00000000-0005-0000-0000-0000961F0000}"/>
    <cellStyle name="20% - Accent3 2 3 2_CC1" xfId="53718" xr:uid="{2BFC0269-FCB9-4398-8067-8D27D0C4B523}"/>
    <cellStyle name="20% - Accent3 2 3 3" xfId="14109" xr:uid="{00000000-0005-0000-0000-0000971F0000}"/>
    <cellStyle name="20% - Accent3 2 3 3 2" xfId="43209" xr:uid="{00000000-0005-0000-0000-0000981F0000}"/>
    <cellStyle name="20% - Accent3 2 3 4" xfId="43210" xr:uid="{00000000-0005-0000-0000-0000991F0000}"/>
    <cellStyle name="20% - Accent3 2 3 5" xfId="43211" xr:uid="{00000000-0005-0000-0000-00009A1F0000}"/>
    <cellStyle name="20% - Accent3 2 3 6" xfId="43212"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3" xr:uid="{00000000-0005-0000-0000-00009F1F0000}"/>
    <cellStyle name="20% - Accent3 2 4_AVA DVA EL" xfId="43214"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15" xr:uid="{00000000-0005-0000-0000-0000A41F0000}"/>
    <cellStyle name="20% - Accent3 2_4 manuell" xfId="53719" xr:uid="{A3EC239B-40FA-4037-84C4-A8E6C28B2D63}"/>
    <cellStyle name="20% - Accent3 20" xfId="43216" xr:uid="{00000000-0005-0000-0000-0000A61F0000}"/>
    <cellStyle name="20% - Accent3 3" xfId="2468" xr:uid="{00000000-0005-0000-0000-0000A71F0000}"/>
    <cellStyle name="20% - Accent3 3 2" xfId="14114" xr:uid="{00000000-0005-0000-0000-0000A81F0000}"/>
    <cellStyle name="20% - Accent3 3 3" xfId="43217" xr:uid="{00000000-0005-0000-0000-0000A91F0000}"/>
    <cellStyle name="20% - Accent3 3_4 manuell" xfId="53720"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4" xr:uid="{00000000-0005-0000-0000-0000AF1F0000}"/>
    <cellStyle name="20% - Accent3 5" xfId="2470" xr:uid="{00000000-0005-0000-0000-0000B01F0000}"/>
    <cellStyle name="20% - Accent3 5 2" xfId="14118" xr:uid="{00000000-0005-0000-0000-0000B11F0000}"/>
    <cellStyle name="20% - Accent3 5_A01" xfId="35695" xr:uid="{00000000-0005-0000-0000-0000B21F0000}"/>
    <cellStyle name="20% - Accent3 6" xfId="2471" xr:uid="{00000000-0005-0000-0000-0000B31F0000}"/>
    <cellStyle name="20% - Accent3 6 2" xfId="14119" xr:uid="{00000000-0005-0000-0000-0000B41F0000}"/>
    <cellStyle name="20% - Accent3 6_A01" xfId="35696"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697"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698"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699"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06" xr:uid="{00000000-0005-0000-0000-00000A200000}"/>
    <cellStyle name="20% - Accent4 19" xfId="43218"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19"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20"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1" xr:uid="{00000000-0005-0000-0000-000029200000}"/>
    <cellStyle name="20% - Accent4 2 3 3_AVA DVA EL" xfId="14214" xr:uid="{00000000-0005-0000-0000-00002A200000}"/>
    <cellStyle name="20% - Accent4 2 3 4" xfId="43222" xr:uid="{00000000-0005-0000-0000-00002B200000}"/>
    <cellStyle name="20% - Accent4 2 3 5" xfId="43223" xr:uid="{00000000-0005-0000-0000-00002C200000}"/>
    <cellStyle name="20% - Accent4 2 3 6" xfId="43224"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25"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26" xr:uid="{00000000-0005-0000-0000-00003F200000}"/>
    <cellStyle name="20% - Accent4 2_4 manuell" xfId="53721" xr:uid="{B7BC626F-75A3-493F-8372-26FA672AD160}"/>
    <cellStyle name="20% - Accent4 20" xfId="43227"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28" xr:uid="{00000000-0005-0000-0000-000046200000}"/>
    <cellStyle name="20% - Accent4 3_4 manuell" xfId="53722"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0"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1"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2"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3"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4"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5"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07" xr:uid="{00000000-0005-0000-0000-00008F200000}"/>
    <cellStyle name="20% - Accent5 14" xfId="43229" xr:uid="{00000000-0005-0000-0000-000090200000}"/>
    <cellStyle name="20% - Accent5 15" xfId="43230" xr:uid="{00000000-0005-0000-0000-000091200000}"/>
    <cellStyle name="20% - Accent5 16" xfId="43231"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2"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3" xr:uid="{00000000-0005-0000-0000-0000AC200000}"/>
    <cellStyle name="20% - Accent5 2_4 manuell" xfId="53723"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34" xr:uid="{00000000-0005-0000-0000-0000B4200000}"/>
    <cellStyle name="20% - Accent5 3_4 manuell" xfId="53724"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6"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07"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08"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09"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0"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1"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35" xr:uid="{00000000-0005-0000-0000-0000F0200000}"/>
    <cellStyle name="20% - Accent6 14" xfId="43236" xr:uid="{00000000-0005-0000-0000-0000F1200000}"/>
    <cellStyle name="20% - Accent6 15" xfId="43237" xr:uid="{00000000-0005-0000-0000-0000F2200000}"/>
    <cellStyle name="20% - Accent6 16" xfId="43238" xr:uid="{00000000-0005-0000-0000-0000F3200000}"/>
    <cellStyle name="20% - Accent6 2" xfId="2516" xr:uid="{00000000-0005-0000-0000-0000F4200000}"/>
    <cellStyle name="20% - Accent6 2 10" xfId="43239"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40"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25"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1" xr:uid="{00000000-0005-0000-0000-000032210000}"/>
    <cellStyle name="20% - Accent6 3_4 manuell" xfId="53726"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2" xr:uid="{00000000-0005-0000-0000-000042210000}"/>
    <cellStyle name="20% - Accent6 5" xfId="2524" xr:uid="{00000000-0005-0000-0000-000043210000}"/>
    <cellStyle name="20% - Accent6 5 2" xfId="14411" xr:uid="{00000000-0005-0000-0000-000044210000}"/>
    <cellStyle name="20% - Accent6 5_A01" xfId="35713" xr:uid="{00000000-0005-0000-0000-000045210000}"/>
    <cellStyle name="20% - Accent6 6" xfId="2525" xr:uid="{00000000-0005-0000-0000-000046210000}"/>
    <cellStyle name="20% - Accent6 6 2" xfId="14412" xr:uid="{00000000-0005-0000-0000-000047210000}"/>
    <cellStyle name="20% - Accent6 6_A01" xfId="35714"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5"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6"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17"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08"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09"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10"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1"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2"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3"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27"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28"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29"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30"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1"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2" xr:uid="{5B897F1D-92B2-4DE8-ADE8-D5FA2B9FE1CB}"/>
    <cellStyle name="20% – paryškinimas 1" xfId="2548" xr:uid="{00000000-0005-0000-0000-000095210000}"/>
    <cellStyle name="20% – paryškinimas 1 2" xfId="14452" xr:uid="{00000000-0005-0000-0000-000096210000}"/>
    <cellStyle name="20% – paryškinimas 1_A01" xfId="35718" xr:uid="{00000000-0005-0000-0000-000097210000}"/>
    <cellStyle name="20% – paryškinimas 2" xfId="2549" xr:uid="{00000000-0005-0000-0000-000098210000}"/>
    <cellStyle name="20% – paryškinimas 2 2" xfId="14453" xr:uid="{00000000-0005-0000-0000-000099210000}"/>
    <cellStyle name="20% – paryškinimas 2_A01" xfId="35719" xr:uid="{00000000-0005-0000-0000-00009A210000}"/>
    <cellStyle name="20% – paryškinimas 3" xfId="2550" xr:uid="{00000000-0005-0000-0000-00009B210000}"/>
    <cellStyle name="20% – paryškinimas 3 2" xfId="14454" xr:uid="{00000000-0005-0000-0000-00009C210000}"/>
    <cellStyle name="20% – paryškinimas 3_A01" xfId="35720" xr:uid="{00000000-0005-0000-0000-00009D210000}"/>
    <cellStyle name="20% – paryškinimas 4" xfId="2551" xr:uid="{00000000-0005-0000-0000-00009E210000}"/>
    <cellStyle name="20% – paryškinimas 4 2" xfId="14455" xr:uid="{00000000-0005-0000-0000-00009F210000}"/>
    <cellStyle name="20% – paryškinimas 4_A01" xfId="35721" xr:uid="{00000000-0005-0000-0000-0000A0210000}"/>
    <cellStyle name="20% – paryškinimas 5" xfId="2552" xr:uid="{00000000-0005-0000-0000-0000A1210000}"/>
    <cellStyle name="20% – paryškinimas 5 2" xfId="14456" xr:uid="{00000000-0005-0000-0000-0000A2210000}"/>
    <cellStyle name="20% – paryškinimas 5_A01" xfId="35722" xr:uid="{00000000-0005-0000-0000-0000A3210000}"/>
    <cellStyle name="20% – paryškinimas 6" xfId="2553" xr:uid="{00000000-0005-0000-0000-0000A4210000}"/>
    <cellStyle name="20% – paryškinimas 6 2" xfId="14457" xr:uid="{00000000-0005-0000-0000-0000A5210000}"/>
    <cellStyle name="20% – paryškinimas 6_A01" xfId="35723" xr:uid="{00000000-0005-0000-0000-0000A6210000}"/>
    <cellStyle name="20% - uthevingsfarge 1" xfId="36245"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16" xr:uid="{00000000-0005-0000-0000-0000AB210000}"/>
    <cellStyle name="20% - uthevingsfarge 1 10 2 2_CC1" xfId="53733" xr:uid="{FD851EDC-EA42-4218-BADC-0ECE5EC7F455}"/>
    <cellStyle name="20% - uthevingsfarge 1 10 2 3" xfId="37217" xr:uid="{00000000-0005-0000-0000-0000AC210000}"/>
    <cellStyle name="20% - uthevingsfarge 1 10 2 4" xfId="37218" xr:uid="{00000000-0005-0000-0000-0000AD210000}"/>
    <cellStyle name="20% - uthevingsfarge 1 10 2 5" xfId="37219" xr:uid="{00000000-0005-0000-0000-0000AE210000}"/>
    <cellStyle name="20% - uthevingsfarge 1 10 2 6" xfId="37215" xr:uid="{00000000-0005-0000-0000-0000AF210000}"/>
    <cellStyle name="20% - uthevingsfarge 1 10 2_4 manuell" xfId="53734" xr:uid="{0A0D6DDE-0C73-4ADB-A1E7-879740F6BC70}"/>
    <cellStyle name="20% - uthevingsfarge 1 10 3" xfId="2557" xr:uid="{00000000-0005-0000-0000-0000B1210000}"/>
    <cellStyle name="20% - uthevingsfarge 1 10 3 2" xfId="37220" xr:uid="{00000000-0005-0000-0000-0000B2210000}"/>
    <cellStyle name="20% - uthevingsfarge 1 10 3_CC1" xfId="53735" xr:uid="{2989A824-404D-41BC-95B2-112F8855F70B}"/>
    <cellStyle name="20% - uthevingsfarge 1 10 4" xfId="37221" xr:uid="{00000000-0005-0000-0000-0000B3210000}"/>
    <cellStyle name="20% - uthevingsfarge 1 10 5" xfId="37222" xr:uid="{00000000-0005-0000-0000-0000B4210000}"/>
    <cellStyle name="20% - uthevingsfarge 1 10 6" xfId="37223" xr:uid="{00000000-0005-0000-0000-0000B5210000}"/>
    <cellStyle name="20% - uthevingsfarge 1 10 7" xfId="37214" xr:uid="{00000000-0005-0000-0000-0000B6210000}"/>
    <cellStyle name="20% - uthevingsfarge 1 10_4 manuell" xfId="53736"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26" xr:uid="{00000000-0005-0000-0000-0000BB210000}"/>
    <cellStyle name="20% - uthevingsfarge 1 11 2 2_CC1" xfId="53737" xr:uid="{04E831ED-8D92-4D08-84A8-9ED82D36A8E1}"/>
    <cellStyle name="20% - uthevingsfarge 1 11 2 3" xfId="37227" xr:uid="{00000000-0005-0000-0000-0000BC210000}"/>
    <cellStyle name="20% - uthevingsfarge 1 11 2 4" xfId="37228" xr:uid="{00000000-0005-0000-0000-0000BD210000}"/>
    <cellStyle name="20% - uthevingsfarge 1 11 2 5" xfId="37229" xr:uid="{00000000-0005-0000-0000-0000BE210000}"/>
    <cellStyle name="20% - uthevingsfarge 1 11 2 6" xfId="37225" xr:uid="{00000000-0005-0000-0000-0000BF210000}"/>
    <cellStyle name="20% - uthevingsfarge 1 11 2_4 manuell" xfId="53738" xr:uid="{0B1FBA9C-FA00-4B91-A748-BDF579EFD775}"/>
    <cellStyle name="20% - uthevingsfarge 1 11 3" xfId="2561" xr:uid="{00000000-0005-0000-0000-0000C1210000}"/>
    <cellStyle name="20% - uthevingsfarge 1 11 3 2" xfId="37230" xr:uid="{00000000-0005-0000-0000-0000C2210000}"/>
    <cellStyle name="20% - uthevingsfarge 1 11 3_CC1" xfId="53739" xr:uid="{987C2CFE-49C6-4F70-94E7-4BC262D0E888}"/>
    <cellStyle name="20% - uthevingsfarge 1 11 4" xfId="37231" xr:uid="{00000000-0005-0000-0000-0000C3210000}"/>
    <cellStyle name="20% - uthevingsfarge 1 11 5" xfId="37232" xr:uid="{00000000-0005-0000-0000-0000C4210000}"/>
    <cellStyle name="20% - uthevingsfarge 1 11 6" xfId="37233" xr:uid="{00000000-0005-0000-0000-0000C5210000}"/>
    <cellStyle name="20% - uthevingsfarge 1 11 7" xfId="37224" xr:uid="{00000000-0005-0000-0000-0000C6210000}"/>
    <cellStyle name="20% - uthevingsfarge 1 11_4 manuell" xfId="53740"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36" xr:uid="{00000000-0005-0000-0000-0000CB210000}"/>
    <cellStyle name="20% - uthevingsfarge 1 12 2 2_CC1" xfId="53741" xr:uid="{22CA2238-31C2-479A-ADCD-EAD54CEFF8CF}"/>
    <cellStyle name="20% - uthevingsfarge 1 12 2 3" xfId="37237" xr:uid="{00000000-0005-0000-0000-0000CC210000}"/>
    <cellStyle name="20% - uthevingsfarge 1 12 2 4" xfId="37238" xr:uid="{00000000-0005-0000-0000-0000CD210000}"/>
    <cellStyle name="20% - uthevingsfarge 1 12 2 5" xfId="37239" xr:uid="{00000000-0005-0000-0000-0000CE210000}"/>
    <cellStyle name="20% - uthevingsfarge 1 12 2 6" xfId="37235" xr:uid="{00000000-0005-0000-0000-0000CF210000}"/>
    <cellStyle name="20% - uthevingsfarge 1 12 2_4 manuell" xfId="53742" xr:uid="{185C61FB-6ED4-405B-B474-D3FE8857605F}"/>
    <cellStyle name="20% - uthevingsfarge 1 12 3" xfId="2565" xr:uid="{00000000-0005-0000-0000-0000D1210000}"/>
    <cellStyle name="20% - uthevingsfarge 1 12 3 2" xfId="37240" xr:uid="{00000000-0005-0000-0000-0000D2210000}"/>
    <cellStyle name="20% - uthevingsfarge 1 12 3_CC1" xfId="53743" xr:uid="{AF31C7F1-33DC-468A-979D-7FA2DCC0870A}"/>
    <cellStyle name="20% - uthevingsfarge 1 12 4" xfId="37241" xr:uid="{00000000-0005-0000-0000-0000D3210000}"/>
    <cellStyle name="20% - uthevingsfarge 1 12 5" xfId="37242" xr:uid="{00000000-0005-0000-0000-0000D4210000}"/>
    <cellStyle name="20% - uthevingsfarge 1 12 6" xfId="37243" xr:uid="{00000000-0005-0000-0000-0000D5210000}"/>
    <cellStyle name="20% - uthevingsfarge 1 12 7" xfId="37234" xr:uid="{00000000-0005-0000-0000-0000D6210000}"/>
    <cellStyle name="20% - uthevingsfarge 1 12_4 manuell" xfId="53744"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46" xr:uid="{00000000-0005-0000-0000-0000DB210000}"/>
    <cellStyle name="20% - uthevingsfarge 1 13 2 2_CC1" xfId="53745" xr:uid="{B8523E5E-216F-49A0-BEAA-54FA9A9D9D4E}"/>
    <cellStyle name="20% - uthevingsfarge 1 13 2 3" xfId="37247" xr:uid="{00000000-0005-0000-0000-0000DC210000}"/>
    <cellStyle name="20% - uthevingsfarge 1 13 2 4" xfId="37248" xr:uid="{00000000-0005-0000-0000-0000DD210000}"/>
    <cellStyle name="20% - uthevingsfarge 1 13 2 5" xfId="37249" xr:uid="{00000000-0005-0000-0000-0000DE210000}"/>
    <cellStyle name="20% - uthevingsfarge 1 13 2 6" xfId="37245" xr:uid="{00000000-0005-0000-0000-0000DF210000}"/>
    <cellStyle name="20% - uthevingsfarge 1 13 2_4 manuell" xfId="53746" xr:uid="{60019445-33EE-49D4-90AD-C32BA0196CFA}"/>
    <cellStyle name="20% - uthevingsfarge 1 13 3" xfId="2569" xr:uid="{00000000-0005-0000-0000-0000E1210000}"/>
    <cellStyle name="20% - uthevingsfarge 1 13 3 2" xfId="37250" xr:uid="{00000000-0005-0000-0000-0000E2210000}"/>
    <cellStyle name="20% - uthevingsfarge 1 13 3_CC1" xfId="53747" xr:uid="{DA9E4576-55BA-490C-9520-5743C56EF88F}"/>
    <cellStyle name="20% - uthevingsfarge 1 13 4" xfId="37251" xr:uid="{00000000-0005-0000-0000-0000E3210000}"/>
    <cellStyle name="20% - uthevingsfarge 1 13 5" xfId="37252" xr:uid="{00000000-0005-0000-0000-0000E4210000}"/>
    <cellStyle name="20% - uthevingsfarge 1 13 6" xfId="37253" xr:uid="{00000000-0005-0000-0000-0000E5210000}"/>
    <cellStyle name="20% - uthevingsfarge 1 13 7" xfId="37244" xr:uid="{00000000-0005-0000-0000-0000E6210000}"/>
    <cellStyle name="20% - uthevingsfarge 1 13_4 manuell" xfId="53748"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56" xr:uid="{00000000-0005-0000-0000-0000EB210000}"/>
    <cellStyle name="20% - uthevingsfarge 1 14 2 2_CC1" xfId="53749" xr:uid="{352817D3-7B3B-47ED-AA4B-833EDD1B9B2B}"/>
    <cellStyle name="20% - uthevingsfarge 1 14 2 3" xfId="37257" xr:uid="{00000000-0005-0000-0000-0000EC210000}"/>
    <cellStyle name="20% - uthevingsfarge 1 14 2 4" xfId="37258" xr:uid="{00000000-0005-0000-0000-0000ED210000}"/>
    <cellStyle name="20% - uthevingsfarge 1 14 2 5" xfId="37259" xr:uid="{00000000-0005-0000-0000-0000EE210000}"/>
    <cellStyle name="20% - uthevingsfarge 1 14 2 6" xfId="37255" xr:uid="{00000000-0005-0000-0000-0000EF210000}"/>
    <cellStyle name="20% - uthevingsfarge 1 14 2_4 manuell" xfId="53750" xr:uid="{94E13EE4-C832-46BB-98ED-851EE203916B}"/>
    <cellStyle name="20% - uthevingsfarge 1 14 3" xfId="2573" xr:uid="{00000000-0005-0000-0000-0000F1210000}"/>
    <cellStyle name="20% - uthevingsfarge 1 14 3 2" xfId="37260" xr:uid="{00000000-0005-0000-0000-0000F2210000}"/>
    <cellStyle name="20% - uthevingsfarge 1 14 3_CC1" xfId="53751" xr:uid="{B8E7CE1D-CC0C-4246-8833-8B1D595A110D}"/>
    <cellStyle name="20% - uthevingsfarge 1 14 4" xfId="37261" xr:uid="{00000000-0005-0000-0000-0000F3210000}"/>
    <cellStyle name="20% - uthevingsfarge 1 14 5" xfId="37262" xr:uid="{00000000-0005-0000-0000-0000F4210000}"/>
    <cellStyle name="20% - uthevingsfarge 1 14 6" xfId="37263" xr:uid="{00000000-0005-0000-0000-0000F5210000}"/>
    <cellStyle name="20% - uthevingsfarge 1 14 7" xfId="37254" xr:uid="{00000000-0005-0000-0000-0000F6210000}"/>
    <cellStyle name="20% - uthevingsfarge 1 14_4 manuell" xfId="53752"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66" xr:uid="{00000000-0005-0000-0000-0000FB210000}"/>
    <cellStyle name="20% - uthevingsfarge 1 15 2 2_CC1" xfId="53753" xr:uid="{381E9608-ED3D-4802-A061-9A768943BACA}"/>
    <cellStyle name="20% - uthevingsfarge 1 15 2 3" xfId="37267" xr:uid="{00000000-0005-0000-0000-0000FC210000}"/>
    <cellStyle name="20% - uthevingsfarge 1 15 2 4" xfId="37268" xr:uid="{00000000-0005-0000-0000-0000FD210000}"/>
    <cellStyle name="20% - uthevingsfarge 1 15 2 5" xfId="37269" xr:uid="{00000000-0005-0000-0000-0000FE210000}"/>
    <cellStyle name="20% - uthevingsfarge 1 15 2 6" xfId="37265" xr:uid="{00000000-0005-0000-0000-0000FF210000}"/>
    <cellStyle name="20% - uthevingsfarge 1 15 2_4 manuell" xfId="53754" xr:uid="{D0B0AF61-F5E8-4607-9C18-181BDACD2366}"/>
    <cellStyle name="20% - uthevingsfarge 1 15 3" xfId="2577" xr:uid="{00000000-0005-0000-0000-000001220000}"/>
    <cellStyle name="20% - uthevingsfarge 1 15 3 2" xfId="37270" xr:uid="{00000000-0005-0000-0000-000002220000}"/>
    <cellStyle name="20% - uthevingsfarge 1 15 3_CC1" xfId="53755" xr:uid="{36171085-B619-43B4-AB41-278DEFF7E735}"/>
    <cellStyle name="20% - uthevingsfarge 1 15 4" xfId="37271" xr:uid="{00000000-0005-0000-0000-000003220000}"/>
    <cellStyle name="20% - uthevingsfarge 1 15 5" xfId="37272" xr:uid="{00000000-0005-0000-0000-000004220000}"/>
    <cellStyle name="20% - uthevingsfarge 1 15 6" xfId="37273" xr:uid="{00000000-0005-0000-0000-000005220000}"/>
    <cellStyle name="20% - uthevingsfarge 1 15 7" xfId="37264" xr:uid="{00000000-0005-0000-0000-000006220000}"/>
    <cellStyle name="20% - uthevingsfarge 1 15_4 manuell" xfId="53756"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76" xr:uid="{00000000-0005-0000-0000-00000B220000}"/>
    <cellStyle name="20% - uthevingsfarge 1 16 2 2_CC1" xfId="53757" xr:uid="{BBAB7DEF-65C5-4C57-9040-A6A4CAA5596B}"/>
    <cellStyle name="20% - uthevingsfarge 1 16 2 3" xfId="37277" xr:uid="{00000000-0005-0000-0000-00000C220000}"/>
    <cellStyle name="20% - uthevingsfarge 1 16 2 4" xfId="37278" xr:uid="{00000000-0005-0000-0000-00000D220000}"/>
    <cellStyle name="20% - uthevingsfarge 1 16 2 5" xfId="37279" xr:uid="{00000000-0005-0000-0000-00000E220000}"/>
    <cellStyle name="20% - uthevingsfarge 1 16 2 6" xfId="37275" xr:uid="{00000000-0005-0000-0000-00000F220000}"/>
    <cellStyle name="20% - uthevingsfarge 1 16 2_4 manuell" xfId="53758" xr:uid="{38C89F5B-037E-4D50-96D6-20E72DFE8A3E}"/>
    <cellStyle name="20% - uthevingsfarge 1 16 3" xfId="2581" xr:uid="{00000000-0005-0000-0000-000011220000}"/>
    <cellStyle name="20% - uthevingsfarge 1 16 3 2" xfId="37280" xr:uid="{00000000-0005-0000-0000-000012220000}"/>
    <cellStyle name="20% - uthevingsfarge 1 16 3_CC1" xfId="53759" xr:uid="{D93E3089-0E4A-4B1F-B6F1-9C63CE7D0F71}"/>
    <cellStyle name="20% - uthevingsfarge 1 16 4" xfId="37281" xr:uid="{00000000-0005-0000-0000-000013220000}"/>
    <cellStyle name="20% - uthevingsfarge 1 16 5" xfId="37282" xr:uid="{00000000-0005-0000-0000-000014220000}"/>
    <cellStyle name="20% - uthevingsfarge 1 16 6" xfId="37283" xr:uid="{00000000-0005-0000-0000-000015220000}"/>
    <cellStyle name="20% - uthevingsfarge 1 16 7" xfId="37274" xr:uid="{00000000-0005-0000-0000-000016220000}"/>
    <cellStyle name="20% - uthevingsfarge 1 16_4 manuell" xfId="53760"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86" xr:uid="{00000000-0005-0000-0000-00001B220000}"/>
    <cellStyle name="20% - uthevingsfarge 1 17 2 2_CC1" xfId="53761" xr:uid="{1C307C0F-ADF0-4E19-A0F7-533FF2A12B27}"/>
    <cellStyle name="20% - uthevingsfarge 1 17 2 3" xfId="37287" xr:uid="{00000000-0005-0000-0000-00001C220000}"/>
    <cellStyle name="20% - uthevingsfarge 1 17 2 4" xfId="37288" xr:uid="{00000000-0005-0000-0000-00001D220000}"/>
    <cellStyle name="20% - uthevingsfarge 1 17 2 5" xfId="37289" xr:uid="{00000000-0005-0000-0000-00001E220000}"/>
    <cellStyle name="20% - uthevingsfarge 1 17 2 6" xfId="37285" xr:uid="{00000000-0005-0000-0000-00001F220000}"/>
    <cellStyle name="20% - uthevingsfarge 1 17 2_4 manuell" xfId="53762" xr:uid="{BA4DD408-8BF6-4937-A359-61C1A5630B2E}"/>
    <cellStyle name="20% - uthevingsfarge 1 17 3" xfId="2585" xr:uid="{00000000-0005-0000-0000-000021220000}"/>
    <cellStyle name="20% - uthevingsfarge 1 17 3 2" xfId="37290" xr:uid="{00000000-0005-0000-0000-000022220000}"/>
    <cellStyle name="20% - uthevingsfarge 1 17 3_CC1" xfId="53763" xr:uid="{9639EB06-D559-42D1-AD2F-F8970FD78D58}"/>
    <cellStyle name="20% - uthevingsfarge 1 17 4" xfId="37291" xr:uid="{00000000-0005-0000-0000-000023220000}"/>
    <cellStyle name="20% - uthevingsfarge 1 17 5" xfId="37292" xr:uid="{00000000-0005-0000-0000-000024220000}"/>
    <cellStyle name="20% - uthevingsfarge 1 17 6" xfId="37293" xr:uid="{00000000-0005-0000-0000-000025220000}"/>
    <cellStyle name="20% - uthevingsfarge 1 17 7" xfId="37284" xr:uid="{00000000-0005-0000-0000-000026220000}"/>
    <cellStyle name="20% - uthevingsfarge 1 17_4 manuell" xfId="53764"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96" xr:uid="{00000000-0005-0000-0000-00002B220000}"/>
    <cellStyle name="20% - uthevingsfarge 1 18 2 2_CC1" xfId="53765" xr:uid="{3967D1C4-D510-462B-82AD-82F0D5F00AFF}"/>
    <cellStyle name="20% - uthevingsfarge 1 18 2 3" xfId="37297" xr:uid="{00000000-0005-0000-0000-00002C220000}"/>
    <cellStyle name="20% - uthevingsfarge 1 18 2 4" xfId="37298" xr:uid="{00000000-0005-0000-0000-00002D220000}"/>
    <cellStyle name="20% - uthevingsfarge 1 18 2 5" xfId="37299" xr:uid="{00000000-0005-0000-0000-00002E220000}"/>
    <cellStyle name="20% - uthevingsfarge 1 18 2 6" xfId="37295" xr:uid="{00000000-0005-0000-0000-00002F220000}"/>
    <cellStyle name="20% - uthevingsfarge 1 18 2_4 manuell" xfId="53766" xr:uid="{117E08DE-796B-4794-8145-E8E27071CA33}"/>
    <cellStyle name="20% - uthevingsfarge 1 18 3" xfId="2589" xr:uid="{00000000-0005-0000-0000-000031220000}"/>
    <cellStyle name="20% - uthevingsfarge 1 18 3 2" xfId="37300" xr:uid="{00000000-0005-0000-0000-000032220000}"/>
    <cellStyle name="20% - uthevingsfarge 1 18 3_CC1" xfId="53767" xr:uid="{025738B3-FED7-4418-BC15-C128D8816388}"/>
    <cellStyle name="20% - uthevingsfarge 1 18 4" xfId="37301" xr:uid="{00000000-0005-0000-0000-000033220000}"/>
    <cellStyle name="20% - uthevingsfarge 1 18 5" xfId="37302" xr:uid="{00000000-0005-0000-0000-000034220000}"/>
    <cellStyle name="20% - uthevingsfarge 1 18 6" xfId="37303" xr:uid="{00000000-0005-0000-0000-000035220000}"/>
    <cellStyle name="20% - uthevingsfarge 1 18 7" xfId="37294" xr:uid="{00000000-0005-0000-0000-000036220000}"/>
    <cellStyle name="20% - uthevingsfarge 1 18_4 manuell" xfId="53768"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06" xr:uid="{00000000-0005-0000-0000-00003B220000}"/>
    <cellStyle name="20% - uthevingsfarge 1 19 2 2_CC1" xfId="53769" xr:uid="{217EED1C-5641-45EF-89CD-378B3A117644}"/>
    <cellStyle name="20% - uthevingsfarge 1 19 2 3" xfId="37307" xr:uid="{00000000-0005-0000-0000-00003C220000}"/>
    <cellStyle name="20% - uthevingsfarge 1 19 2 4" xfId="37308" xr:uid="{00000000-0005-0000-0000-00003D220000}"/>
    <cellStyle name="20% - uthevingsfarge 1 19 2 5" xfId="37309" xr:uid="{00000000-0005-0000-0000-00003E220000}"/>
    <cellStyle name="20% - uthevingsfarge 1 19 2 6" xfId="37305" xr:uid="{00000000-0005-0000-0000-00003F220000}"/>
    <cellStyle name="20% - uthevingsfarge 1 19 2_4 manuell" xfId="53770" xr:uid="{A99A2810-AF2B-4567-B572-6279D0B6A0F5}"/>
    <cellStyle name="20% - uthevingsfarge 1 19 3" xfId="2593" xr:uid="{00000000-0005-0000-0000-000041220000}"/>
    <cellStyle name="20% - uthevingsfarge 1 19 3 2" xfId="37310" xr:uid="{00000000-0005-0000-0000-000042220000}"/>
    <cellStyle name="20% - uthevingsfarge 1 19 3_CC1" xfId="53771" xr:uid="{A72DCFEA-23CF-48EE-8057-EBD08EF72308}"/>
    <cellStyle name="20% - uthevingsfarge 1 19 4" xfId="37311" xr:uid="{00000000-0005-0000-0000-000043220000}"/>
    <cellStyle name="20% - uthevingsfarge 1 19 5" xfId="37312" xr:uid="{00000000-0005-0000-0000-000044220000}"/>
    <cellStyle name="20% - uthevingsfarge 1 19 6" xfId="37313" xr:uid="{00000000-0005-0000-0000-000045220000}"/>
    <cellStyle name="20% - uthevingsfarge 1 19 7" xfId="37304" xr:uid="{00000000-0005-0000-0000-000046220000}"/>
    <cellStyle name="20% - uthevingsfarge 1 19_4 manuell" xfId="53772"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2" xr:uid="{00000000-0005-0000-0000-00004F220000}"/>
    <cellStyle name="20% - uthevingsfarge 1 2 14" xfId="43243" xr:uid="{00000000-0005-0000-0000-000050220000}"/>
    <cellStyle name="20% - uthevingsfarge 1 2 15" xfId="43244" xr:uid="{00000000-0005-0000-0000-000051220000}"/>
    <cellStyle name="20% - uthevingsfarge 1 2 16" xfId="43245" xr:uid="{00000000-0005-0000-0000-000052220000}"/>
    <cellStyle name="20% - uthevingsfarge 1 2 2" xfId="2595" xr:uid="{00000000-0005-0000-0000-000053220000}"/>
    <cellStyle name="20% - uthevingsfarge 1 2 2 10" xfId="43246" xr:uid="{00000000-0005-0000-0000-000054220000}"/>
    <cellStyle name="20% - uthevingsfarge 1 2 2 11" xfId="43247" xr:uid="{00000000-0005-0000-0000-000055220000}"/>
    <cellStyle name="20% - uthevingsfarge 1 2 2 2" xfId="2596" xr:uid="{00000000-0005-0000-0000-000056220000}"/>
    <cellStyle name="20% - uthevingsfarge 1 2 2 2 10" xfId="43248" xr:uid="{00000000-0005-0000-0000-000057220000}"/>
    <cellStyle name="20% - uthevingsfarge 1 2 2 2 2" xfId="14464" xr:uid="{00000000-0005-0000-0000-000058220000}"/>
    <cellStyle name="20% - uthevingsfarge 1 2 2 2 2 2" xfId="14465" xr:uid="{00000000-0005-0000-0000-000059220000}"/>
    <cellStyle name="20% - uthevingsfarge 1 2 2 2 2 2 2" xfId="43249" xr:uid="{00000000-0005-0000-0000-00005A220000}"/>
    <cellStyle name="20% - uthevingsfarge 1 2 2 2 2 2 2 2" xfId="43250" xr:uid="{00000000-0005-0000-0000-00005B220000}"/>
    <cellStyle name="20% - uthevingsfarge 1 2 2 2 2 2 3" xfId="43251" xr:uid="{00000000-0005-0000-0000-00005C220000}"/>
    <cellStyle name="20% - uthevingsfarge 1 2 2 2 2 2_3. Chng in credit spreads" xfId="43252" xr:uid="{00000000-0005-0000-0000-00005D220000}"/>
    <cellStyle name="20% - uthevingsfarge 1 2 2 2 2 3" xfId="14466" xr:uid="{00000000-0005-0000-0000-00005E220000}"/>
    <cellStyle name="20% - uthevingsfarge 1 2 2 2 2 3 2" xfId="43253" xr:uid="{00000000-0005-0000-0000-00005F220000}"/>
    <cellStyle name="20% - uthevingsfarge 1 2 2 2 2 4" xfId="43254" xr:uid="{00000000-0005-0000-0000-000060220000}"/>
    <cellStyle name="20% - uthevingsfarge 1 2 2 2 2 5" xfId="43255" xr:uid="{00000000-0005-0000-0000-000061220000}"/>
    <cellStyle name="20% - uthevingsfarge 1 2 2 2 2 6" xfId="43256" xr:uid="{00000000-0005-0000-0000-000062220000}"/>
    <cellStyle name="20% - uthevingsfarge 1 2 2 2 2_3. Chng in credit spreads" xfId="43257" xr:uid="{00000000-0005-0000-0000-000063220000}"/>
    <cellStyle name="20% - uthevingsfarge 1 2 2 2 3" xfId="14467" xr:uid="{00000000-0005-0000-0000-000064220000}"/>
    <cellStyle name="20% - uthevingsfarge 1 2 2 2 3 2" xfId="14468" xr:uid="{00000000-0005-0000-0000-000065220000}"/>
    <cellStyle name="20% - uthevingsfarge 1 2 2 2 3 2 2" xfId="43258" xr:uid="{00000000-0005-0000-0000-000066220000}"/>
    <cellStyle name="20% - uthevingsfarge 1 2 2 2 3 2 2 2" xfId="43259" xr:uid="{00000000-0005-0000-0000-000067220000}"/>
    <cellStyle name="20% - uthevingsfarge 1 2 2 2 3 2 3" xfId="43260" xr:uid="{00000000-0005-0000-0000-000068220000}"/>
    <cellStyle name="20% - uthevingsfarge 1 2 2 2 3 2_3. Chng in credit spreads" xfId="43261" xr:uid="{00000000-0005-0000-0000-000069220000}"/>
    <cellStyle name="20% - uthevingsfarge 1 2 2 2 3 3" xfId="14469" xr:uid="{00000000-0005-0000-0000-00006A220000}"/>
    <cellStyle name="20% - uthevingsfarge 1 2 2 2 3 3 2" xfId="43262" xr:uid="{00000000-0005-0000-0000-00006B220000}"/>
    <cellStyle name="20% - uthevingsfarge 1 2 2 2 3 4" xfId="43263" xr:uid="{00000000-0005-0000-0000-00006C220000}"/>
    <cellStyle name="20% - uthevingsfarge 1 2 2 2 3 5" xfId="43264" xr:uid="{00000000-0005-0000-0000-00006D220000}"/>
    <cellStyle name="20% - uthevingsfarge 1 2 2 2 3 6" xfId="43265" xr:uid="{00000000-0005-0000-0000-00006E220000}"/>
    <cellStyle name="20% - uthevingsfarge 1 2 2 2 3_3. Chng in credit spreads" xfId="43266" xr:uid="{00000000-0005-0000-0000-00006F220000}"/>
    <cellStyle name="20% - uthevingsfarge 1 2 2 2 4" xfId="14470" xr:uid="{00000000-0005-0000-0000-000070220000}"/>
    <cellStyle name="20% - uthevingsfarge 1 2 2 2 4 2" xfId="14471" xr:uid="{00000000-0005-0000-0000-000071220000}"/>
    <cellStyle name="20% - uthevingsfarge 1 2 2 2 4 2 2" xfId="43267" xr:uid="{00000000-0005-0000-0000-000072220000}"/>
    <cellStyle name="20% - uthevingsfarge 1 2 2 2 4 3" xfId="14472" xr:uid="{00000000-0005-0000-0000-000073220000}"/>
    <cellStyle name="20% - uthevingsfarge 1 2 2 2 4 4" xfId="43268" xr:uid="{00000000-0005-0000-0000-000074220000}"/>
    <cellStyle name="20% - uthevingsfarge 1 2 2 2 4 5" xfId="43269" xr:uid="{00000000-0005-0000-0000-000075220000}"/>
    <cellStyle name="20% - uthevingsfarge 1 2 2 2 4 6" xfId="43270" xr:uid="{00000000-0005-0000-0000-000076220000}"/>
    <cellStyle name="20% - uthevingsfarge 1 2 2 2 4_3. Chng in credit spreads" xfId="43271" xr:uid="{00000000-0005-0000-0000-000077220000}"/>
    <cellStyle name="20% - uthevingsfarge 1 2 2 2 5" xfId="14473" xr:uid="{00000000-0005-0000-0000-000078220000}"/>
    <cellStyle name="20% - uthevingsfarge 1 2 2 2 5 2" xfId="14474" xr:uid="{00000000-0005-0000-0000-000079220000}"/>
    <cellStyle name="20% - uthevingsfarge 1 2 2 2 5 2 2" xfId="43272" xr:uid="{00000000-0005-0000-0000-00007A220000}"/>
    <cellStyle name="20% - uthevingsfarge 1 2 2 2 5 3" xfId="14475" xr:uid="{00000000-0005-0000-0000-00007B220000}"/>
    <cellStyle name="20% - uthevingsfarge 1 2 2 2 5 4" xfId="43273" xr:uid="{00000000-0005-0000-0000-00007C220000}"/>
    <cellStyle name="20% - uthevingsfarge 1 2 2 2 5 5" xfId="43274" xr:uid="{00000000-0005-0000-0000-00007D220000}"/>
    <cellStyle name="20% - uthevingsfarge 1 2 2 2 5_3. Chng in credit spreads" xfId="43275" xr:uid="{00000000-0005-0000-0000-00007E220000}"/>
    <cellStyle name="20% - uthevingsfarge 1 2 2 2 6" xfId="14476" xr:uid="{00000000-0005-0000-0000-00007F220000}"/>
    <cellStyle name="20% - uthevingsfarge 1 2 2 2 6 2" xfId="43276" xr:uid="{00000000-0005-0000-0000-000080220000}"/>
    <cellStyle name="20% - uthevingsfarge 1 2 2 2 7" xfId="14477" xr:uid="{00000000-0005-0000-0000-000081220000}"/>
    <cellStyle name="20% - uthevingsfarge 1 2 2 2 8" xfId="37315" xr:uid="{00000000-0005-0000-0000-000082220000}"/>
    <cellStyle name="20% - uthevingsfarge 1 2 2 2 9" xfId="43277" xr:uid="{00000000-0005-0000-0000-000083220000}"/>
    <cellStyle name="20% - uthevingsfarge 1 2 2 2_3. Chng in credit spreads" xfId="43278" xr:uid="{00000000-0005-0000-0000-000084220000}"/>
    <cellStyle name="20% - uthevingsfarge 1 2 2 3" xfId="14478" xr:uid="{00000000-0005-0000-0000-000085220000}"/>
    <cellStyle name="20% - uthevingsfarge 1 2 2 3 2" xfId="14479" xr:uid="{00000000-0005-0000-0000-000086220000}"/>
    <cellStyle name="20% - uthevingsfarge 1 2 2 3 2 2" xfId="43279" xr:uid="{00000000-0005-0000-0000-000087220000}"/>
    <cellStyle name="20% - uthevingsfarge 1 2 2 3 2 2 2" xfId="43280" xr:uid="{00000000-0005-0000-0000-000088220000}"/>
    <cellStyle name="20% - uthevingsfarge 1 2 2 3 2 3" xfId="43281" xr:uid="{00000000-0005-0000-0000-000089220000}"/>
    <cellStyle name="20% - uthevingsfarge 1 2 2 3 2_3. Chng in credit spreads" xfId="43282" xr:uid="{00000000-0005-0000-0000-00008A220000}"/>
    <cellStyle name="20% - uthevingsfarge 1 2 2 3 3" xfId="14480" xr:uid="{00000000-0005-0000-0000-00008B220000}"/>
    <cellStyle name="20% - uthevingsfarge 1 2 2 3 3 2" xfId="43283" xr:uid="{00000000-0005-0000-0000-00008C220000}"/>
    <cellStyle name="20% - uthevingsfarge 1 2 2 3 4" xfId="37316" xr:uid="{00000000-0005-0000-0000-00008D220000}"/>
    <cellStyle name="20% - uthevingsfarge 1 2 2 3 5" xfId="43284" xr:uid="{00000000-0005-0000-0000-00008E220000}"/>
    <cellStyle name="20% - uthevingsfarge 1 2 2 3 6" xfId="43285" xr:uid="{00000000-0005-0000-0000-00008F220000}"/>
    <cellStyle name="20% - uthevingsfarge 1 2 2 3_3. Chng in credit spreads" xfId="43286" xr:uid="{00000000-0005-0000-0000-000090220000}"/>
    <cellStyle name="20% - uthevingsfarge 1 2 2 4" xfId="14481" xr:uid="{00000000-0005-0000-0000-000091220000}"/>
    <cellStyle name="20% - uthevingsfarge 1 2 2 4 2" xfId="14482" xr:uid="{00000000-0005-0000-0000-000092220000}"/>
    <cellStyle name="20% - uthevingsfarge 1 2 2 4 2 2" xfId="43287" xr:uid="{00000000-0005-0000-0000-000093220000}"/>
    <cellStyle name="20% - uthevingsfarge 1 2 2 4 2 2 2" xfId="43288" xr:uid="{00000000-0005-0000-0000-000094220000}"/>
    <cellStyle name="20% - uthevingsfarge 1 2 2 4 2 3" xfId="43289" xr:uid="{00000000-0005-0000-0000-000095220000}"/>
    <cellStyle name="20% - uthevingsfarge 1 2 2 4 2_3. Chng in credit spreads" xfId="43290" xr:uid="{00000000-0005-0000-0000-000096220000}"/>
    <cellStyle name="20% - uthevingsfarge 1 2 2 4 3" xfId="14483" xr:uid="{00000000-0005-0000-0000-000097220000}"/>
    <cellStyle name="20% - uthevingsfarge 1 2 2 4 3 2" xfId="43291" xr:uid="{00000000-0005-0000-0000-000098220000}"/>
    <cellStyle name="20% - uthevingsfarge 1 2 2 4 4" xfId="37317" xr:uid="{00000000-0005-0000-0000-000099220000}"/>
    <cellStyle name="20% - uthevingsfarge 1 2 2 4 5" xfId="43292" xr:uid="{00000000-0005-0000-0000-00009A220000}"/>
    <cellStyle name="20% - uthevingsfarge 1 2 2 4 6" xfId="43293" xr:uid="{00000000-0005-0000-0000-00009B220000}"/>
    <cellStyle name="20% - uthevingsfarge 1 2 2 4_3. Chng in credit spreads" xfId="43294" xr:uid="{00000000-0005-0000-0000-00009C220000}"/>
    <cellStyle name="20% - uthevingsfarge 1 2 2 5" xfId="14484" xr:uid="{00000000-0005-0000-0000-00009D220000}"/>
    <cellStyle name="20% - uthevingsfarge 1 2 2 5 2" xfId="14485" xr:uid="{00000000-0005-0000-0000-00009E220000}"/>
    <cellStyle name="20% - uthevingsfarge 1 2 2 5 2 2" xfId="43295" xr:uid="{00000000-0005-0000-0000-00009F220000}"/>
    <cellStyle name="20% - uthevingsfarge 1 2 2 5 2 2 2" xfId="43296" xr:uid="{00000000-0005-0000-0000-0000A0220000}"/>
    <cellStyle name="20% - uthevingsfarge 1 2 2 5 2 3" xfId="43297" xr:uid="{00000000-0005-0000-0000-0000A1220000}"/>
    <cellStyle name="20% - uthevingsfarge 1 2 2 5 2_3. Chng in credit spreads" xfId="43298" xr:uid="{00000000-0005-0000-0000-0000A2220000}"/>
    <cellStyle name="20% - uthevingsfarge 1 2 2 5 3" xfId="14486" xr:uid="{00000000-0005-0000-0000-0000A3220000}"/>
    <cellStyle name="20% - uthevingsfarge 1 2 2 5 3 2" xfId="43299" xr:uid="{00000000-0005-0000-0000-0000A4220000}"/>
    <cellStyle name="20% - uthevingsfarge 1 2 2 5 4" xfId="37318" xr:uid="{00000000-0005-0000-0000-0000A5220000}"/>
    <cellStyle name="20% - uthevingsfarge 1 2 2 5 5" xfId="43300" xr:uid="{00000000-0005-0000-0000-0000A6220000}"/>
    <cellStyle name="20% - uthevingsfarge 1 2 2 5 6" xfId="43301" xr:uid="{00000000-0005-0000-0000-0000A7220000}"/>
    <cellStyle name="20% - uthevingsfarge 1 2 2 5_3. Chng in credit spreads" xfId="43302" xr:uid="{00000000-0005-0000-0000-0000A8220000}"/>
    <cellStyle name="20% - uthevingsfarge 1 2 2 6" xfId="14487" xr:uid="{00000000-0005-0000-0000-0000A9220000}"/>
    <cellStyle name="20% - uthevingsfarge 1 2 2 6 2" xfId="14488" xr:uid="{00000000-0005-0000-0000-0000AA220000}"/>
    <cellStyle name="20% - uthevingsfarge 1 2 2 6 2 2" xfId="43303" xr:uid="{00000000-0005-0000-0000-0000AB220000}"/>
    <cellStyle name="20% - uthevingsfarge 1 2 2 6 3" xfId="14489" xr:uid="{00000000-0005-0000-0000-0000AC220000}"/>
    <cellStyle name="20% - uthevingsfarge 1 2 2 6 4" xfId="43304" xr:uid="{00000000-0005-0000-0000-0000AD220000}"/>
    <cellStyle name="20% - uthevingsfarge 1 2 2 6 5" xfId="43305" xr:uid="{00000000-0005-0000-0000-0000AE220000}"/>
    <cellStyle name="20% - uthevingsfarge 1 2 2 6 6" xfId="43306" xr:uid="{00000000-0005-0000-0000-0000AF220000}"/>
    <cellStyle name="20% - uthevingsfarge 1 2 2 6_3. Chng in credit spreads" xfId="43307" xr:uid="{00000000-0005-0000-0000-0000B0220000}"/>
    <cellStyle name="20% - uthevingsfarge 1 2 2 7" xfId="14490" xr:uid="{00000000-0005-0000-0000-0000B1220000}"/>
    <cellStyle name="20% - uthevingsfarge 1 2 2 8" xfId="37314" xr:uid="{00000000-0005-0000-0000-0000B2220000}"/>
    <cellStyle name="20% - uthevingsfarge 1 2 2 9" xfId="43308" xr:uid="{00000000-0005-0000-0000-0000B3220000}"/>
    <cellStyle name="20% - uthevingsfarge 1 2 2_3. Chng in credit spreads" xfId="43309" xr:uid="{00000000-0005-0000-0000-0000B4220000}"/>
    <cellStyle name="20% - uthevingsfarge 1 2 3" xfId="12446" xr:uid="{00000000-0005-0000-0000-0000B5220000}"/>
    <cellStyle name="20% - uthevingsfarge 1 2 3 10" xfId="43310" xr:uid="{00000000-0005-0000-0000-0000B6220000}"/>
    <cellStyle name="20% - uthevingsfarge 1 2 3 2" xfId="14491" xr:uid="{00000000-0005-0000-0000-0000B7220000}"/>
    <cellStyle name="20% - uthevingsfarge 1 2 3 2 2" xfId="14492" xr:uid="{00000000-0005-0000-0000-0000B8220000}"/>
    <cellStyle name="20% - uthevingsfarge 1 2 3 2 2 2" xfId="43311" xr:uid="{00000000-0005-0000-0000-0000B9220000}"/>
    <cellStyle name="20% - uthevingsfarge 1 2 3 2 2 2 2" xfId="43312" xr:uid="{00000000-0005-0000-0000-0000BA220000}"/>
    <cellStyle name="20% - uthevingsfarge 1 2 3 2 2 3" xfId="43313" xr:uid="{00000000-0005-0000-0000-0000BB220000}"/>
    <cellStyle name="20% - uthevingsfarge 1 2 3 2 2_3. Chng in credit spreads" xfId="43314" xr:uid="{00000000-0005-0000-0000-0000BC220000}"/>
    <cellStyle name="20% - uthevingsfarge 1 2 3 2 3" xfId="14493" xr:uid="{00000000-0005-0000-0000-0000BD220000}"/>
    <cellStyle name="20% - uthevingsfarge 1 2 3 2 3 2" xfId="43315" xr:uid="{00000000-0005-0000-0000-0000BE220000}"/>
    <cellStyle name="20% - uthevingsfarge 1 2 3 2 3 2 2" xfId="43316" xr:uid="{00000000-0005-0000-0000-0000BF220000}"/>
    <cellStyle name="20% - uthevingsfarge 1 2 3 2 3 3" xfId="43317" xr:uid="{00000000-0005-0000-0000-0000C0220000}"/>
    <cellStyle name="20% - uthevingsfarge 1 2 3 2 3_3. Chng in credit spreads" xfId="43318" xr:uid="{00000000-0005-0000-0000-0000C1220000}"/>
    <cellStyle name="20% - uthevingsfarge 1 2 3 2 4" xfId="43319" xr:uid="{00000000-0005-0000-0000-0000C2220000}"/>
    <cellStyle name="20% - uthevingsfarge 1 2 3 2 4 2" xfId="43320" xr:uid="{00000000-0005-0000-0000-0000C3220000}"/>
    <cellStyle name="20% - uthevingsfarge 1 2 3 2 4 2 2" xfId="43321" xr:uid="{00000000-0005-0000-0000-0000C4220000}"/>
    <cellStyle name="20% - uthevingsfarge 1 2 3 2 4 3" xfId="43322" xr:uid="{00000000-0005-0000-0000-0000C5220000}"/>
    <cellStyle name="20% - uthevingsfarge 1 2 3 2 4_3. Chng in credit spreads" xfId="43323" xr:uid="{00000000-0005-0000-0000-0000C6220000}"/>
    <cellStyle name="20% - uthevingsfarge 1 2 3 2 5" xfId="43324" xr:uid="{00000000-0005-0000-0000-0000C7220000}"/>
    <cellStyle name="20% - uthevingsfarge 1 2 3 2 5 2" xfId="43325" xr:uid="{00000000-0005-0000-0000-0000C8220000}"/>
    <cellStyle name="20% - uthevingsfarge 1 2 3 2 6" xfId="43326" xr:uid="{00000000-0005-0000-0000-0000C9220000}"/>
    <cellStyle name="20% - uthevingsfarge 1 2 3 2_3. Chng in credit spreads" xfId="43327" xr:uid="{00000000-0005-0000-0000-0000CA220000}"/>
    <cellStyle name="20% - uthevingsfarge 1 2 3 3" xfId="14494" xr:uid="{00000000-0005-0000-0000-0000CB220000}"/>
    <cellStyle name="20% - uthevingsfarge 1 2 3 3 2" xfId="14495" xr:uid="{00000000-0005-0000-0000-0000CC220000}"/>
    <cellStyle name="20% - uthevingsfarge 1 2 3 3 2 2" xfId="43328" xr:uid="{00000000-0005-0000-0000-0000CD220000}"/>
    <cellStyle name="20% - uthevingsfarge 1 2 3 3 2 2 2" xfId="43329" xr:uid="{00000000-0005-0000-0000-0000CE220000}"/>
    <cellStyle name="20% - uthevingsfarge 1 2 3 3 2 3" xfId="43330" xr:uid="{00000000-0005-0000-0000-0000CF220000}"/>
    <cellStyle name="20% - uthevingsfarge 1 2 3 3 2_3. Chng in credit spreads" xfId="43331" xr:uid="{00000000-0005-0000-0000-0000D0220000}"/>
    <cellStyle name="20% - uthevingsfarge 1 2 3 3 3" xfId="14496" xr:uid="{00000000-0005-0000-0000-0000D1220000}"/>
    <cellStyle name="20% - uthevingsfarge 1 2 3 3 3 2" xfId="43332" xr:uid="{00000000-0005-0000-0000-0000D2220000}"/>
    <cellStyle name="20% - uthevingsfarge 1 2 3 3 4" xfId="43333" xr:uid="{00000000-0005-0000-0000-0000D3220000}"/>
    <cellStyle name="20% - uthevingsfarge 1 2 3 3 5" xfId="43334" xr:uid="{00000000-0005-0000-0000-0000D4220000}"/>
    <cellStyle name="20% - uthevingsfarge 1 2 3 3 6" xfId="43335" xr:uid="{00000000-0005-0000-0000-0000D5220000}"/>
    <cellStyle name="20% - uthevingsfarge 1 2 3 3_3. Chng in credit spreads" xfId="43336" xr:uid="{00000000-0005-0000-0000-0000D6220000}"/>
    <cellStyle name="20% - uthevingsfarge 1 2 3 4" xfId="14497" xr:uid="{00000000-0005-0000-0000-0000D7220000}"/>
    <cellStyle name="20% - uthevingsfarge 1 2 3 4 2" xfId="14498" xr:uid="{00000000-0005-0000-0000-0000D8220000}"/>
    <cellStyle name="20% - uthevingsfarge 1 2 3 4 2 2" xfId="43337" xr:uid="{00000000-0005-0000-0000-0000D9220000}"/>
    <cellStyle name="20% - uthevingsfarge 1 2 3 4 3" xfId="14499" xr:uid="{00000000-0005-0000-0000-0000DA220000}"/>
    <cellStyle name="20% - uthevingsfarge 1 2 3 4 4" xfId="43338" xr:uid="{00000000-0005-0000-0000-0000DB220000}"/>
    <cellStyle name="20% - uthevingsfarge 1 2 3 4 5" xfId="43339" xr:uid="{00000000-0005-0000-0000-0000DC220000}"/>
    <cellStyle name="20% - uthevingsfarge 1 2 3 4 6" xfId="43340" xr:uid="{00000000-0005-0000-0000-0000DD220000}"/>
    <cellStyle name="20% - uthevingsfarge 1 2 3 4_3. Chng in credit spreads" xfId="43341" xr:uid="{00000000-0005-0000-0000-0000DE220000}"/>
    <cellStyle name="20% - uthevingsfarge 1 2 3 5" xfId="14500" xr:uid="{00000000-0005-0000-0000-0000DF220000}"/>
    <cellStyle name="20% - uthevingsfarge 1 2 3 5 2" xfId="14501" xr:uid="{00000000-0005-0000-0000-0000E0220000}"/>
    <cellStyle name="20% - uthevingsfarge 1 2 3 5 2 2" xfId="43342" xr:uid="{00000000-0005-0000-0000-0000E1220000}"/>
    <cellStyle name="20% - uthevingsfarge 1 2 3 5 3" xfId="14502" xr:uid="{00000000-0005-0000-0000-0000E2220000}"/>
    <cellStyle name="20% - uthevingsfarge 1 2 3 5 4" xfId="43343" xr:uid="{00000000-0005-0000-0000-0000E3220000}"/>
    <cellStyle name="20% - uthevingsfarge 1 2 3 5 5" xfId="43344" xr:uid="{00000000-0005-0000-0000-0000E4220000}"/>
    <cellStyle name="20% - uthevingsfarge 1 2 3 5 6" xfId="43345" xr:uid="{00000000-0005-0000-0000-0000E5220000}"/>
    <cellStyle name="20% - uthevingsfarge 1 2 3 5_3. Chng in credit spreads" xfId="43346" xr:uid="{00000000-0005-0000-0000-0000E6220000}"/>
    <cellStyle name="20% - uthevingsfarge 1 2 3 6" xfId="14503" xr:uid="{00000000-0005-0000-0000-0000E7220000}"/>
    <cellStyle name="20% - uthevingsfarge 1 2 3 6 2" xfId="43347" xr:uid="{00000000-0005-0000-0000-0000E8220000}"/>
    <cellStyle name="20% - uthevingsfarge 1 2 3 6 2 2" xfId="43348" xr:uid="{00000000-0005-0000-0000-0000E9220000}"/>
    <cellStyle name="20% - uthevingsfarge 1 2 3 6 3" xfId="43349" xr:uid="{00000000-0005-0000-0000-0000EA220000}"/>
    <cellStyle name="20% - uthevingsfarge 1 2 3 6_3. Chng in credit spreads" xfId="43350" xr:uid="{00000000-0005-0000-0000-0000EB220000}"/>
    <cellStyle name="20% - uthevingsfarge 1 2 3 7" xfId="14504" xr:uid="{00000000-0005-0000-0000-0000EC220000}"/>
    <cellStyle name="20% - uthevingsfarge 1 2 3 7 2" xfId="43351" xr:uid="{00000000-0005-0000-0000-0000ED220000}"/>
    <cellStyle name="20% - uthevingsfarge 1 2 3 8" xfId="37319" xr:uid="{00000000-0005-0000-0000-0000EE220000}"/>
    <cellStyle name="20% - uthevingsfarge 1 2 3 9" xfId="43352" xr:uid="{00000000-0005-0000-0000-0000EF220000}"/>
    <cellStyle name="20% - uthevingsfarge 1 2 3_3. Chng in credit spreads" xfId="43353"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54" xr:uid="{00000000-0005-0000-0000-0000F4220000}"/>
    <cellStyle name="20% - uthevingsfarge 1 2 4 2 3" xfId="43355" xr:uid="{00000000-0005-0000-0000-0000F5220000}"/>
    <cellStyle name="20% - uthevingsfarge 1 2 4 2_3. Chng in credit spreads" xfId="43356" xr:uid="{00000000-0005-0000-0000-0000F6220000}"/>
    <cellStyle name="20% - uthevingsfarge 1 2 4 3" xfId="14508" xr:uid="{00000000-0005-0000-0000-0000F7220000}"/>
    <cellStyle name="20% - uthevingsfarge 1 2 4 3 2" xfId="43357" xr:uid="{00000000-0005-0000-0000-0000F8220000}"/>
    <cellStyle name="20% - uthevingsfarge 1 2 4 3 2 2" xfId="43358" xr:uid="{00000000-0005-0000-0000-0000F9220000}"/>
    <cellStyle name="20% - uthevingsfarge 1 2 4 3 3" xfId="43359" xr:uid="{00000000-0005-0000-0000-0000FA220000}"/>
    <cellStyle name="20% - uthevingsfarge 1 2 4 3_3. Chng in credit spreads" xfId="43360" xr:uid="{00000000-0005-0000-0000-0000FB220000}"/>
    <cellStyle name="20% - uthevingsfarge 1 2 4 4" xfId="14509" xr:uid="{00000000-0005-0000-0000-0000FC220000}"/>
    <cellStyle name="20% - uthevingsfarge 1 2 4 4 2" xfId="43361" xr:uid="{00000000-0005-0000-0000-0000FD220000}"/>
    <cellStyle name="20% - uthevingsfarge 1 2 4 4 2 2" xfId="43362" xr:uid="{00000000-0005-0000-0000-0000FE220000}"/>
    <cellStyle name="20% - uthevingsfarge 1 2 4 4 3" xfId="43363" xr:uid="{00000000-0005-0000-0000-0000FF220000}"/>
    <cellStyle name="20% - uthevingsfarge 1 2 4 4_3. Chng in credit spreads" xfId="43364" xr:uid="{00000000-0005-0000-0000-000000230000}"/>
    <cellStyle name="20% - uthevingsfarge 1 2 4 5" xfId="37320" xr:uid="{00000000-0005-0000-0000-000001230000}"/>
    <cellStyle name="20% - uthevingsfarge 1 2 4 5 2" xfId="43365" xr:uid="{00000000-0005-0000-0000-000002230000}"/>
    <cellStyle name="20% - uthevingsfarge 1 2 4 6" xfId="43366" xr:uid="{00000000-0005-0000-0000-000003230000}"/>
    <cellStyle name="20% - uthevingsfarge 1 2 4 7" xfId="43367" xr:uid="{00000000-0005-0000-0000-000004230000}"/>
    <cellStyle name="20% - uthevingsfarge 1 2 4_3. Chng in credit spreads" xfId="43368"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69" xr:uid="{00000000-0005-0000-0000-000009230000}"/>
    <cellStyle name="20% - uthevingsfarge 1 2 5 2 3" xfId="43370" xr:uid="{00000000-0005-0000-0000-00000A230000}"/>
    <cellStyle name="20% - uthevingsfarge 1 2 5 2_3. Chng in credit spreads" xfId="43371" xr:uid="{00000000-0005-0000-0000-00000B230000}"/>
    <cellStyle name="20% - uthevingsfarge 1 2 5 3" xfId="14513" xr:uid="{00000000-0005-0000-0000-00000C230000}"/>
    <cellStyle name="20% - uthevingsfarge 1 2 5 3 2" xfId="43372" xr:uid="{00000000-0005-0000-0000-00000D230000}"/>
    <cellStyle name="20% - uthevingsfarge 1 2 5 4" xfId="14514" xr:uid="{00000000-0005-0000-0000-00000E230000}"/>
    <cellStyle name="20% - uthevingsfarge 1 2 5 5" xfId="37321" xr:uid="{00000000-0005-0000-0000-00000F230000}"/>
    <cellStyle name="20% - uthevingsfarge 1 2 5 6" xfId="43373" xr:uid="{00000000-0005-0000-0000-000010230000}"/>
    <cellStyle name="20% - uthevingsfarge 1 2 5 7" xfId="43374" xr:uid="{00000000-0005-0000-0000-000011230000}"/>
    <cellStyle name="20% - uthevingsfarge 1 2 5_3. Chng in credit spreads" xfId="43375"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76" xr:uid="{00000000-0005-0000-0000-000016230000}"/>
    <cellStyle name="20% - uthevingsfarge 1 2 6 2 3" xfId="43377" xr:uid="{00000000-0005-0000-0000-000017230000}"/>
    <cellStyle name="20% - uthevingsfarge 1 2 6 2_3. Chng in credit spreads" xfId="43378" xr:uid="{00000000-0005-0000-0000-000018230000}"/>
    <cellStyle name="20% - uthevingsfarge 1 2 6 3" xfId="14518" xr:uid="{00000000-0005-0000-0000-000019230000}"/>
    <cellStyle name="20% - uthevingsfarge 1 2 6 3 2" xfId="43379" xr:uid="{00000000-0005-0000-0000-00001A230000}"/>
    <cellStyle name="20% - uthevingsfarge 1 2 6 4" xfId="14519" xr:uid="{00000000-0005-0000-0000-00001B230000}"/>
    <cellStyle name="20% - uthevingsfarge 1 2 6 5" xfId="37322" xr:uid="{00000000-0005-0000-0000-00001C230000}"/>
    <cellStyle name="20% - uthevingsfarge 1 2 6 6" xfId="43380" xr:uid="{00000000-0005-0000-0000-00001D230000}"/>
    <cellStyle name="20% - uthevingsfarge 1 2 6 7" xfId="43381" xr:uid="{00000000-0005-0000-0000-00001E230000}"/>
    <cellStyle name="20% - uthevingsfarge 1 2 6_3. Chng in credit spreads" xfId="43382"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3"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84" xr:uid="{00000000-0005-0000-0000-000027230000}"/>
    <cellStyle name="20% - uthevingsfarge 1 2 7 6" xfId="43385" xr:uid="{00000000-0005-0000-0000-000028230000}"/>
    <cellStyle name="20% - uthevingsfarge 1 2 7_3. Chng in credit spreads" xfId="43386" xr:uid="{00000000-0005-0000-0000-000029230000}"/>
    <cellStyle name="20% - uthevingsfarge 1 2 8" xfId="14526" xr:uid="{00000000-0005-0000-0000-00002A230000}"/>
    <cellStyle name="20% - uthevingsfarge 1 2 8 2" xfId="14527" xr:uid="{00000000-0005-0000-0000-00002B230000}"/>
    <cellStyle name="20% - uthevingsfarge 1 2 8 2 2" xfId="43387" xr:uid="{00000000-0005-0000-0000-00002C230000}"/>
    <cellStyle name="20% - uthevingsfarge 1 2 8 3" xfId="14528" xr:uid="{00000000-0005-0000-0000-00002D230000}"/>
    <cellStyle name="20% - uthevingsfarge 1 2 8 4" xfId="43388" xr:uid="{00000000-0005-0000-0000-00002E230000}"/>
    <cellStyle name="20% - uthevingsfarge 1 2 8_3. Chng in credit spreads" xfId="43389"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25" xr:uid="{00000000-0005-0000-0000-000038230000}"/>
    <cellStyle name="20% - uthevingsfarge 1 20 2 2_CC1" xfId="53773" xr:uid="{7C3ABB5D-DF35-43B5-9945-87DEBDD6F4AF}"/>
    <cellStyle name="20% - uthevingsfarge 1 20 2 3" xfId="37326" xr:uid="{00000000-0005-0000-0000-000039230000}"/>
    <cellStyle name="20% - uthevingsfarge 1 20 2 4" xfId="37327" xr:uid="{00000000-0005-0000-0000-00003A230000}"/>
    <cellStyle name="20% - uthevingsfarge 1 20 2 5" xfId="37328" xr:uid="{00000000-0005-0000-0000-00003B230000}"/>
    <cellStyle name="20% - uthevingsfarge 1 20 2 6" xfId="37324" xr:uid="{00000000-0005-0000-0000-00003C230000}"/>
    <cellStyle name="20% - uthevingsfarge 1 20 2_4 manuell" xfId="53774" xr:uid="{EF214DAA-4B64-48FC-8242-165DF9903BF6}"/>
    <cellStyle name="20% - uthevingsfarge 1 20 3" xfId="2601" xr:uid="{00000000-0005-0000-0000-00003E230000}"/>
    <cellStyle name="20% - uthevingsfarge 1 20 3 2" xfId="37329" xr:uid="{00000000-0005-0000-0000-00003F230000}"/>
    <cellStyle name="20% - uthevingsfarge 1 20 3_CC1" xfId="53775" xr:uid="{2C4438C5-B526-41D7-AE29-524E7421CB1D}"/>
    <cellStyle name="20% - uthevingsfarge 1 20 4" xfId="37330" xr:uid="{00000000-0005-0000-0000-000040230000}"/>
    <cellStyle name="20% - uthevingsfarge 1 20 5" xfId="37331" xr:uid="{00000000-0005-0000-0000-000041230000}"/>
    <cellStyle name="20% - uthevingsfarge 1 20 6" xfId="37332" xr:uid="{00000000-0005-0000-0000-000042230000}"/>
    <cellStyle name="20% - uthevingsfarge 1 20 7" xfId="37323" xr:uid="{00000000-0005-0000-0000-000043230000}"/>
    <cellStyle name="20% - uthevingsfarge 1 20_4 manuell" xfId="53776"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35" xr:uid="{00000000-0005-0000-0000-000048230000}"/>
    <cellStyle name="20% - uthevingsfarge 1 21 2 2_CC1" xfId="53777" xr:uid="{51B605FE-CC21-4514-95BF-77DEB98E61DD}"/>
    <cellStyle name="20% - uthevingsfarge 1 21 2 3" xfId="37336" xr:uid="{00000000-0005-0000-0000-000049230000}"/>
    <cellStyle name="20% - uthevingsfarge 1 21 2 4" xfId="37337" xr:uid="{00000000-0005-0000-0000-00004A230000}"/>
    <cellStyle name="20% - uthevingsfarge 1 21 2 5" xfId="37338" xr:uid="{00000000-0005-0000-0000-00004B230000}"/>
    <cellStyle name="20% - uthevingsfarge 1 21 2 6" xfId="37334" xr:uid="{00000000-0005-0000-0000-00004C230000}"/>
    <cellStyle name="20% - uthevingsfarge 1 21 2_4 manuell" xfId="53778" xr:uid="{B9637FB8-CBC1-4A81-A078-B379769334DF}"/>
    <cellStyle name="20% - uthevingsfarge 1 21 3" xfId="2605" xr:uid="{00000000-0005-0000-0000-00004E230000}"/>
    <cellStyle name="20% - uthevingsfarge 1 21 3 2" xfId="37339" xr:uid="{00000000-0005-0000-0000-00004F230000}"/>
    <cellStyle name="20% - uthevingsfarge 1 21 3_CC1" xfId="53779" xr:uid="{3A4B16E9-E3D0-4222-860D-85E81604DE31}"/>
    <cellStyle name="20% - uthevingsfarge 1 21 4" xfId="37340" xr:uid="{00000000-0005-0000-0000-000050230000}"/>
    <cellStyle name="20% - uthevingsfarge 1 21 5" xfId="37341" xr:uid="{00000000-0005-0000-0000-000051230000}"/>
    <cellStyle name="20% - uthevingsfarge 1 21 6" xfId="37342" xr:uid="{00000000-0005-0000-0000-000052230000}"/>
    <cellStyle name="20% - uthevingsfarge 1 21 7" xfId="37333" xr:uid="{00000000-0005-0000-0000-000053230000}"/>
    <cellStyle name="20% - uthevingsfarge 1 21_4 manuell" xfId="53780"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45" xr:uid="{00000000-0005-0000-0000-000058230000}"/>
    <cellStyle name="20% - uthevingsfarge 1 22 2 2_CC1" xfId="53781" xr:uid="{FE4F4703-508F-42AD-9D11-88061D14D1D8}"/>
    <cellStyle name="20% - uthevingsfarge 1 22 2 3" xfId="37346" xr:uid="{00000000-0005-0000-0000-000059230000}"/>
    <cellStyle name="20% - uthevingsfarge 1 22 2 4" xfId="37347" xr:uid="{00000000-0005-0000-0000-00005A230000}"/>
    <cellStyle name="20% - uthevingsfarge 1 22 2 5" xfId="37348" xr:uid="{00000000-0005-0000-0000-00005B230000}"/>
    <cellStyle name="20% - uthevingsfarge 1 22 2 6" xfId="37344" xr:uid="{00000000-0005-0000-0000-00005C230000}"/>
    <cellStyle name="20% - uthevingsfarge 1 22 2_4 manuell" xfId="53782" xr:uid="{0B74B8AB-35D8-427E-AAA5-164822CAA41C}"/>
    <cellStyle name="20% - uthevingsfarge 1 22 3" xfId="2609" xr:uid="{00000000-0005-0000-0000-00005E230000}"/>
    <cellStyle name="20% - uthevingsfarge 1 22 3 2" xfId="37349" xr:uid="{00000000-0005-0000-0000-00005F230000}"/>
    <cellStyle name="20% - uthevingsfarge 1 22 3_CC1" xfId="53783" xr:uid="{CA1E95A7-2933-4E83-935D-1DA69C59358A}"/>
    <cellStyle name="20% - uthevingsfarge 1 22 4" xfId="37350" xr:uid="{00000000-0005-0000-0000-000060230000}"/>
    <cellStyle name="20% - uthevingsfarge 1 22 5" xfId="37351" xr:uid="{00000000-0005-0000-0000-000061230000}"/>
    <cellStyle name="20% - uthevingsfarge 1 22 6" xfId="37352" xr:uid="{00000000-0005-0000-0000-000062230000}"/>
    <cellStyle name="20% - uthevingsfarge 1 22 7" xfId="37343" xr:uid="{00000000-0005-0000-0000-000063230000}"/>
    <cellStyle name="20% - uthevingsfarge 1 22_4 manuell" xfId="53784"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55" xr:uid="{00000000-0005-0000-0000-000068230000}"/>
    <cellStyle name="20% - uthevingsfarge 1 23 2 2_CC1" xfId="53785" xr:uid="{2499DDCC-717E-4754-8F51-A145CC9716B6}"/>
    <cellStyle name="20% - uthevingsfarge 1 23 2 3" xfId="37356" xr:uid="{00000000-0005-0000-0000-000069230000}"/>
    <cellStyle name="20% - uthevingsfarge 1 23 2 4" xfId="37357" xr:uid="{00000000-0005-0000-0000-00006A230000}"/>
    <cellStyle name="20% - uthevingsfarge 1 23 2 5" xfId="37358" xr:uid="{00000000-0005-0000-0000-00006B230000}"/>
    <cellStyle name="20% - uthevingsfarge 1 23 2 6" xfId="37354" xr:uid="{00000000-0005-0000-0000-00006C230000}"/>
    <cellStyle name="20% - uthevingsfarge 1 23 2_4 manuell" xfId="53786" xr:uid="{945B2818-828F-4EBB-A891-744EE49A3D3D}"/>
    <cellStyle name="20% - uthevingsfarge 1 23 3" xfId="2613" xr:uid="{00000000-0005-0000-0000-00006E230000}"/>
    <cellStyle name="20% - uthevingsfarge 1 23 3 2" xfId="37359" xr:uid="{00000000-0005-0000-0000-00006F230000}"/>
    <cellStyle name="20% - uthevingsfarge 1 23 3_CC1" xfId="53787" xr:uid="{E453840E-7EE6-4290-9CC8-D4B3524C7062}"/>
    <cellStyle name="20% - uthevingsfarge 1 23 4" xfId="37360" xr:uid="{00000000-0005-0000-0000-000070230000}"/>
    <cellStyle name="20% - uthevingsfarge 1 23 5" xfId="37361" xr:uid="{00000000-0005-0000-0000-000071230000}"/>
    <cellStyle name="20% - uthevingsfarge 1 23 6" xfId="37362" xr:uid="{00000000-0005-0000-0000-000072230000}"/>
    <cellStyle name="20% - uthevingsfarge 1 23 7" xfId="37353" xr:uid="{00000000-0005-0000-0000-000073230000}"/>
    <cellStyle name="20% - uthevingsfarge 1 23_4 manuell" xfId="53788"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65" xr:uid="{00000000-0005-0000-0000-000078230000}"/>
    <cellStyle name="20% - uthevingsfarge 1 24 2 2_CC1" xfId="53789" xr:uid="{F05685C8-23FA-4988-AA43-EA4CAC223B3C}"/>
    <cellStyle name="20% - uthevingsfarge 1 24 2 3" xfId="37366" xr:uid="{00000000-0005-0000-0000-000079230000}"/>
    <cellStyle name="20% - uthevingsfarge 1 24 2 4" xfId="37367" xr:uid="{00000000-0005-0000-0000-00007A230000}"/>
    <cellStyle name="20% - uthevingsfarge 1 24 2 5" xfId="37368" xr:uid="{00000000-0005-0000-0000-00007B230000}"/>
    <cellStyle name="20% - uthevingsfarge 1 24 2 6" xfId="37364" xr:uid="{00000000-0005-0000-0000-00007C230000}"/>
    <cellStyle name="20% - uthevingsfarge 1 24 2_4 manuell" xfId="53790" xr:uid="{CAF3B902-FABC-4C0D-8191-798E3F79F121}"/>
    <cellStyle name="20% - uthevingsfarge 1 24 3" xfId="2617" xr:uid="{00000000-0005-0000-0000-00007E230000}"/>
    <cellStyle name="20% - uthevingsfarge 1 24 3 2" xfId="37369" xr:uid="{00000000-0005-0000-0000-00007F230000}"/>
    <cellStyle name="20% - uthevingsfarge 1 24 3_CC1" xfId="53791" xr:uid="{14B02098-6B8F-4A7C-8A90-4CE4E3B76C37}"/>
    <cellStyle name="20% - uthevingsfarge 1 24 4" xfId="37370" xr:uid="{00000000-0005-0000-0000-000080230000}"/>
    <cellStyle name="20% - uthevingsfarge 1 24 5" xfId="37371" xr:uid="{00000000-0005-0000-0000-000081230000}"/>
    <cellStyle name="20% - uthevingsfarge 1 24 6" xfId="37372" xr:uid="{00000000-0005-0000-0000-000082230000}"/>
    <cellStyle name="20% - uthevingsfarge 1 24 7" xfId="37363" xr:uid="{00000000-0005-0000-0000-000083230000}"/>
    <cellStyle name="20% - uthevingsfarge 1 24_4 manuell" xfId="53792"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75" xr:uid="{00000000-0005-0000-0000-000088230000}"/>
    <cellStyle name="20% - uthevingsfarge 1 25 2 2_CC1" xfId="53793" xr:uid="{AD4A7D59-DA57-44B9-A5FF-B52BA372048F}"/>
    <cellStyle name="20% - uthevingsfarge 1 25 2 3" xfId="37376" xr:uid="{00000000-0005-0000-0000-000089230000}"/>
    <cellStyle name="20% - uthevingsfarge 1 25 2 4" xfId="37377" xr:uid="{00000000-0005-0000-0000-00008A230000}"/>
    <cellStyle name="20% - uthevingsfarge 1 25 2 5" xfId="37378" xr:uid="{00000000-0005-0000-0000-00008B230000}"/>
    <cellStyle name="20% - uthevingsfarge 1 25 2 6" xfId="37374" xr:uid="{00000000-0005-0000-0000-00008C230000}"/>
    <cellStyle name="20% - uthevingsfarge 1 25 2_4 manuell" xfId="53794" xr:uid="{FC8FA025-BCF4-4B61-B07C-FCA978D77121}"/>
    <cellStyle name="20% - uthevingsfarge 1 25 3" xfId="2621" xr:uid="{00000000-0005-0000-0000-00008E230000}"/>
    <cellStyle name="20% - uthevingsfarge 1 25 3 2" xfId="37379" xr:uid="{00000000-0005-0000-0000-00008F230000}"/>
    <cellStyle name="20% - uthevingsfarge 1 25 3_CC1" xfId="53795" xr:uid="{E8492E33-3925-4412-A99F-F5EBA772DA1F}"/>
    <cellStyle name="20% - uthevingsfarge 1 25 4" xfId="37380" xr:uid="{00000000-0005-0000-0000-000090230000}"/>
    <cellStyle name="20% - uthevingsfarge 1 25 5" xfId="37381" xr:uid="{00000000-0005-0000-0000-000091230000}"/>
    <cellStyle name="20% - uthevingsfarge 1 25 6" xfId="37382" xr:uid="{00000000-0005-0000-0000-000092230000}"/>
    <cellStyle name="20% - uthevingsfarge 1 25 7" xfId="37373" xr:uid="{00000000-0005-0000-0000-000093230000}"/>
    <cellStyle name="20% - uthevingsfarge 1 25_4 manuell" xfId="53796"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85" xr:uid="{00000000-0005-0000-0000-000098230000}"/>
    <cellStyle name="20% - uthevingsfarge 1 26 2 2_CC1" xfId="53797" xr:uid="{85B94F73-1719-4CF5-A332-7092EFBC75D2}"/>
    <cellStyle name="20% - uthevingsfarge 1 26 2 3" xfId="37386" xr:uid="{00000000-0005-0000-0000-000099230000}"/>
    <cellStyle name="20% - uthevingsfarge 1 26 2 4" xfId="37387" xr:uid="{00000000-0005-0000-0000-00009A230000}"/>
    <cellStyle name="20% - uthevingsfarge 1 26 2 5" xfId="37388" xr:uid="{00000000-0005-0000-0000-00009B230000}"/>
    <cellStyle name="20% - uthevingsfarge 1 26 2 6" xfId="37384" xr:uid="{00000000-0005-0000-0000-00009C230000}"/>
    <cellStyle name="20% - uthevingsfarge 1 26 2_4 manuell" xfId="53798" xr:uid="{D3403D38-CCB9-423E-8802-6FCD796F9A43}"/>
    <cellStyle name="20% - uthevingsfarge 1 26 3" xfId="2625" xr:uid="{00000000-0005-0000-0000-00009E230000}"/>
    <cellStyle name="20% - uthevingsfarge 1 26 3 2" xfId="37389" xr:uid="{00000000-0005-0000-0000-00009F230000}"/>
    <cellStyle name="20% - uthevingsfarge 1 26 3_CC1" xfId="53799" xr:uid="{28656BCE-BB61-47DF-8B04-8A2B4AB62FA1}"/>
    <cellStyle name="20% - uthevingsfarge 1 26 4" xfId="37390" xr:uid="{00000000-0005-0000-0000-0000A0230000}"/>
    <cellStyle name="20% - uthevingsfarge 1 26 5" xfId="37391" xr:uid="{00000000-0005-0000-0000-0000A1230000}"/>
    <cellStyle name="20% - uthevingsfarge 1 26 6" xfId="37392" xr:uid="{00000000-0005-0000-0000-0000A2230000}"/>
    <cellStyle name="20% - uthevingsfarge 1 26 7" xfId="37383" xr:uid="{00000000-0005-0000-0000-0000A3230000}"/>
    <cellStyle name="20% - uthevingsfarge 1 26_4 manuell" xfId="53800"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95" xr:uid="{00000000-0005-0000-0000-0000A8230000}"/>
    <cellStyle name="20% - uthevingsfarge 1 27 2 2_CC1" xfId="53801" xr:uid="{8186ABB4-3353-48E2-922E-030AE1068498}"/>
    <cellStyle name="20% - uthevingsfarge 1 27 2 3" xfId="37396" xr:uid="{00000000-0005-0000-0000-0000A9230000}"/>
    <cellStyle name="20% - uthevingsfarge 1 27 2 4" xfId="37397" xr:uid="{00000000-0005-0000-0000-0000AA230000}"/>
    <cellStyle name="20% - uthevingsfarge 1 27 2 5" xfId="37398" xr:uid="{00000000-0005-0000-0000-0000AB230000}"/>
    <cellStyle name="20% - uthevingsfarge 1 27 2 6" xfId="37394" xr:uid="{00000000-0005-0000-0000-0000AC230000}"/>
    <cellStyle name="20% - uthevingsfarge 1 27 2_4 manuell" xfId="53802" xr:uid="{43C21A3E-6C19-49EA-9931-B2EB71D0D6AB}"/>
    <cellStyle name="20% - uthevingsfarge 1 27 3" xfId="2629" xr:uid="{00000000-0005-0000-0000-0000AE230000}"/>
    <cellStyle name="20% - uthevingsfarge 1 27 3 2" xfId="37399" xr:uid="{00000000-0005-0000-0000-0000AF230000}"/>
    <cellStyle name="20% - uthevingsfarge 1 27 3_CC1" xfId="53803" xr:uid="{77E63D9A-BD6B-450F-9C35-8F53A1A51DE3}"/>
    <cellStyle name="20% - uthevingsfarge 1 27 4" xfId="37400" xr:uid="{00000000-0005-0000-0000-0000B0230000}"/>
    <cellStyle name="20% - uthevingsfarge 1 27 5" xfId="37401" xr:uid="{00000000-0005-0000-0000-0000B1230000}"/>
    <cellStyle name="20% - uthevingsfarge 1 27 6" xfId="37402" xr:uid="{00000000-0005-0000-0000-0000B2230000}"/>
    <cellStyle name="20% - uthevingsfarge 1 27 7" xfId="37393" xr:uid="{00000000-0005-0000-0000-0000B3230000}"/>
    <cellStyle name="20% - uthevingsfarge 1 27_4 manuell" xfId="53804"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05" xr:uid="{00000000-0005-0000-0000-0000B8230000}"/>
    <cellStyle name="20% - uthevingsfarge 1 28 2 2_CC1" xfId="53805" xr:uid="{C8E9E42A-674F-43E6-B1DB-3B20DF202A4E}"/>
    <cellStyle name="20% - uthevingsfarge 1 28 2 3" xfId="37406" xr:uid="{00000000-0005-0000-0000-0000B9230000}"/>
    <cellStyle name="20% - uthevingsfarge 1 28 2 4" xfId="37407" xr:uid="{00000000-0005-0000-0000-0000BA230000}"/>
    <cellStyle name="20% - uthevingsfarge 1 28 2 5" xfId="37408" xr:uid="{00000000-0005-0000-0000-0000BB230000}"/>
    <cellStyle name="20% - uthevingsfarge 1 28 2 6" xfId="37404" xr:uid="{00000000-0005-0000-0000-0000BC230000}"/>
    <cellStyle name="20% - uthevingsfarge 1 28 2_4 manuell" xfId="53806" xr:uid="{CFD28D91-56BB-48B7-9624-0C7A5FCB5EAA}"/>
    <cellStyle name="20% - uthevingsfarge 1 28 3" xfId="2633" xr:uid="{00000000-0005-0000-0000-0000BE230000}"/>
    <cellStyle name="20% - uthevingsfarge 1 28 3 2" xfId="37409" xr:uid="{00000000-0005-0000-0000-0000BF230000}"/>
    <cellStyle name="20% - uthevingsfarge 1 28 3_CC1" xfId="53807" xr:uid="{ACA4922D-4547-4E0F-9549-3FD635BA2154}"/>
    <cellStyle name="20% - uthevingsfarge 1 28 4" xfId="37410" xr:uid="{00000000-0005-0000-0000-0000C0230000}"/>
    <cellStyle name="20% - uthevingsfarge 1 28 5" xfId="37411" xr:uid="{00000000-0005-0000-0000-0000C1230000}"/>
    <cellStyle name="20% - uthevingsfarge 1 28 6" xfId="37412" xr:uid="{00000000-0005-0000-0000-0000C2230000}"/>
    <cellStyle name="20% - uthevingsfarge 1 28 7" xfId="37403" xr:uid="{00000000-0005-0000-0000-0000C3230000}"/>
    <cellStyle name="20% - uthevingsfarge 1 28_4 manuell" xfId="53808"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15" xr:uid="{00000000-0005-0000-0000-0000C8230000}"/>
    <cellStyle name="20% - uthevingsfarge 1 29 2 2_CC1" xfId="53809" xr:uid="{6432A4BF-004A-4343-8B20-D46F293BE633}"/>
    <cellStyle name="20% - uthevingsfarge 1 29 2 3" xfId="37416" xr:uid="{00000000-0005-0000-0000-0000C9230000}"/>
    <cellStyle name="20% - uthevingsfarge 1 29 2 4" xfId="37417" xr:uid="{00000000-0005-0000-0000-0000CA230000}"/>
    <cellStyle name="20% - uthevingsfarge 1 29 2 5" xfId="37418" xr:uid="{00000000-0005-0000-0000-0000CB230000}"/>
    <cellStyle name="20% - uthevingsfarge 1 29 2 6" xfId="37414" xr:uid="{00000000-0005-0000-0000-0000CC230000}"/>
    <cellStyle name="20% - uthevingsfarge 1 29 2_4 manuell" xfId="53810" xr:uid="{BB901E31-EFEF-4648-BE11-D7114C229844}"/>
    <cellStyle name="20% - uthevingsfarge 1 29 3" xfId="2637" xr:uid="{00000000-0005-0000-0000-0000CE230000}"/>
    <cellStyle name="20% - uthevingsfarge 1 29 3 2" xfId="37419" xr:uid="{00000000-0005-0000-0000-0000CF230000}"/>
    <cellStyle name="20% - uthevingsfarge 1 29 3_CC1" xfId="53811" xr:uid="{76FA2823-2D22-4512-BDBB-B031B0D8626C}"/>
    <cellStyle name="20% - uthevingsfarge 1 29 4" xfId="37420" xr:uid="{00000000-0005-0000-0000-0000D0230000}"/>
    <cellStyle name="20% - uthevingsfarge 1 29 5" xfId="37421" xr:uid="{00000000-0005-0000-0000-0000D1230000}"/>
    <cellStyle name="20% - uthevingsfarge 1 29 6" xfId="37422" xr:uid="{00000000-0005-0000-0000-0000D2230000}"/>
    <cellStyle name="20% - uthevingsfarge 1 29 7" xfId="37413" xr:uid="{00000000-0005-0000-0000-0000D3230000}"/>
    <cellStyle name="20% - uthevingsfarge 1 29_4 manuell" xfId="53812" xr:uid="{42FBA0E0-0B9D-46B0-9074-14365F3F2EA0}"/>
    <cellStyle name="20% - uthevingsfarge 1 3" xfId="2638" xr:uid="{00000000-0005-0000-0000-0000D5230000}"/>
    <cellStyle name="20% - uthevingsfarge 1 3 10" xfId="43390" xr:uid="{00000000-0005-0000-0000-0000D6230000}"/>
    <cellStyle name="20% - uthevingsfarge 1 3 11" xfId="43391" xr:uid="{00000000-0005-0000-0000-0000D7230000}"/>
    <cellStyle name="20% - uthevingsfarge 1 3 2" xfId="2639" xr:uid="{00000000-0005-0000-0000-0000D8230000}"/>
    <cellStyle name="20% - uthevingsfarge 1 3 2 10" xfId="43392" xr:uid="{00000000-0005-0000-0000-0000D9230000}"/>
    <cellStyle name="20% - uthevingsfarge 1 3 2 2" xfId="2640" xr:uid="{00000000-0005-0000-0000-0000DA230000}"/>
    <cellStyle name="20% - uthevingsfarge 1 3 2 2 2" xfId="14533" xr:uid="{00000000-0005-0000-0000-0000DB230000}"/>
    <cellStyle name="20% - uthevingsfarge 1 3 2 2 2 2" xfId="43393" xr:uid="{00000000-0005-0000-0000-0000DC230000}"/>
    <cellStyle name="20% - uthevingsfarge 1 3 2 2 2 2 2" xfId="43394" xr:uid="{00000000-0005-0000-0000-0000DD230000}"/>
    <cellStyle name="20% - uthevingsfarge 1 3 2 2 2 3" xfId="43395" xr:uid="{00000000-0005-0000-0000-0000DE230000}"/>
    <cellStyle name="20% - uthevingsfarge 1 3 2 2 2_3. Chng in credit spreads" xfId="43396" xr:uid="{00000000-0005-0000-0000-0000DF230000}"/>
    <cellStyle name="20% - uthevingsfarge 1 3 2 2 3" xfId="14534" xr:uid="{00000000-0005-0000-0000-0000E0230000}"/>
    <cellStyle name="20% - uthevingsfarge 1 3 2 2 3 2" xfId="43397" xr:uid="{00000000-0005-0000-0000-0000E1230000}"/>
    <cellStyle name="20% - uthevingsfarge 1 3 2 2 3 2 2" xfId="43398" xr:uid="{00000000-0005-0000-0000-0000E2230000}"/>
    <cellStyle name="20% - uthevingsfarge 1 3 2 2 3 3" xfId="43399" xr:uid="{00000000-0005-0000-0000-0000E3230000}"/>
    <cellStyle name="20% - uthevingsfarge 1 3 2 2 3_3. Chng in credit spreads" xfId="43400" xr:uid="{00000000-0005-0000-0000-0000E4230000}"/>
    <cellStyle name="20% - uthevingsfarge 1 3 2 2 4" xfId="37425" xr:uid="{00000000-0005-0000-0000-0000E5230000}"/>
    <cellStyle name="20% - uthevingsfarge 1 3 2 2 4 2" xfId="43401" xr:uid="{00000000-0005-0000-0000-0000E6230000}"/>
    <cellStyle name="20% - uthevingsfarge 1 3 2 2 5" xfId="43402" xr:uid="{00000000-0005-0000-0000-0000E7230000}"/>
    <cellStyle name="20% - uthevingsfarge 1 3 2 2 6" xfId="43403" xr:uid="{00000000-0005-0000-0000-0000E8230000}"/>
    <cellStyle name="20% - uthevingsfarge 1 3 2 2_3. Chng in credit spreads" xfId="43404" xr:uid="{00000000-0005-0000-0000-0000E9230000}"/>
    <cellStyle name="20% - uthevingsfarge 1 3 2 3" xfId="14535" xr:uid="{00000000-0005-0000-0000-0000EA230000}"/>
    <cellStyle name="20% - uthevingsfarge 1 3 2 3 2" xfId="14536" xr:uid="{00000000-0005-0000-0000-0000EB230000}"/>
    <cellStyle name="20% - uthevingsfarge 1 3 2 3 2 2" xfId="43405" xr:uid="{00000000-0005-0000-0000-0000EC230000}"/>
    <cellStyle name="20% - uthevingsfarge 1 3 2 3 3" xfId="14537" xr:uid="{00000000-0005-0000-0000-0000ED230000}"/>
    <cellStyle name="20% - uthevingsfarge 1 3 2 3 4" xfId="37426" xr:uid="{00000000-0005-0000-0000-0000EE230000}"/>
    <cellStyle name="20% - uthevingsfarge 1 3 2 3 5" xfId="43406" xr:uid="{00000000-0005-0000-0000-0000EF230000}"/>
    <cellStyle name="20% - uthevingsfarge 1 3 2 3 6" xfId="43407" xr:uid="{00000000-0005-0000-0000-0000F0230000}"/>
    <cellStyle name="20% - uthevingsfarge 1 3 2 3_3. Chng in credit spreads" xfId="43408" xr:uid="{00000000-0005-0000-0000-0000F1230000}"/>
    <cellStyle name="20% - uthevingsfarge 1 3 2 4" xfId="14538" xr:uid="{00000000-0005-0000-0000-0000F2230000}"/>
    <cellStyle name="20% - uthevingsfarge 1 3 2 4 2" xfId="14539" xr:uid="{00000000-0005-0000-0000-0000F3230000}"/>
    <cellStyle name="20% - uthevingsfarge 1 3 2 4 2 2" xfId="43409" xr:uid="{00000000-0005-0000-0000-0000F4230000}"/>
    <cellStyle name="20% - uthevingsfarge 1 3 2 4 3" xfId="14540" xr:uid="{00000000-0005-0000-0000-0000F5230000}"/>
    <cellStyle name="20% - uthevingsfarge 1 3 2 4 4" xfId="37427" xr:uid="{00000000-0005-0000-0000-0000F6230000}"/>
    <cellStyle name="20% - uthevingsfarge 1 3 2 4 5" xfId="43410" xr:uid="{00000000-0005-0000-0000-0000F7230000}"/>
    <cellStyle name="20% - uthevingsfarge 1 3 2 4 6" xfId="43411" xr:uid="{00000000-0005-0000-0000-0000F8230000}"/>
    <cellStyle name="20% - uthevingsfarge 1 3 2 4_3. Chng in credit spreads" xfId="43412"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28" xr:uid="{00000000-0005-0000-0000-0000FD230000}"/>
    <cellStyle name="20% - uthevingsfarge 1 3 2 5 5" xfId="43413" xr:uid="{00000000-0005-0000-0000-0000FE230000}"/>
    <cellStyle name="20% - uthevingsfarge 1 3 2 5 6" xfId="43414"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4" xr:uid="{00000000-0005-0000-0000-000005240000}"/>
    <cellStyle name="20% - uthevingsfarge 1 3 2 9" xfId="43415" xr:uid="{00000000-0005-0000-0000-000006240000}"/>
    <cellStyle name="20% - uthevingsfarge 1 3 2_3. Chng in credit spreads" xfId="43416" xr:uid="{00000000-0005-0000-0000-000007240000}"/>
    <cellStyle name="20% - uthevingsfarge 1 3 3" xfId="2641" xr:uid="{00000000-0005-0000-0000-000008240000}"/>
    <cellStyle name="20% - uthevingsfarge 1 3 3 2" xfId="14549" xr:uid="{00000000-0005-0000-0000-000009240000}"/>
    <cellStyle name="20% - uthevingsfarge 1 3 3 2 2" xfId="43417" xr:uid="{00000000-0005-0000-0000-00000A240000}"/>
    <cellStyle name="20% - uthevingsfarge 1 3 3 2 2 2" xfId="43418" xr:uid="{00000000-0005-0000-0000-00000B240000}"/>
    <cellStyle name="20% - uthevingsfarge 1 3 3 2 2 2 2" xfId="43419" xr:uid="{00000000-0005-0000-0000-00000C240000}"/>
    <cellStyle name="20% - uthevingsfarge 1 3 3 2 2 3" xfId="43420" xr:uid="{00000000-0005-0000-0000-00000D240000}"/>
    <cellStyle name="20% - uthevingsfarge 1 3 3 2 2_3. Chng in credit spreads" xfId="43421" xr:uid="{00000000-0005-0000-0000-00000E240000}"/>
    <cellStyle name="20% - uthevingsfarge 1 3 3 2 3" xfId="43422" xr:uid="{00000000-0005-0000-0000-00000F240000}"/>
    <cellStyle name="20% - uthevingsfarge 1 3 3 2 3 2" xfId="43423" xr:uid="{00000000-0005-0000-0000-000010240000}"/>
    <cellStyle name="20% - uthevingsfarge 1 3 3 2 3 2 2" xfId="43424" xr:uid="{00000000-0005-0000-0000-000011240000}"/>
    <cellStyle name="20% - uthevingsfarge 1 3 3 2 3 3" xfId="43425" xr:uid="{00000000-0005-0000-0000-000012240000}"/>
    <cellStyle name="20% - uthevingsfarge 1 3 3 2 3_3. Chng in credit spreads" xfId="43426" xr:uid="{00000000-0005-0000-0000-000013240000}"/>
    <cellStyle name="20% - uthevingsfarge 1 3 3 2 4" xfId="43427" xr:uid="{00000000-0005-0000-0000-000014240000}"/>
    <cellStyle name="20% - uthevingsfarge 1 3 3 2 4 2" xfId="43428" xr:uid="{00000000-0005-0000-0000-000015240000}"/>
    <cellStyle name="20% - uthevingsfarge 1 3 3 2 5" xfId="43429" xr:uid="{00000000-0005-0000-0000-000016240000}"/>
    <cellStyle name="20% - uthevingsfarge 1 3 3 2_3. Chng in credit spreads" xfId="43430" xr:uid="{00000000-0005-0000-0000-000017240000}"/>
    <cellStyle name="20% - uthevingsfarge 1 3 3 3" xfId="14550" xr:uid="{00000000-0005-0000-0000-000018240000}"/>
    <cellStyle name="20% - uthevingsfarge 1 3 3 3 2" xfId="43431" xr:uid="{00000000-0005-0000-0000-000019240000}"/>
    <cellStyle name="20% - uthevingsfarge 1 3 3 3 2 2" xfId="43432" xr:uid="{00000000-0005-0000-0000-00001A240000}"/>
    <cellStyle name="20% - uthevingsfarge 1 3 3 3 3" xfId="43433" xr:uid="{00000000-0005-0000-0000-00001B240000}"/>
    <cellStyle name="20% - uthevingsfarge 1 3 3 3_3. Chng in credit spreads" xfId="43434" xr:uid="{00000000-0005-0000-0000-00001C240000}"/>
    <cellStyle name="20% - uthevingsfarge 1 3 3 4" xfId="37429" xr:uid="{00000000-0005-0000-0000-00001D240000}"/>
    <cellStyle name="20% - uthevingsfarge 1 3 3 4 2" xfId="43435" xr:uid="{00000000-0005-0000-0000-00001E240000}"/>
    <cellStyle name="20% - uthevingsfarge 1 3 3 4 2 2" xfId="43436" xr:uid="{00000000-0005-0000-0000-00001F240000}"/>
    <cellStyle name="20% - uthevingsfarge 1 3 3 4 3" xfId="43437" xr:uid="{00000000-0005-0000-0000-000020240000}"/>
    <cellStyle name="20% - uthevingsfarge 1 3 3 4_3. Chng in credit spreads" xfId="43438" xr:uid="{00000000-0005-0000-0000-000021240000}"/>
    <cellStyle name="20% - uthevingsfarge 1 3 3 5" xfId="43439" xr:uid="{00000000-0005-0000-0000-000022240000}"/>
    <cellStyle name="20% - uthevingsfarge 1 3 3 5 2" xfId="43440" xr:uid="{00000000-0005-0000-0000-000023240000}"/>
    <cellStyle name="20% - uthevingsfarge 1 3 3 6" xfId="43441" xr:uid="{00000000-0005-0000-0000-000024240000}"/>
    <cellStyle name="20% - uthevingsfarge 1 3 3_3. Chng in credit spreads" xfId="43442" xr:uid="{00000000-0005-0000-0000-000025240000}"/>
    <cellStyle name="20% - uthevingsfarge 1 3 4" xfId="14551" xr:uid="{00000000-0005-0000-0000-000026240000}"/>
    <cellStyle name="20% - uthevingsfarge 1 3 4 2" xfId="14552" xr:uid="{00000000-0005-0000-0000-000027240000}"/>
    <cellStyle name="20% - uthevingsfarge 1 3 4 2 2" xfId="43443" xr:uid="{00000000-0005-0000-0000-000028240000}"/>
    <cellStyle name="20% - uthevingsfarge 1 3 4 2 2 2" xfId="43444" xr:uid="{00000000-0005-0000-0000-000029240000}"/>
    <cellStyle name="20% - uthevingsfarge 1 3 4 2 3" xfId="43445" xr:uid="{00000000-0005-0000-0000-00002A240000}"/>
    <cellStyle name="20% - uthevingsfarge 1 3 4 2_3. Chng in credit spreads" xfId="43446" xr:uid="{00000000-0005-0000-0000-00002B240000}"/>
    <cellStyle name="20% - uthevingsfarge 1 3 4 3" xfId="14553" xr:uid="{00000000-0005-0000-0000-00002C240000}"/>
    <cellStyle name="20% - uthevingsfarge 1 3 4 3 2" xfId="43447" xr:uid="{00000000-0005-0000-0000-00002D240000}"/>
    <cellStyle name="20% - uthevingsfarge 1 3 4 3 2 2" xfId="43448" xr:uid="{00000000-0005-0000-0000-00002E240000}"/>
    <cellStyle name="20% - uthevingsfarge 1 3 4 3 3" xfId="43449" xr:uid="{00000000-0005-0000-0000-00002F240000}"/>
    <cellStyle name="20% - uthevingsfarge 1 3 4 3_3. Chng in credit spreads" xfId="43450" xr:uid="{00000000-0005-0000-0000-000030240000}"/>
    <cellStyle name="20% - uthevingsfarge 1 3 4 4" xfId="37430" xr:uid="{00000000-0005-0000-0000-000031240000}"/>
    <cellStyle name="20% - uthevingsfarge 1 3 4 4 2" xfId="43451" xr:uid="{00000000-0005-0000-0000-000032240000}"/>
    <cellStyle name="20% - uthevingsfarge 1 3 4 5" xfId="43452" xr:uid="{00000000-0005-0000-0000-000033240000}"/>
    <cellStyle name="20% - uthevingsfarge 1 3 4 6" xfId="43453" xr:uid="{00000000-0005-0000-0000-000034240000}"/>
    <cellStyle name="20% - uthevingsfarge 1 3 4_3. Chng in credit spreads" xfId="43454" xr:uid="{00000000-0005-0000-0000-000035240000}"/>
    <cellStyle name="20% - uthevingsfarge 1 3 5" xfId="14554" xr:uid="{00000000-0005-0000-0000-000036240000}"/>
    <cellStyle name="20% - uthevingsfarge 1 3 5 2" xfId="14555" xr:uid="{00000000-0005-0000-0000-000037240000}"/>
    <cellStyle name="20% - uthevingsfarge 1 3 5 2 2" xfId="43455" xr:uid="{00000000-0005-0000-0000-000038240000}"/>
    <cellStyle name="20% - uthevingsfarge 1 3 5 3" xfId="14556" xr:uid="{00000000-0005-0000-0000-000039240000}"/>
    <cellStyle name="20% - uthevingsfarge 1 3 5 4" xfId="37431" xr:uid="{00000000-0005-0000-0000-00003A240000}"/>
    <cellStyle name="20% - uthevingsfarge 1 3 5 5" xfId="43456" xr:uid="{00000000-0005-0000-0000-00003B240000}"/>
    <cellStyle name="20% - uthevingsfarge 1 3 5 6" xfId="43457" xr:uid="{00000000-0005-0000-0000-00003C240000}"/>
    <cellStyle name="20% - uthevingsfarge 1 3 5_3. Chng in credit spreads" xfId="43458" xr:uid="{00000000-0005-0000-0000-00003D240000}"/>
    <cellStyle name="20% - uthevingsfarge 1 3 6" xfId="14557" xr:uid="{00000000-0005-0000-0000-00003E240000}"/>
    <cellStyle name="20% - uthevingsfarge 1 3 6 2" xfId="14558" xr:uid="{00000000-0005-0000-0000-00003F240000}"/>
    <cellStyle name="20% - uthevingsfarge 1 3 6 2 2" xfId="43459" xr:uid="{00000000-0005-0000-0000-000040240000}"/>
    <cellStyle name="20% - uthevingsfarge 1 3 6 3" xfId="14559" xr:uid="{00000000-0005-0000-0000-000041240000}"/>
    <cellStyle name="20% - uthevingsfarge 1 3 6 4" xfId="37432" xr:uid="{00000000-0005-0000-0000-000042240000}"/>
    <cellStyle name="20% - uthevingsfarge 1 3 6 5" xfId="43460" xr:uid="{00000000-0005-0000-0000-000043240000}"/>
    <cellStyle name="20% - uthevingsfarge 1 3 6 6" xfId="43461" xr:uid="{00000000-0005-0000-0000-000044240000}"/>
    <cellStyle name="20% - uthevingsfarge 1 3 6_3. Chng in credit spreads" xfId="43462" xr:uid="{00000000-0005-0000-0000-000045240000}"/>
    <cellStyle name="20% - uthevingsfarge 1 3 7" xfId="14560" xr:uid="{00000000-0005-0000-0000-000046240000}"/>
    <cellStyle name="20% - uthevingsfarge 1 3 7 2" xfId="14561" xr:uid="{00000000-0005-0000-0000-000047240000}"/>
    <cellStyle name="20% - uthevingsfarge 1 3 7 2 2" xfId="43463" xr:uid="{00000000-0005-0000-0000-000048240000}"/>
    <cellStyle name="20% - uthevingsfarge 1 3 7 3" xfId="43464" xr:uid="{00000000-0005-0000-0000-000049240000}"/>
    <cellStyle name="20% - uthevingsfarge 1 3 7_3. Chng in credit spreads" xfId="43465" xr:uid="{00000000-0005-0000-0000-00004A240000}"/>
    <cellStyle name="20% - uthevingsfarge 1 3 8" xfId="14562" xr:uid="{00000000-0005-0000-0000-00004B240000}"/>
    <cellStyle name="20% - uthevingsfarge 1 3 9" xfId="37423" xr:uid="{00000000-0005-0000-0000-00004C240000}"/>
    <cellStyle name="20% - uthevingsfarge 1 3_4 manuell" xfId="53813"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35" xr:uid="{00000000-0005-0000-0000-000051240000}"/>
    <cellStyle name="20% - uthevingsfarge 1 30 2 2_CC1" xfId="53814" xr:uid="{846E16FF-4A84-4131-A2A8-02EC81F51265}"/>
    <cellStyle name="20% - uthevingsfarge 1 30 2 3" xfId="37436" xr:uid="{00000000-0005-0000-0000-000052240000}"/>
    <cellStyle name="20% - uthevingsfarge 1 30 2 4" xfId="37437" xr:uid="{00000000-0005-0000-0000-000053240000}"/>
    <cellStyle name="20% - uthevingsfarge 1 30 2 5" xfId="37438" xr:uid="{00000000-0005-0000-0000-000054240000}"/>
    <cellStyle name="20% - uthevingsfarge 1 30 2 6" xfId="37434" xr:uid="{00000000-0005-0000-0000-000055240000}"/>
    <cellStyle name="20% - uthevingsfarge 1 30 2_4 manuell" xfId="53815" xr:uid="{3BD9E9B6-5D8F-463B-BC73-E30D3AB63EFF}"/>
    <cellStyle name="20% - uthevingsfarge 1 30 3" xfId="2645" xr:uid="{00000000-0005-0000-0000-000057240000}"/>
    <cellStyle name="20% - uthevingsfarge 1 30 3 2" xfId="37439" xr:uid="{00000000-0005-0000-0000-000058240000}"/>
    <cellStyle name="20% - uthevingsfarge 1 30 3_CC1" xfId="53816" xr:uid="{252E3EC6-F274-4342-B1B8-7E0D82EE7DC9}"/>
    <cellStyle name="20% - uthevingsfarge 1 30 4" xfId="37440" xr:uid="{00000000-0005-0000-0000-000059240000}"/>
    <cellStyle name="20% - uthevingsfarge 1 30 5" xfId="37441" xr:uid="{00000000-0005-0000-0000-00005A240000}"/>
    <cellStyle name="20% - uthevingsfarge 1 30 6" xfId="37442" xr:uid="{00000000-0005-0000-0000-00005B240000}"/>
    <cellStyle name="20% - uthevingsfarge 1 30 7" xfId="37433" xr:uid="{00000000-0005-0000-0000-00005C240000}"/>
    <cellStyle name="20% - uthevingsfarge 1 30_4 manuell" xfId="53817"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45" xr:uid="{00000000-0005-0000-0000-000061240000}"/>
    <cellStyle name="20% - uthevingsfarge 1 31 2 2_CC1" xfId="53818" xr:uid="{7AAF4D24-D39F-4090-AF16-1DA0C66E5844}"/>
    <cellStyle name="20% - uthevingsfarge 1 31 2 3" xfId="37446" xr:uid="{00000000-0005-0000-0000-000062240000}"/>
    <cellStyle name="20% - uthevingsfarge 1 31 2 4" xfId="37447" xr:uid="{00000000-0005-0000-0000-000063240000}"/>
    <cellStyle name="20% - uthevingsfarge 1 31 2 5" xfId="37448" xr:uid="{00000000-0005-0000-0000-000064240000}"/>
    <cellStyle name="20% - uthevingsfarge 1 31 2 6" xfId="37444" xr:uid="{00000000-0005-0000-0000-000065240000}"/>
    <cellStyle name="20% - uthevingsfarge 1 31 2_4 manuell" xfId="53819" xr:uid="{D6AEFC84-D010-4B40-8BAB-8E2E0373F7CB}"/>
    <cellStyle name="20% - uthevingsfarge 1 31 3" xfId="2649" xr:uid="{00000000-0005-0000-0000-000067240000}"/>
    <cellStyle name="20% - uthevingsfarge 1 31 3 2" xfId="37449" xr:uid="{00000000-0005-0000-0000-000068240000}"/>
    <cellStyle name="20% - uthevingsfarge 1 31 3_CC1" xfId="53820" xr:uid="{B77BF78B-8176-432D-8F44-A2E4B597CD81}"/>
    <cellStyle name="20% - uthevingsfarge 1 31 4" xfId="37450" xr:uid="{00000000-0005-0000-0000-000069240000}"/>
    <cellStyle name="20% - uthevingsfarge 1 31 5" xfId="37451" xr:uid="{00000000-0005-0000-0000-00006A240000}"/>
    <cellStyle name="20% - uthevingsfarge 1 31 6" xfId="37452" xr:uid="{00000000-0005-0000-0000-00006B240000}"/>
    <cellStyle name="20% - uthevingsfarge 1 31 7" xfId="37443" xr:uid="{00000000-0005-0000-0000-00006C240000}"/>
    <cellStyle name="20% - uthevingsfarge 1 31_4 manuell" xfId="53821"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55" xr:uid="{00000000-0005-0000-0000-000071240000}"/>
    <cellStyle name="20% - uthevingsfarge 1 32 2 2_CC1" xfId="53822" xr:uid="{AE129CCE-4578-415C-B522-F41F3EB2C566}"/>
    <cellStyle name="20% - uthevingsfarge 1 32 2 3" xfId="37456" xr:uid="{00000000-0005-0000-0000-000072240000}"/>
    <cellStyle name="20% - uthevingsfarge 1 32 2 4" xfId="37457" xr:uid="{00000000-0005-0000-0000-000073240000}"/>
    <cellStyle name="20% - uthevingsfarge 1 32 2 5" xfId="37458" xr:uid="{00000000-0005-0000-0000-000074240000}"/>
    <cellStyle name="20% - uthevingsfarge 1 32 2 6" xfId="37454" xr:uid="{00000000-0005-0000-0000-000075240000}"/>
    <cellStyle name="20% - uthevingsfarge 1 32 2_4 manuell" xfId="53823" xr:uid="{C00D53CE-DF56-47E4-B6B9-A7A09AC13197}"/>
    <cellStyle name="20% - uthevingsfarge 1 32 3" xfId="2653" xr:uid="{00000000-0005-0000-0000-000077240000}"/>
    <cellStyle name="20% - uthevingsfarge 1 32 3 2" xfId="37459" xr:uid="{00000000-0005-0000-0000-000078240000}"/>
    <cellStyle name="20% - uthevingsfarge 1 32 3_CC1" xfId="53824" xr:uid="{DAA7A599-FC78-4726-8820-96A7A22ADE2E}"/>
    <cellStyle name="20% - uthevingsfarge 1 32 4" xfId="37460" xr:uid="{00000000-0005-0000-0000-000079240000}"/>
    <cellStyle name="20% - uthevingsfarge 1 32 5" xfId="37461" xr:uid="{00000000-0005-0000-0000-00007A240000}"/>
    <cellStyle name="20% - uthevingsfarge 1 32 6" xfId="37462" xr:uid="{00000000-0005-0000-0000-00007B240000}"/>
    <cellStyle name="20% - uthevingsfarge 1 32 7" xfId="37453" xr:uid="{00000000-0005-0000-0000-00007C240000}"/>
    <cellStyle name="20% - uthevingsfarge 1 32_4 manuell" xfId="53825"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65" xr:uid="{00000000-0005-0000-0000-000081240000}"/>
    <cellStyle name="20% - uthevingsfarge 1 33 2 2_CC1" xfId="53826" xr:uid="{9F983027-AE47-427C-B4A5-A0DD725BCA10}"/>
    <cellStyle name="20% - uthevingsfarge 1 33 2 3" xfId="37466" xr:uid="{00000000-0005-0000-0000-000082240000}"/>
    <cellStyle name="20% - uthevingsfarge 1 33 2 4" xfId="37467" xr:uid="{00000000-0005-0000-0000-000083240000}"/>
    <cellStyle name="20% - uthevingsfarge 1 33 2 5" xfId="37468" xr:uid="{00000000-0005-0000-0000-000084240000}"/>
    <cellStyle name="20% - uthevingsfarge 1 33 2 6" xfId="37464" xr:uid="{00000000-0005-0000-0000-000085240000}"/>
    <cellStyle name="20% - uthevingsfarge 1 33 2_4 manuell" xfId="53827" xr:uid="{44F994A6-85F7-4825-9850-297EB8A093D9}"/>
    <cellStyle name="20% - uthevingsfarge 1 33 3" xfId="2657" xr:uid="{00000000-0005-0000-0000-000087240000}"/>
    <cellStyle name="20% - uthevingsfarge 1 33 3 2" xfId="37469" xr:uid="{00000000-0005-0000-0000-000088240000}"/>
    <cellStyle name="20% - uthevingsfarge 1 33 3_CC1" xfId="53828" xr:uid="{6D1B00A7-AFB8-4EB9-8021-C9D4427373C1}"/>
    <cellStyle name="20% - uthevingsfarge 1 33 4" xfId="37470" xr:uid="{00000000-0005-0000-0000-000089240000}"/>
    <cellStyle name="20% - uthevingsfarge 1 33 5" xfId="37471" xr:uid="{00000000-0005-0000-0000-00008A240000}"/>
    <cellStyle name="20% - uthevingsfarge 1 33 6" xfId="37472" xr:uid="{00000000-0005-0000-0000-00008B240000}"/>
    <cellStyle name="20% - uthevingsfarge 1 33 7" xfId="37463" xr:uid="{00000000-0005-0000-0000-00008C240000}"/>
    <cellStyle name="20% - uthevingsfarge 1 33_4 manuell" xfId="53829"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75" xr:uid="{00000000-0005-0000-0000-000091240000}"/>
    <cellStyle name="20% - uthevingsfarge 1 34 2 2_CC1" xfId="53830" xr:uid="{422C2BBF-CF9C-45B7-B6CE-EB6EB0CFB79C}"/>
    <cellStyle name="20% - uthevingsfarge 1 34 2 3" xfId="37476" xr:uid="{00000000-0005-0000-0000-000092240000}"/>
    <cellStyle name="20% - uthevingsfarge 1 34 2 4" xfId="37477" xr:uid="{00000000-0005-0000-0000-000093240000}"/>
    <cellStyle name="20% - uthevingsfarge 1 34 2 5" xfId="37478" xr:uid="{00000000-0005-0000-0000-000094240000}"/>
    <cellStyle name="20% - uthevingsfarge 1 34 2 6" xfId="37474" xr:uid="{00000000-0005-0000-0000-000095240000}"/>
    <cellStyle name="20% - uthevingsfarge 1 34 2_4 manuell" xfId="53831" xr:uid="{5ADB35F6-AA4F-4659-9527-4C34065D927A}"/>
    <cellStyle name="20% - uthevingsfarge 1 34 3" xfId="2661" xr:uid="{00000000-0005-0000-0000-000097240000}"/>
    <cellStyle name="20% - uthevingsfarge 1 34 3 2" xfId="37479" xr:uid="{00000000-0005-0000-0000-000098240000}"/>
    <cellStyle name="20% - uthevingsfarge 1 34 3_CC1" xfId="53832" xr:uid="{F658A2F4-C8C7-4A0E-AC9D-91F1F02A48D7}"/>
    <cellStyle name="20% - uthevingsfarge 1 34 4" xfId="37480" xr:uid="{00000000-0005-0000-0000-000099240000}"/>
    <cellStyle name="20% - uthevingsfarge 1 34 5" xfId="37481" xr:uid="{00000000-0005-0000-0000-00009A240000}"/>
    <cellStyle name="20% - uthevingsfarge 1 34 6" xfId="37482" xr:uid="{00000000-0005-0000-0000-00009B240000}"/>
    <cellStyle name="20% - uthevingsfarge 1 34 7" xfId="37473" xr:uid="{00000000-0005-0000-0000-00009C240000}"/>
    <cellStyle name="20% - uthevingsfarge 1 34_4 manuell" xfId="53833"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85" xr:uid="{00000000-0005-0000-0000-0000A1240000}"/>
    <cellStyle name="20% - uthevingsfarge 1 35 2 2_CC1" xfId="53834" xr:uid="{E6F37DBA-4ECA-4AEA-A864-412B0F5E618C}"/>
    <cellStyle name="20% - uthevingsfarge 1 35 2 3" xfId="37486" xr:uid="{00000000-0005-0000-0000-0000A2240000}"/>
    <cellStyle name="20% - uthevingsfarge 1 35 2 4" xfId="37487" xr:uid="{00000000-0005-0000-0000-0000A3240000}"/>
    <cellStyle name="20% - uthevingsfarge 1 35 2 5" xfId="37488" xr:uid="{00000000-0005-0000-0000-0000A4240000}"/>
    <cellStyle name="20% - uthevingsfarge 1 35 2 6" xfId="37484" xr:uid="{00000000-0005-0000-0000-0000A5240000}"/>
    <cellStyle name="20% - uthevingsfarge 1 35 2_4 manuell" xfId="53835" xr:uid="{32CED136-7138-4FEC-BC7E-008FF6F26BCB}"/>
    <cellStyle name="20% - uthevingsfarge 1 35 3" xfId="2665" xr:uid="{00000000-0005-0000-0000-0000A7240000}"/>
    <cellStyle name="20% - uthevingsfarge 1 35 3 2" xfId="37489" xr:uid="{00000000-0005-0000-0000-0000A8240000}"/>
    <cellStyle name="20% - uthevingsfarge 1 35 3_CC1" xfId="53836" xr:uid="{ADEEFC30-C2B3-4A3E-B95E-6102436D964C}"/>
    <cellStyle name="20% - uthevingsfarge 1 35 4" xfId="37490" xr:uid="{00000000-0005-0000-0000-0000A9240000}"/>
    <cellStyle name="20% - uthevingsfarge 1 35 5" xfId="37491" xr:uid="{00000000-0005-0000-0000-0000AA240000}"/>
    <cellStyle name="20% - uthevingsfarge 1 35 6" xfId="37492" xr:uid="{00000000-0005-0000-0000-0000AB240000}"/>
    <cellStyle name="20% - uthevingsfarge 1 35 7" xfId="37483" xr:uid="{00000000-0005-0000-0000-0000AC240000}"/>
    <cellStyle name="20% - uthevingsfarge 1 35_4 manuell" xfId="53837"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95" xr:uid="{00000000-0005-0000-0000-0000B1240000}"/>
    <cellStyle name="20% - uthevingsfarge 1 36 2 2_CC1" xfId="53838" xr:uid="{2468E3DF-91C3-44F3-A4D6-259770DEDF4C}"/>
    <cellStyle name="20% - uthevingsfarge 1 36 2 3" xfId="37496" xr:uid="{00000000-0005-0000-0000-0000B2240000}"/>
    <cellStyle name="20% - uthevingsfarge 1 36 2 4" xfId="37497" xr:uid="{00000000-0005-0000-0000-0000B3240000}"/>
    <cellStyle name="20% - uthevingsfarge 1 36 2 5" xfId="37498" xr:uid="{00000000-0005-0000-0000-0000B4240000}"/>
    <cellStyle name="20% - uthevingsfarge 1 36 2 6" xfId="37494" xr:uid="{00000000-0005-0000-0000-0000B5240000}"/>
    <cellStyle name="20% - uthevingsfarge 1 36 2_4 manuell" xfId="53839" xr:uid="{B81360E8-1D43-49A4-9AA2-7292437D6A61}"/>
    <cellStyle name="20% - uthevingsfarge 1 36 3" xfId="2669" xr:uid="{00000000-0005-0000-0000-0000B7240000}"/>
    <cellStyle name="20% - uthevingsfarge 1 36 3 2" xfId="37499" xr:uid="{00000000-0005-0000-0000-0000B8240000}"/>
    <cellStyle name="20% - uthevingsfarge 1 36 3_CC1" xfId="53840" xr:uid="{925578AD-04C0-465F-AFE2-CF1D0F3185B4}"/>
    <cellStyle name="20% - uthevingsfarge 1 36 4" xfId="37500" xr:uid="{00000000-0005-0000-0000-0000B9240000}"/>
    <cellStyle name="20% - uthevingsfarge 1 36 5" xfId="37501" xr:uid="{00000000-0005-0000-0000-0000BA240000}"/>
    <cellStyle name="20% - uthevingsfarge 1 36 6" xfId="37502" xr:uid="{00000000-0005-0000-0000-0000BB240000}"/>
    <cellStyle name="20% - uthevingsfarge 1 36 7" xfId="37493" xr:uid="{00000000-0005-0000-0000-0000BC240000}"/>
    <cellStyle name="20% - uthevingsfarge 1 36_4 manuell" xfId="53841"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05" xr:uid="{00000000-0005-0000-0000-0000C1240000}"/>
    <cellStyle name="20% - uthevingsfarge 1 37 2 2_CC1" xfId="53842" xr:uid="{502CCC14-2F06-46B5-8F66-CAF4EA76181C}"/>
    <cellStyle name="20% - uthevingsfarge 1 37 2 3" xfId="37506" xr:uid="{00000000-0005-0000-0000-0000C2240000}"/>
    <cellStyle name="20% - uthevingsfarge 1 37 2 4" xfId="37507" xr:uid="{00000000-0005-0000-0000-0000C3240000}"/>
    <cellStyle name="20% - uthevingsfarge 1 37 2 5" xfId="37508" xr:uid="{00000000-0005-0000-0000-0000C4240000}"/>
    <cellStyle name="20% - uthevingsfarge 1 37 2 6" xfId="37504" xr:uid="{00000000-0005-0000-0000-0000C5240000}"/>
    <cellStyle name="20% - uthevingsfarge 1 37 2_4 manuell" xfId="53843" xr:uid="{647D8F48-D3E7-4CF9-AE0D-D056CA3741C0}"/>
    <cellStyle name="20% - uthevingsfarge 1 37 3" xfId="2673" xr:uid="{00000000-0005-0000-0000-0000C7240000}"/>
    <cellStyle name="20% - uthevingsfarge 1 37 3 2" xfId="37509" xr:uid="{00000000-0005-0000-0000-0000C8240000}"/>
    <cellStyle name="20% - uthevingsfarge 1 37 3_CC1" xfId="53844" xr:uid="{C8B0C423-8CD1-4913-9614-C63D425CAC09}"/>
    <cellStyle name="20% - uthevingsfarge 1 37 4" xfId="37510" xr:uid="{00000000-0005-0000-0000-0000C9240000}"/>
    <cellStyle name="20% - uthevingsfarge 1 37 5" xfId="37511" xr:uid="{00000000-0005-0000-0000-0000CA240000}"/>
    <cellStyle name="20% - uthevingsfarge 1 37 6" xfId="37512" xr:uid="{00000000-0005-0000-0000-0000CB240000}"/>
    <cellStyle name="20% - uthevingsfarge 1 37 7" xfId="37503" xr:uid="{00000000-0005-0000-0000-0000CC240000}"/>
    <cellStyle name="20% - uthevingsfarge 1 37_4 manuell" xfId="53845"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15" xr:uid="{00000000-0005-0000-0000-0000D1240000}"/>
    <cellStyle name="20% - uthevingsfarge 1 38 2 2_CC1" xfId="53846" xr:uid="{29A76AC5-1572-4425-85C4-7243B412C1E5}"/>
    <cellStyle name="20% - uthevingsfarge 1 38 2 3" xfId="37516" xr:uid="{00000000-0005-0000-0000-0000D2240000}"/>
    <cellStyle name="20% - uthevingsfarge 1 38 2 4" xfId="37517" xr:uid="{00000000-0005-0000-0000-0000D3240000}"/>
    <cellStyle name="20% - uthevingsfarge 1 38 2 5" xfId="37518" xr:uid="{00000000-0005-0000-0000-0000D4240000}"/>
    <cellStyle name="20% - uthevingsfarge 1 38 2 6" xfId="37514" xr:uid="{00000000-0005-0000-0000-0000D5240000}"/>
    <cellStyle name="20% - uthevingsfarge 1 38 2_4 manuell" xfId="53847" xr:uid="{FCB2994B-ACAF-4ADA-80D7-9D350CF694FD}"/>
    <cellStyle name="20% - uthevingsfarge 1 38 3" xfId="2677" xr:uid="{00000000-0005-0000-0000-0000D7240000}"/>
    <cellStyle name="20% - uthevingsfarge 1 38 3 2" xfId="37519" xr:uid="{00000000-0005-0000-0000-0000D8240000}"/>
    <cellStyle name="20% - uthevingsfarge 1 38 3_CC1" xfId="53848" xr:uid="{1E513293-9332-4F40-B59C-898A723EC67D}"/>
    <cellStyle name="20% - uthevingsfarge 1 38 4" xfId="37520" xr:uid="{00000000-0005-0000-0000-0000D9240000}"/>
    <cellStyle name="20% - uthevingsfarge 1 38 5" xfId="37521" xr:uid="{00000000-0005-0000-0000-0000DA240000}"/>
    <cellStyle name="20% - uthevingsfarge 1 38 6" xfId="37522" xr:uid="{00000000-0005-0000-0000-0000DB240000}"/>
    <cellStyle name="20% - uthevingsfarge 1 38 7" xfId="37513" xr:uid="{00000000-0005-0000-0000-0000DC240000}"/>
    <cellStyle name="20% - uthevingsfarge 1 38_4 manuell" xfId="53849"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25" xr:uid="{00000000-0005-0000-0000-0000E1240000}"/>
    <cellStyle name="20% - uthevingsfarge 1 39 2 2_CC1" xfId="53850" xr:uid="{7F545F7C-C654-4C54-AAF8-B63BFA67FDBA}"/>
    <cellStyle name="20% - uthevingsfarge 1 39 2 3" xfId="37526" xr:uid="{00000000-0005-0000-0000-0000E2240000}"/>
    <cellStyle name="20% - uthevingsfarge 1 39 2 4" xfId="37527" xr:uid="{00000000-0005-0000-0000-0000E3240000}"/>
    <cellStyle name="20% - uthevingsfarge 1 39 2 5" xfId="37528" xr:uid="{00000000-0005-0000-0000-0000E4240000}"/>
    <cellStyle name="20% - uthevingsfarge 1 39 2 6" xfId="37524" xr:uid="{00000000-0005-0000-0000-0000E5240000}"/>
    <cellStyle name="20% - uthevingsfarge 1 39 2_4 manuell" xfId="53851" xr:uid="{44EB3B16-8162-496B-90E7-8A3EE7A99852}"/>
    <cellStyle name="20% - uthevingsfarge 1 39 3" xfId="2681" xr:uid="{00000000-0005-0000-0000-0000E7240000}"/>
    <cellStyle name="20% - uthevingsfarge 1 39 3 2" xfId="37529" xr:uid="{00000000-0005-0000-0000-0000E8240000}"/>
    <cellStyle name="20% - uthevingsfarge 1 39 3_CC1" xfId="53852" xr:uid="{E8D5A342-1C61-43AF-83F7-8394F3646F26}"/>
    <cellStyle name="20% - uthevingsfarge 1 39 4" xfId="37530" xr:uid="{00000000-0005-0000-0000-0000E9240000}"/>
    <cellStyle name="20% - uthevingsfarge 1 39 5" xfId="37531" xr:uid="{00000000-0005-0000-0000-0000EA240000}"/>
    <cellStyle name="20% - uthevingsfarge 1 39 6" xfId="37532" xr:uid="{00000000-0005-0000-0000-0000EB240000}"/>
    <cellStyle name="20% - uthevingsfarge 1 39 7" xfId="37523" xr:uid="{00000000-0005-0000-0000-0000EC240000}"/>
    <cellStyle name="20% - uthevingsfarge 1 39_4 manuell" xfId="53853" xr:uid="{6F7912C7-4183-4518-AE50-64E2EF2E6C9E}"/>
    <cellStyle name="20% - uthevingsfarge 1 4" xfId="2682" xr:uid="{00000000-0005-0000-0000-0000EE240000}"/>
    <cellStyle name="20% - uthevingsfarge 1 4 10" xfId="43466"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67" xr:uid="{00000000-0005-0000-0000-0000F3240000}"/>
    <cellStyle name="20% - uthevingsfarge 1 4 2 2 3" xfId="37535" xr:uid="{00000000-0005-0000-0000-0000F4240000}"/>
    <cellStyle name="20% - uthevingsfarge 1 4 2 2_3. Chng in credit spreads" xfId="43468" xr:uid="{00000000-0005-0000-0000-0000F5240000}"/>
    <cellStyle name="20% - uthevingsfarge 1 4 2 3" xfId="14564" xr:uid="{00000000-0005-0000-0000-0000F6240000}"/>
    <cellStyle name="20% - uthevingsfarge 1 4 2 3 2" xfId="37536" xr:uid="{00000000-0005-0000-0000-0000F7240000}"/>
    <cellStyle name="20% - uthevingsfarge 1 4 2 3 2 2" xfId="43469" xr:uid="{00000000-0005-0000-0000-0000F8240000}"/>
    <cellStyle name="20% - uthevingsfarge 1 4 2 3 3" xfId="43470" xr:uid="{00000000-0005-0000-0000-0000F9240000}"/>
    <cellStyle name="20% - uthevingsfarge 1 4 2 3_3. Chng in credit spreads" xfId="43471" xr:uid="{00000000-0005-0000-0000-0000FA240000}"/>
    <cellStyle name="20% - uthevingsfarge 1 4 2 4" xfId="37537" xr:uid="{00000000-0005-0000-0000-0000FB240000}"/>
    <cellStyle name="20% - uthevingsfarge 1 4 2 4 2" xfId="43472" xr:uid="{00000000-0005-0000-0000-0000FC240000}"/>
    <cellStyle name="20% - uthevingsfarge 1 4 2 5" xfId="37538" xr:uid="{00000000-0005-0000-0000-0000FD240000}"/>
    <cellStyle name="20% - uthevingsfarge 1 4 2 6" xfId="37534" xr:uid="{00000000-0005-0000-0000-0000FE240000}"/>
    <cellStyle name="20% - uthevingsfarge 1 4 2 7" xfId="43473" xr:uid="{00000000-0005-0000-0000-0000FF240000}"/>
    <cellStyle name="20% - uthevingsfarge 1 4 2 8" xfId="43474" xr:uid="{00000000-0005-0000-0000-000000250000}"/>
    <cellStyle name="20% - uthevingsfarge 1 4 2_3. Chng in credit spreads" xfId="43475" xr:uid="{00000000-0005-0000-0000-000001250000}"/>
    <cellStyle name="20% - uthevingsfarge 1 4 3" xfId="2685" xr:uid="{00000000-0005-0000-0000-000002250000}"/>
    <cellStyle name="20% - uthevingsfarge 1 4 3 2" xfId="14565" xr:uid="{00000000-0005-0000-0000-000003250000}"/>
    <cellStyle name="20% - uthevingsfarge 1 4 3 2 2" xfId="43476" xr:uid="{00000000-0005-0000-0000-000004250000}"/>
    <cellStyle name="20% - uthevingsfarge 1 4 3 3" xfId="14566" xr:uid="{00000000-0005-0000-0000-000005250000}"/>
    <cellStyle name="20% - uthevingsfarge 1 4 3 4" xfId="37539" xr:uid="{00000000-0005-0000-0000-000006250000}"/>
    <cellStyle name="20% - uthevingsfarge 1 4 3 5" xfId="43477" xr:uid="{00000000-0005-0000-0000-000007250000}"/>
    <cellStyle name="20% - uthevingsfarge 1 4 3 6" xfId="43478" xr:uid="{00000000-0005-0000-0000-000008250000}"/>
    <cellStyle name="20% - uthevingsfarge 1 4 3_3. Chng in credit spreads" xfId="43479" xr:uid="{00000000-0005-0000-0000-000009250000}"/>
    <cellStyle name="20% - uthevingsfarge 1 4 4" xfId="14567" xr:uid="{00000000-0005-0000-0000-00000A250000}"/>
    <cellStyle name="20% - uthevingsfarge 1 4 4 2" xfId="14568" xr:uid="{00000000-0005-0000-0000-00000B250000}"/>
    <cellStyle name="20% - uthevingsfarge 1 4 4 2 2" xfId="43480" xr:uid="{00000000-0005-0000-0000-00000C250000}"/>
    <cellStyle name="20% - uthevingsfarge 1 4 4 3" xfId="14569" xr:uid="{00000000-0005-0000-0000-00000D250000}"/>
    <cellStyle name="20% - uthevingsfarge 1 4 4 4" xfId="37540" xr:uid="{00000000-0005-0000-0000-00000E250000}"/>
    <cellStyle name="20% - uthevingsfarge 1 4 4 5" xfId="43481" xr:uid="{00000000-0005-0000-0000-00000F250000}"/>
    <cellStyle name="20% - uthevingsfarge 1 4 4 6" xfId="43482" xr:uid="{00000000-0005-0000-0000-000010250000}"/>
    <cellStyle name="20% - uthevingsfarge 1 4 4_3. Chng in credit spreads" xfId="43483"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1" xr:uid="{00000000-0005-0000-0000-000015250000}"/>
    <cellStyle name="20% - uthevingsfarge 1 4 5 5" xfId="43484" xr:uid="{00000000-0005-0000-0000-000016250000}"/>
    <cellStyle name="20% - uthevingsfarge 1 4 5 6" xfId="43485"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2" xr:uid="{00000000-0005-0000-0000-00001B250000}"/>
    <cellStyle name="20% - uthevingsfarge 1 4 6_AVA DVA EL" xfId="14576" xr:uid="{00000000-0005-0000-0000-00001C250000}"/>
    <cellStyle name="20% - uthevingsfarge 1 4 7" xfId="14577" xr:uid="{00000000-0005-0000-0000-00001D250000}"/>
    <cellStyle name="20% - uthevingsfarge 1 4 8" xfId="37533" xr:uid="{00000000-0005-0000-0000-00001E250000}"/>
    <cellStyle name="20% - uthevingsfarge 1 4 9" xfId="43486" xr:uid="{00000000-0005-0000-0000-00001F250000}"/>
    <cellStyle name="20% - uthevingsfarge 1 4_3. Chng in credit spreads" xfId="43487"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45" xr:uid="{00000000-0005-0000-0000-000024250000}"/>
    <cellStyle name="20% - uthevingsfarge 1 40 2 2_CC1" xfId="53854" xr:uid="{8F298426-D958-4DFB-A648-9ECAA584BBB4}"/>
    <cellStyle name="20% - uthevingsfarge 1 40 2 3" xfId="37546" xr:uid="{00000000-0005-0000-0000-000025250000}"/>
    <cellStyle name="20% - uthevingsfarge 1 40 2 4" xfId="37547" xr:uid="{00000000-0005-0000-0000-000026250000}"/>
    <cellStyle name="20% - uthevingsfarge 1 40 2 5" xfId="37548" xr:uid="{00000000-0005-0000-0000-000027250000}"/>
    <cellStyle name="20% - uthevingsfarge 1 40 2 6" xfId="37544" xr:uid="{00000000-0005-0000-0000-000028250000}"/>
    <cellStyle name="20% - uthevingsfarge 1 40 2_4 manuell" xfId="53855" xr:uid="{54E37738-E782-42A3-9D10-4853DBA7154A}"/>
    <cellStyle name="20% - uthevingsfarge 1 40 3" xfId="2689" xr:uid="{00000000-0005-0000-0000-00002A250000}"/>
    <cellStyle name="20% - uthevingsfarge 1 40 3 2" xfId="37549" xr:uid="{00000000-0005-0000-0000-00002B250000}"/>
    <cellStyle name="20% - uthevingsfarge 1 40 3_CC1" xfId="53856" xr:uid="{4646A90A-BE4D-40BE-8E1C-A26EF7C05630}"/>
    <cellStyle name="20% - uthevingsfarge 1 40 4" xfId="37550" xr:uid="{00000000-0005-0000-0000-00002C250000}"/>
    <cellStyle name="20% - uthevingsfarge 1 40 5" xfId="37551" xr:uid="{00000000-0005-0000-0000-00002D250000}"/>
    <cellStyle name="20% - uthevingsfarge 1 40 6" xfId="37552" xr:uid="{00000000-0005-0000-0000-00002E250000}"/>
    <cellStyle name="20% - uthevingsfarge 1 40 7" xfId="37543" xr:uid="{00000000-0005-0000-0000-00002F250000}"/>
    <cellStyle name="20% - uthevingsfarge 1 40_4 manuell" xfId="53857"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55" xr:uid="{00000000-0005-0000-0000-000034250000}"/>
    <cellStyle name="20% - uthevingsfarge 1 41 2 2_CC1" xfId="53858" xr:uid="{3AE4AE47-9872-4926-9A6A-1320378B17E3}"/>
    <cellStyle name="20% - uthevingsfarge 1 41 2 3" xfId="37556" xr:uid="{00000000-0005-0000-0000-000035250000}"/>
    <cellStyle name="20% - uthevingsfarge 1 41 2 4" xfId="37557" xr:uid="{00000000-0005-0000-0000-000036250000}"/>
    <cellStyle name="20% - uthevingsfarge 1 41 2 5" xfId="37558" xr:uid="{00000000-0005-0000-0000-000037250000}"/>
    <cellStyle name="20% - uthevingsfarge 1 41 2 6" xfId="37554" xr:uid="{00000000-0005-0000-0000-000038250000}"/>
    <cellStyle name="20% - uthevingsfarge 1 41 2_4 manuell" xfId="53859" xr:uid="{F753D3F9-AFDC-418D-A394-3DF727181943}"/>
    <cellStyle name="20% - uthevingsfarge 1 41 3" xfId="2693" xr:uid="{00000000-0005-0000-0000-00003A250000}"/>
    <cellStyle name="20% - uthevingsfarge 1 41 3 2" xfId="37559" xr:uid="{00000000-0005-0000-0000-00003B250000}"/>
    <cellStyle name="20% - uthevingsfarge 1 41 3_CC1" xfId="53860" xr:uid="{124527AE-23C8-4387-8859-DC5D6CE6A238}"/>
    <cellStyle name="20% - uthevingsfarge 1 41 4" xfId="37560" xr:uid="{00000000-0005-0000-0000-00003C250000}"/>
    <cellStyle name="20% - uthevingsfarge 1 41 5" xfId="37561" xr:uid="{00000000-0005-0000-0000-00003D250000}"/>
    <cellStyle name="20% - uthevingsfarge 1 41 6" xfId="37562" xr:uid="{00000000-0005-0000-0000-00003E250000}"/>
    <cellStyle name="20% - uthevingsfarge 1 41 7" xfId="37553" xr:uid="{00000000-0005-0000-0000-00003F250000}"/>
    <cellStyle name="20% - uthevingsfarge 1 41_4 manuell" xfId="53861"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65" xr:uid="{00000000-0005-0000-0000-000044250000}"/>
    <cellStyle name="20% - uthevingsfarge 1 42 2 2_CC1" xfId="53862" xr:uid="{4611171F-A0C2-451B-8EC3-23D442332D92}"/>
    <cellStyle name="20% - uthevingsfarge 1 42 2 3" xfId="37566" xr:uid="{00000000-0005-0000-0000-000045250000}"/>
    <cellStyle name="20% - uthevingsfarge 1 42 2 4" xfId="37567" xr:uid="{00000000-0005-0000-0000-000046250000}"/>
    <cellStyle name="20% - uthevingsfarge 1 42 2 5" xfId="37568" xr:uid="{00000000-0005-0000-0000-000047250000}"/>
    <cellStyle name="20% - uthevingsfarge 1 42 2 6" xfId="37564" xr:uid="{00000000-0005-0000-0000-000048250000}"/>
    <cellStyle name="20% - uthevingsfarge 1 42 2_4 manuell" xfId="53863" xr:uid="{44677BA7-B67E-4139-8753-D9958E7AE626}"/>
    <cellStyle name="20% - uthevingsfarge 1 42 3" xfId="2697" xr:uid="{00000000-0005-0000-0000-00004A250000}"/>
    <cellStyle name="20% - uthevingsfarge 1 42 3 2" xfId="37569" xr:uid="{00000000-0005-0000-0000-00004B250000}"/>
    <cellStyle name="20% - uthevingsfarge 1 42 3_CC1" xfId="53864" xr:uid="{2D413B7B-AB32-4F8C-8F6F-82A7C5F62D71}"/>
    <cellStyle name="20% - uthevingsfarge 1 42 4" xfId="37570" xr:uid="{00000000-0005-0000-0000-00004C250000}"/>
    <cellStyle name="20% - uthevingsfarge 1 42 5" xfId="37571" xr:uid="{00000000-0005-0000-0000-00004D250000}"/>
    <cellStyle name="20% - uthevingsfarge 1 42 6" xfId="37572" xr:uid="{00000000-0005-0000-0000-00004E250000}"/>
    <cellStyle name="20% - uthevingsfarge 1 42 7" xfId="37563" xr:uid="{00000000-0005-0000-0000-00004F250000}"/>
    <cellStyle name="20% - uthevingsfarge 1 42_4 manuell" xfId="53865"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75" xr:uid="{00000000-0005-0000-0000-000054250000}"/>
    <cellStyle name="20% - uthevingsfarge 1 43 2 2_CC1" xfId="53866" xr:uid="{0A81CD52-EE43-4BDB-94F7-DBA5A2265E89}"/>
    <cellStyle name="20% - uthevingsfarge 1 43 2 3" xfId="37576" xr:uid="{00000000-0005-0000-0000-000055250000}"/>
    <cellStyle name="20% - uthevingsfarge 1 43 2 4" xfId="37577" xr:uid="{00000000-0005-0000-0000-000056250000}"/>
    <cellStyle name="20% - uthevingsfarge 1 43 2 5" xfId="37578" xr:uid="{00000000-0005-0000-0000-000057250000}"/>
    <cellStyle name="20% - uthevingsfarge 1 43 2 6" xfId="37574" xr:uid="{00000000-0005-0000-0000-000058250000}"/>
    <cellStyle name="20% - uthevingsfarge 1 43 2_4 manuell" xfId="53867" xr:uid="{551DAE9C-0304-480F-92A9-4A2233CDA0E9}"/>
    <cellStyle name="20% - uthevingsfarge 1 43 3" xfId="2701" xr:uid="{00000000-0005-0000-0000-00005A250000}"/>
    <cellStyle name="20% - uthevingsfarge 1 43 3 2" xfId="37579" xr:uid="{00000000-0005-0000-0000-00005B250000}"/>
    <cellStyle name="20% - uthevingsfarge 1 43 3_CC1" xfId="53868" xr:uid="{E57D7203-71A3-4256-B7D0-8690804FE316}"/>
    <cellStyle name="20% - uthevingsfarge 1 43 4" xfId="37580" xr:uid="{00000000-0005-0000-0000-00005C250000}"/>
    <cellStyle name="20% - uthevingsfarge 1 43 5" xfId="37581" xr:uid="{00000000-0005-0000-0000-00005D250000}"/>
    <cellStyle name="20% - uthevingsfarge 1 43 6" xfId="37582" xr:uid="{00000000-0005-0000-0000-00005E250000}"/>
    <cellStyle name="20% - uthevingsfarge 1 43 7" xfId="37573" xr:uid="{00000000-0005-0000-0000-00005F250000}"/>
    <cellStyle name="20% - uthevingsfarge 1 43_4 manuell" xfId="53869"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85" xr:uid="{00000000-0005-0000-0000-000064250000}"/>
    <cellStyle name="20% - uthevingsfarge 1 44 2 2_CC1" xfId="53870" xr:uid="{55FE0D46-93A4-48CF-B416-6AFC9FBAD983}"/>
    <cellStyle name="20% - uthevingsfarge 1 44 2 3" xfId="37586" xr:uid="{00000000-0005-0000-0000-000065250000}"/>
    <cellStyle name="20% - uthevingsfarge 1 44 2 4" xfId="37587" xr:uid="{00000000-0005-0000-0000-000066250000}"/>
    <cellStyle name="20% - uthevingsfarge 1 44 2 5" xfId="37588" xr:uid="{00000000-0005-0000-0000-000067250000}"/>
    <cellStyle name="20% - uthevingsfarge 1 44 2 6" xfId="37584" xr:uid="{00000000-0005-0000-0000-000068250000}"/>
    <cellStyle name="20% - uthevingsfarge 1 44 2_4 manuell" xfId="53871" xr:uid="{84008472-6094-4CDD-AC29-D98737E0BF1E}"/>
    <cellStyle name="20% - uthevingsfarge 1 44 3" xfId="2705" xr:uid="{00000000-0005-0000-0000-00006A250000}"/>
    <cellStyle name="20% - uthevingsfarge 1 44 3 2" xfId="37589" xr:uid="{00000000-0005-0000-0000-00006B250000}"/>
    <cellStyle name="20% - uthevingsfarge 1 44 3_CC1" xfId="53872" xr:uid="{EA452726-A1F8-493A-A277-D1D4B38ADC04}"/>
    <cellStyle name="20% - uthevingsfarge 1 44 4" xfId="37590" xr:uid="{00000000-0005-0000-0000-00006C250000}"/>
    <cellStyle name="20% - uthevingsfarge 1 44 5" xfId="37591" xr:uid="{00000000-0005-0000-0000-00006D250000}"/>
    <cellStyle name="20% - uthevingsfarge 1 44 6" xfId="37592" xr:uid="{00000000-0005-0000-0000-00006E250000}"/>
    <cellStyle name="20% - uthevingsfarge 1 44 7" xfId="37583" xr:uid="{00000000-0005-0000-0000-00006F250000}"/>
    <cellStyle name="20% - uthevingsfarge 1 44_4 manuell" xfId="53873"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95" xr:uid="{00000000-0005-0000-0000-000074250000}"/>
    <cellStyle name="20% - uthevingsfarge 1 45 2 2_CC1" xfId="53874" xr:uid="{2F879B6D-BBA5-457E-8753-BB17805AAFC6}"/>
    <cellStyle name="20% - uthevingsfarge 1 45 2 3" xfId="37596" xr:uid="{00000000-0005-0000-0000-000075250000}"/>
    <cellStyle name="20% - uthevingsfarge 1 45 2 4" xfId="37597" xr:uid="{00000000-0005-0000-0000-000076250000}"/>
    <cellStyle name="20% - uthevingsfarge 1 45 2 5" xfId="37598" xr:uid="{00000000-0005-0000-0000-000077250000}"/>
    <cellStyle name="20% - uthevingsfarge 1 45 2 6" xfId="37594" xr:uid="{00000000-0005-0000-0000-000078250000}"/>
    <cellStyle name="20% - uthevingsfarge 1 45 2_4 manuell" xfId="53875" xr:uid="{640741A6-3045-4C94-9C7B-86C4C754B369}"/>
    <cellStyle name="20% - uthevingsfarge 1 45 3" xfId="2709" xr:uid="{00000000-0005-0000-0000-00007A250000}"/>
    <cellStyle name="20% - uthevingsfarge 1 45 3 2" xfId="37599" xr:uid="{00000000-0005-0000-0000-00007B250000}"/>
    <cellStyle name="20% - uthevingsfarge 1 45 3_CC1" xfId="53876" xr:uid="{CE7F5F68-D6B3-4030-930F-9C38C95BD1DB}"/>
    <cellStyle name="20% - uthevingsfarge 1 45 4" xfId="37600" xr:uid="{00000000-0005-0000-0000-00007C250000}"/>
    <cellStyle name="20% - uthevingsfarge 1 45 5" xfId="37601" xr:uid="{00000000-0005-0000-0000-00007D250000}"/>
    <cellStyle name="20% - uthevingsfarge 1 45 6" xfId="37602" xr:uid="{00000000-0005-0000-0000-00007E250000}"/>
    <cellStyle name="20% - uthevingsfarge 1 45 7" xfId="37593" xr:uid="{00000000-0005-0000-0000-00007F250000}"/>
    <cellStyle name="20% - uthevingsfarge 1 45_4 manuell" xfId="53877"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05" xr:uid="{00000000-0005-0000-0000-000084250000}"/>
    <cellStyle name="20% - uthevingsfarge 1 46 2 2_CC1" xfId="53878" xr:uid="{1F1B50C9-AEA3-45AB-9874-7FB146610916}"/>
    <cellStyle name="20% - uthevingsfarge 1 46 2 3" xfId="37606" xr:uid="{00000000-0005-0000-0000-000085250000}"/>
    <cellStyle name="20% - uthevingsfarge 1 46 2 4" xfId="37607" xr:uid="{00000000-0005-0000-0000-000086250000}"/>
    <cellStyle name="20% - uthevingsfarge 1 46 2 5" xfId="37608" xr:uid="{00000000-0005-0000-0000-000087250000}"/>
    <cellStyle name="20% - uthevingsfarge 1 46 2 6" xfId="37604" xr:uid="{00000000-0005-0000-0000-000088250000}"/>
    <cellStyle name="20% - uthevingsfarge 1 46 2_4 manuell" xfId="53879" xr:uid="{643A6204-5236-403F-A213-73D46CB7F92D}"/>
    <cellStyle name="20% - uthevingsfarge 1 46 3" xfId="2713" xr:uid="{00000000-0005-0000-0000-00008A250000}"/>
    <cellStyle name="20% - uthevingsfarge 1 46 3 2" xfId="37609" xr:uid="{00000000-0005-0000-0000-00008B250000}"/>
    <cellStyle name="20% - uthevingsfarge 1 46 3_CC1" xfId="53880" xr:uid="{3A293F46-6724-497D-81DF-84EAAF1C99ED}"/>
    <cellStyle name="20% - uthevingsfarge 1 46 4" xfId="37610" xr:uid="{00000000-0005-0000-0000-00008C250000}"/>
    <cellStyle name="20% - uthevingsfarge 1 46 5" xfId="37611" xr:uid="{00000000-0005-0000-0000-00008D250000}"/>
    <cellStyle name="20% - uthevingsfarge 1 46 6" xfId="37612" xr:uid="{00000000-0005-0000-0000-00008E250000}"/>
    <cellStyle name="20% - uthevingsfarge 1 46 7" xfId="37603" xr:uid="{00000000-0005-0000-0000-00008F250000}"/>
    <cellStyle name="20% - uthevingsfarge 1 46_4 manuell" xfId="53881"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15" xr:uid="{00000000-0005-0000-0000-000094250000}"/>
    <cellStyle name="20% - uthevingsfarge 1 47 2 2_CC1" xfId="53882" xr:uid="{2F64071A-8587-4222-A4CB-E8FC4964E9A7}"/>
    <cellStyle name="20% - uthevingsfarge 1 47 2 3" xfId="37616" xr:uid="{00000000-0005-0000-0000-000095250000}"/>
    <cellStyle name="20% - uthevingsfarge 1 47 2 4" xfId="37617" xr:uid="{00000000-0005-0000-0000-000096250000}"/>
    <cellStyle name="20% - uthevingsfarge 1 47 2 5" xfId="37618" xr:uid="{00000000-0005-0000-0000-000097250000}"/>
    <cellStyle name="20% - uthevingsfarge 1 47 2 6" xfId="37614" xr:uid="{00000000-0005-0000-0000-000098250000}"/>
    <cellStyle name="20% - uthevingsfarge 1 47 2_4 manuell" xfId="53883" xr:uid="{68A00FDD-092A-4C0A-9D36-EC1939B7DDFE}"/>
    <cellStyle name="20% - uthevingsfarge 1 47 3" xfId="2717" xr:uid="{00000000-0005-0000-0000-00009A250000}"/>
    <cellStyle name="20% - uthevingsfarge 1 47 3 2" xfId="37619" xr:uid="{00000000-0005-0000-0000-00009B250000}"/>
    <cellStyle name="20% - uthevingsfarge 1 47 3_CC1" xfId="53884" xr:uid="{F518A7B5-2D77-4ED8-BB6A-9D179C0F44A4}"/>
    <cellStyle name="20% - uthevingsfarge 1 47 4" xfId="37620" xr:uid="{00000000-0005-0000-0000-00009C250000}"/>
    <cellStyle name="20% - uthevingsfarge 1 47 5" xfId="37621" xr:uid="{00000000-0005-0000-0000-00009D250000}"/>
    <cellStyle name="20% - uthevingsfarge 1 47 6" xfId="37622" xr:uid="{00000000-0005-0000-0000-00009E250000}"/>
    <cellStyle name="20% - uthevingsfarge 1 47 7" xfId="37613" xr:uid="{00000000-0005-0000-0000-00009F250000}"/>
    <cellStyle name="20% - uthevingsfarge 1 47_4 manuell" xfId="53885"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25" xr:uid="{00000000-0005-0000-0000-0000A4250000}"/>
    <cellStyle name="20% - uthevingsfarge 1 48 2 2_CC1" xfId="53886" xr:uid="{5B05487F-EA7D-45C6-9F69-8F9B707A0223}"/>
    <cellStyle name="20% - uthevingsfarge 1 48 2 3" xfId="37626" xr:uid="{00000000-0005-0000-0000-0000A5250000}"/>
    <cellStyle name="20% - uthevingsfarge 1 48 2 4" xfId="37627" xr:uid="{00000000-0005-0000-0000-0000A6250000}"/>
    <cellStyle name="20% - uthevingsfarge 1 48 2 5" xfId="37628" xr:uid="{00000000-0005-0000-0000-0000A7250000}"/>
    <cellStyle name="20% - uthevingsfarge 1 48 2 6" xfId="37624" xr:uid="{00000000-0005-0000-0000-0000A8250000}"/>
    <cellStyle name="20% - uthevingsfarge 1 48 2_4 manuell" xfId="53887" xr:uid="{C181F97D-BF98-4EDA-94A6-089635DC1D40}"/>
    <cellStyle name="20% - uthevingsfarge 1 48 3" xfId="2721" xr:uid="{00000000-0005-0000-0000-0000AA250000}"/>
    <cellStyle name="20% - uthevingsfarge 1 48 3 2" xfId="37629" xr:uid="{00000000-0005-0000-0000-0000AB250000}"/>
    <cellStyle name="20% - uthevingsfarge 1 48 3_CC1" xfId="53888" xr:uid="{18E6912E-869A-46F8-91C7-E7959414AEF3}"/>
    <cellStyle name="20% - uthevingsfarge 1 48 4" xfId="37630" xr:uid="{00000000-0005-0000-0000-0000AC250000}"/>
    <cellStyle name="20% - uthevingsfarge 1 48 5" xfId="37631" xr:uid="{00000000-0005-0000-0000-0000AD250000}"/>
    <cellStyle name="20% - uthevingsfarge 1 48 6" xfId="37632" xr:uid="{00000000-0005-0000-0000-0000AE250000}"/>
    <cellStyle name="20% - uthevingsfarge 1 48 7" xfId="37623" xr:uid="{00000000-0005-0000-0000-0000AF250000}"/>
    <cellStyle name="20% - uthevingsfarge 1 48_4 manuell" xfId="53889"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35" xr:uid="{00000000-0005-0000-0000-0000B4250000}"/>
    <cellStyle name="20% - uthevingsfarge 1 49 2 2_CC1" xfId="53890" xr:uid="{C4B110B4-9AC4-436C-83B3-40095A06F499}"/>
    <cellStyle name="20% - uthevingsfarge 1 49 2 3" xfId="37636" xr:uid="{00000000-0005-0000-0000-0000B5250000}"/>
    <cellStyle name="20% - uthevingsfarge 1 49 2 4" xfId="37637" xr:uid="{00000000-0005-0000-0000-0000B6250000}"/>
    <cellStyle name="20% - uthevingsfarge 1 49 2 5" xfId="37638" xr:uid="{00000000-0005-0000-0000-0000B7250000}"/>
    <cellStyle name="20% - uthevingsfarge 1 49 2 6" xfId="37634" xr:uid="{00000000-0005-0000-0000-0000B8250000}"/>
    <cellStyle name="20% - uthevingsfarge 1 49 2_4 manuell" xfId="53891" xr:uid="{C84C48F8-5B20-4785-8046-C8E088A092F0}"/>
    <cellStyle name="20% - uthevingsfarge 1 49 3" xfId="2725" xr:uid="{00000000-0005-0000-0000-0000BA250000}"/>
    <cellStyle name="20% - uthevingsfarge 1 49 3 2" xfId="37639" xr:uid="{00000000-0005-0000-0000-0000BB250000}"/>
    <cellStyle name="20% - uthevingsfarge 1 49 3_CC1" xfId="53892" xr:uid="{EFA27E5C-83BD-4CF5-B63F-A497DE6B1C69}"/>
    <cellStyle name="20% - uthevingsfarge 1 49 4" xfId="37640" xr:uid="{00000000-0005-0000-0000-0000BC250000}"/>
    <cellStyle name="20% - uthevingsfarge 1 49 5" xfId="37641" xr:uid="{00000000-0005-0000-0000-0000BD250000}"/>
    <cellStyle name="20% - uthevingsfarge 1 49 6" xfId="37642" xr:uid="{00000000-0005-0000-0000-0000BE250000}"/>
    <cellStyle name="20% - uthevingsfarge 1 49 7" xfId="37633" xr:uid="{00000000-0005-0000-0000-0000BF250000}"/>
    <cellStyle name="20% - uthevingsfarge 1 49_4 manuell" xfId="53893"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45" xr:uid="{00000000-0005-0000-0000-0000C4250000}"/>
    <cellStyle name="20% - uthevingsfarge 1 5 2 2 2 2" xfId="43488" xr:uid="{00000000-0005-0000-0000-0000C5250000}"/>
    <cellStyle name="20% - uthevingsfarge 1 5 2 2 3" xfId="43489" xr:uid="{00000000-0005-0000-0000-0000C6250000}"/>
    <cellStyle name="20% - uthevingsfarge 1 5 2 2_3. Chng in credit spreads" xfId="43490" xr:uid="{00000000-0005-0000-0000-0000C7250000}"/>
    <cellStyle name="20% - uthevingsfarge 1 5 2 3" xfId="37646" xr:uid="{00000000-0005-0000-0000-0000C8250000}"/>
    <cellStyle name="20% - uthevingsfarge 1 5 2 3 2" xfId="43491" xr:uid="{00000000-0005-0000-0000-0000C9250000}"/>
    <cellStyle name="20% - uthevingsfarge 1 5 2 3 2 2" xfId="43492" xr:uid="{00000000-0005-0000-0000-0000CA250000}"/>
    <cellStyle name="20% - uthevingsfarge 1 5 2 3 3" xfId="43493" xr:uid="{00000000-0005-0000-0000-0000CB250000}"/>
    <cellStyle name="20% - uthevingsfarge 1 5 2 3_3. Chng in credit spreads" xfId="43494" xr:uid="{00000000-0005-0000-0000-0000CC250000}"/>
    <cellStyle name="20% - uthevingsfarge 1 5 2 4" xfId="37647" xr:uid="{00000000-0005-0000-0000-0000CD250000}"/>
    <cellStyle name="20% - uthevingsfarge 1 5 2 4 2" xfId="43495" xr:uid="{00000000-0005-0000-0000-0000CE250000}"/>
    <cellStyle name="20% - uthevingsfarge 1 5 2 5" xfId="37648" xr:uid="{00000000-0005-0000-0000-0000CF250000}"/>
    <cellStyle name="20% - uthevingsfarge 1 5 2 6" xfId="37644" xr:uid="{00000000-0005-0000-0000-0000D0250000}"/>
    <cellStyle name="20% - uthevingsfarge 1 5 2_3. Chng in credit spreads" xfId="43496" xr:uid="{00000000-0005-0000-0000-0000D1250000}"/>
    <cellStyle name="20% - uthevingsfarge 1 5 3" xfId="2729" xr:uid="{00000000-0005-0000-0000-0000D2250000}"/>
    <cellStyle name="20% - uthevingsfarge 1 5 3 2" xfId="14578" xr:uid="{00000000-0005-0000-0000-0000D3250000}"/>
    <cellStyle name="20% - uthevingsfarge 1 5 3 2 2" xfId="43497" xr:uid="{00000000-0005-0000-0000-0000D4250000}"/>
    <cellStyle name="20% - uthevingsfarge 1 5 3 3" xfId="37649" xr:uid="{00000000-0005-0000-0000-0000D5250000}"/>
    <cellStyle name="20% - uthevingsfarge 1 5 3_3. Chng in credit spreads" xfId="43498" xr:uid="{00000000-0005-0000-0000-0000D6250000}"/>
    <cellStyle name="20% - uthevingsfarge 1 5 4" xfId="14579" xr:uid="{00000000-0005-0000-0000-0000D7250000}"/>
    <cellStyle name="20% - uthevingsfarge 1 5 4 2" xfId="37650" xr:uid="{00000000-0005-0000-0000-0000D8250000}"/>
    <cellStyle name="20% - uthevingsfarge 1 5 4 2 2" xfId="43499" xr:uid="{00000000-0005-0000-0000-0000D9250000}"/>
    <cellStyle name="20% - uthevingsfarge 1 5 4 3" xfId="43500" xr:uid="{00000000-0005-0000-0000-0000DA250000}"/>
    <cellStyle name="20% - uthevingsfarge 1 5 4_3. Chng in credit spreads" xfId="43501" xr:uid="{00000000-0005-0000-0000-0000DB250000}"/>
    <cellStyle name="20% - uthevingsfarge 1 5 5" xfId="14580" xr:uid="{00000000-0005-0000-0000-0000DC250000}"/>
    <cellStyle name="20% - uthevingsfarge 1 5 5 2" xfId="37651" xr:uid="{00000000-0005-0000-0000-0000DD250000}"/>
    <cellStyle name="20% - uthevingsfarge 1 5 6" xfId="37652" xr:uid="{00000000-0005-0000-0000-0000DE250000}"/>
    <cellStyle name="20% - uthevingsfarge 1 5 7" xfId="37643" xr:uid="{00000000-0005-0000-0000-0000DF250000}"/>
    <cellStyle name="20% - uthevingsfarge 1 5 8" xfId="43502" xr:uid="{00000000-0005-0000-0000-0000E0250000}"/>
    <cellStyle name="20% - uthevingsfarge 1 5 9" xfId="43503" xr:uid="{00000000-0005-0000-0000-0000E1250000}"/>
    <cellStyle name="20% - uthevingsfarge 1 5_3. Chng in credit spreads" xfId="43504"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55" xr:uid="{00000000-0005-0000-0000-0000E6250000}"/>
    <cellStyle name="20% - uthevingsfarge 1 50 2 2_CC1" xfId="53894" xr:uid="{49FA0DAF-3BC8-4AD2-917E-B77BFD68241D}"/>
    <cellStyle name="20% - uthevingsfarge 1 50 2 3" xfId="37656" xr:uid="{00000000-0005-0000-0000-0000E7250000}"/>
    <cellStyle name="20% - uthevingsfarge 1 50 2 4" xfId="37657" xr:uid="{00000000-0005-0000-0000-0000E8250000}"/>
    <cellStyle name="20% - uthevingsfarge 1 50 2 5" xfId="37658" xr:uid="{00000000-0005-0000-0000-0000E9250000}"/>
    <cellStyle name="20% - uthevingsfarge 1 50 2 6" xfId="37654" xr:uid="{00000000-0005-0000-0000-0000EA250000}"/>
    <cellStyle name="20% - uthevingsfarge 1 50 2_4 manuell" xfId="53895" xr:uid="{5734068D-5696-4F48-91EF-814A0328147D}"/>
    <cellStyle name="20% - uthevingsfarge 1 50 3" xfId="2733" xr:uid="{00000000-0005-0000-0000-0000EC250000}"/>
    <cellStyle name="20% - uthevingsfarge 1 50 3 2" xfId="37659" xr:uid="{00000000-0005-0000-0000-0000ED250000}"/>
    <cellStyle name="20% - uthevingsfarge 1 50 3_CC1" xfId="53896" xr:uid="{5A0B4183-4A47-4F6B-8D48-4EFAFBA63139}"/>
    <cellStyle name="20% - uthevingsfarge 1 50 4" xfId="37660" xr:uid="{00000000-0005-0000-0000-0000EE250000}"/>
    <cellStyle name="20% - uthevingsfarge 1 50 5" xfId="37661" xr:uid="{00000000-0005-0000-0000-0000EF250000}"/>
    <cellStyle name="20% - uthevingsfarge 1 50 6" xfId="37662" xr:uid="{00000000-0005-0000-0000-0000F0250000}"/>
    <cellStyle name="20% - uthevingsfarge 1 50 7" xfId="37653" xr:uid="{00000000-0005-0000-0000-0000F1250000}"/>
    <cellStyle name="20% - uthevingsfarge 1 50_4 manuell" xfId="53897"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65" xr:uid="{00000000-0005-0000-0000-0000F6250000}"/>
    <cellStyle name="20% - uthevingsfarge 1 51 2 2_CC1" xfId="53898" xr:uid="{AD52D3ED-E8C5-472B-BE40-ABA631C79893}"/>
    <cellStyle name="20% - uthevingsfarge 1 51 2 3" xfId="37666" xr:uid="{00000000-0005-0000-0000-0000F7250000}"/>
    <cellStyle name="20% - uthevingsfarge 1 51 2 4" xfId="37667" xr:uid="{00000000-0005-0000-0000-0000F8250000}"/>
    <cellStyle name="20% - uthevingsfarge 1 51 2 5" xfId="37668" xr:uid="{00000000-0005-0000-0000-0000F9250000}"/>
    <cellStyle name="20% - uthevingsfarge 1 51 2 6" xfId="37664" xr:uid="{00000000-0005-0000-0000-0000FA250000}"/>
    <cellStyle name="20% - uthevingsfarge 1 51 2_4 manuell" xfId="53899" xr:uid="{E508E5DD-C38A-4982-8481-C6675A6B134F}"/>
    <cellStyle name="20% - uthevingsfarge 1 51 3" xfId="2737" xr:uid="{00000000-0005-0000-0000-0000FC250000}"/>
    <cellStyle name="20% - uthevingsfarge 1 51 3 2" xfId="37669" xr:uid="{00000000-0005-0000-0000-0000FD250000}"/>
    <cellStyle name="20% - uthevingsfarge 1 51 3_CC1" xfId="53900" xr:uid="{A2DAE082-9DFD-4855-8C04-00965AC653A6}"/>
    <cellStyle name="20% - uthevingsfarge 1 51 4" xfId="37670" xr:uid="{00000000-0005-0000-0000-0000FE250000}"/>
    <cellStyle name="20% - uthevingsfarge 1 51 5" xfId="37671" xr:uid="{00000000-0005-0000-0000-0000FF250000}"/>
    <cellStyle name="20% - uthevingsfarge 1 51 6" xfId="37672" xr:uid="{00000000-0005-0000-0000-000000260000}"/>
    <cellStyle name="20% - uthevingsfarge 1 51 7" xfId="37663" xr:uid="{00000000-0005-0000-0000-000001260000}"/>
    <cellStyle name="20% - uthevingsfarge 1 51_4 manuell" xfId="53901"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75" xr:uid="{00000000-0005-0000-0000-000006260000}"/>
    <cellStyle name="20% - uthevingsfarge 1 52 2 2_CC1" xfId="53902" xr:uid="{ADB5EBF4-53E1-49F0-B3C0-92957B88126A}"/>
    <cellStyle name="20% - uthevingsfarge 1 52 2 3" xfId="37676" xr:uid="{00000000-0005-0000-0000-000007260000}"/>
    <cellStyle name="20% - uthevingsfarge 1 52 2 4" xfId="37677" xr:uid="{00000000-0005-0000-0000-000008260000}"/>
    <cellStyle name="20% - uthevingsfarge 1 52 2 5" xfId="37678" xr:uid="{00000000-0005-0000-0000-000009260000}"/>
    <cellStyle name="20% - uthevingsfarge 1 52 2 6" xfId="37674" xr:uid="{00000000-0005-0000-0000-00000A260000}"/>
    <cellStyle name="20% - uthevingsfarge 1 52 2_4 manuell" xfId="53903" xr:uid="{05FE9531-E1DA-4306-BA39-991D5ABD1F52}"/>
    <cellStyle name="20% - uthevingsfarge 1 52 3" xfId="2741" xr:uid="{00000000-0005-0000-0000-00000C260000}"/>
    <cellStyle name="20% - uthevingsfarge 1 52 3 2" xfId="37679" xr:uid="{00000000-0005-0000-0000-00000D260000}"/>
    <cellStyle name="20% - uthevingsfarge 1 52 3_CC1" xfId="53904" xr:uid="{04C106FC-172B-427A-B007-FBDD747D3DD5}"/>
    <cellStyle name="20% - uthevingsfarge 1 52 4" xfId="37680" xr:uid="{00000000-0005-0000-0000-00000E260000}"/>
    <cellStyle name="20% - uthevingsfarge 1 52 5" xfId="37681" xr:uid="{00000000-0005-0000-0000-00000F260000}"/>
    <cellStyle name="20% - uthevingsfarge 1 52 6" xfId="37682" xr:uid="{00000000-0005-0000-0000-000010260000}"/>
    <cellStyle name="20% - uthevingsfarge 1 52 7" xfId="37673" xr:uid="{00000000-0005-0000-0000-000011260000}"/>
    <cellStyle name="20% - uthevingsfarge 1 52_4 manuell" xfId="53905"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85" xr:uid="{00000000-0005-0000-0000-000016260000}"/>
    <cellStyle name="20% - uthevingsfarge 1 53 2 2_CC1" xfId="53906" xr:uid="{C1B18385-D274-42B3-B00F-1F7F3CD95701}"/>
    <cellStyle name="20% - uthevingsfarge 1 53 2 3" xfId="37686" xr:uid="{00000000-0005-0000-0000-000017260000}"/>
    <cellStyle name="20% - uthevingsfarge 1 53 2 4" xfId="37687" xr:uid="{00000000-0005-0000-0000-000018260000}"/>
    <cellStyle name="20% - uthevingsfarge 1 53 2 5" xfId="37688" xr:uid="{00000000-0005-0000-0000-000019260000}"/>
    <cellStyle name="20% - uthevingsfarge 1 53 2 6" xfId="37684" xr:uid="{00000000-0005-0000-0000-00001A260000}"/>
    <cellStyle name="20% - uthevingsfarge 1 53 2_4 manuell" xfId="53907" xr:uid="{B7530B82-63FC-4298-AEE7-AB54A299210E}"/>
    <cellStyle name="20% - uthevingsfarge 1 53 3" xfId="2745" xr:uid="{00000000-0005-0000-0000-00001C260000}"/>
    <cellStyle name="20% - uthevingsfarge 1 53 3 2" xfId="37689" xr:uid="{00000000-0005-0000-0000-00001D260000}"/>
    <cellStyle name="20% - uthevingsfarge 1 53 3_CC1" xfId="53908" xr:uid="{C2AD600D-B244-4017-A525-71279757AB56}"/>
    <cellStyle name="20% - uthevingsfarge 1 53 4" xfId="37690" xr:uid="{00000000-0005-0000-0000-00001E260000}"/>
    <cellStyle name="20% - uthevingsfarge 1 53 5" xfId="37691" xr:uid="{00000000-0005-0000-0000-00001F260000}"/>
    <cellStyle name="20% - uthevingsfarge 1 53 6" xfId="37692" xr:uid="{00000000-0005-0000-0000-000020260000}"/>
    <cellStyle name="20% - uthevingsfarge 1 53 7" xfId="37683" xr:uid="{00000000-0005-0000-0000-000021260000}"/>
    <cellStyle name="20% - uthevingsfarge 1 53_4 manuell" xfId="53909"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95" xr:uid="{00000000-0005-0000-0000-000026260000}"/>
    <cellStyle name="20% - uthevingsfarge 1 54 2 2_CC1" xfId="53910" xr:uid="{29381FC0-00D6-4752-8A9E-E7F519E8300F}"/>
    <cellStyle name="20% - uthevingsfarge 1 54 2 3" xfId="37696" xr:uid="{00000000-0005-0000-0000-000027260000}"/>
    <cellStyle name="20% - uthevingsfarge 1 54 2 4" xfId="37697" xr:uid="{00000000-0005-0000-0000-000028260000}"/>
    <cellStyle name="20% - uthevingsfarge 1 54 2 5" xfId="37698" xr:uid="{00000000-0005-0000-0000-000029260000}"/>
    <cellStyle name="20% - uthevingsfarge 1 54 2 6" xfId="37694" xr:uid="{00000000-0005-0000-0000-00002A260000}"/>
    <cellStyle name="20% - uthevingsfarge 1 54 2_4 manuell" xfId="53911" xr:uid="{7EAB0668-C65F-4808-AF71-B86F16F4EE35}"/>
    <cellStyle name="20% - uthevingsfarge 1 54 3" xfId="2749" xr:uid="{00000000-0005-0000-0000-00002C260000}"/>
    <cellStyle name="20% - uthevingsfarge 1 54 3 2" xfId="37699" xr:uid="{00000000-0005-0000-0000-00002D260000}"/>
    <cellStyle name="20% - uthevingsfarge 1 54 3_CC1" xfId="53912" xr:uid="{92D3BA92-6149-4CEA-A491-689DE0FDEC94}"/>
    <cellStyle name="20% - uthevingsfarge 1 54 4" xfId="37700" xr:uid="{00000000-0005-0000-0000-00002E260000}"/>
    <cellStyle name="20% - uthevingsfarge 1 54 5" xfId="37701" xr:uid="{00000000-0005-0000-0000-00002F260000}"/>
    <cellStyle name="20% - uthevingsfarge 1 54 6" xfId="37702" xr:uid="{00000000-0005-0000-0000-000030260000}"/>
    <cellStyle name="20% - uthevingsfarge 1 54 7" xfId="37693" xr:uid="{00000000-0005-0000-0000-000031260000}"/>
    <cellStyle name="20% - uthevingsfarge 1 54_4 manuell" xfId="53913"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05" xr:uid="{00000000-0005-0000-0000-000036260000}"/>
    <cellStyle name="20% - uthevingsfarge 1 55 2 2_CC1" xfId="53914" xr:uid="{29DD8AF5-5EDF-4A75-A8C1-C3D3BFB3F096}"/>
    <cellStyle name="20% - uthevingsfarge 1 55 2 3" xfId="37706" xr:uid="{00000000-0005-0000-0000-000037260000}"/>
    <cellStyle name="20% - uthevingsfarge 1 55 2 4" xfId="37707" xr:uid="{00000000-0005-0000-0000-000038260000}"/>
    <cellStyle name="20% - uthevingsfarge 1 55 2 5" xfId="37708" xr:uid="{00000000-0005-0000-0000-000039260000}"/>
    <cellStyle name="20% - uthevingsfarge 1 55 2 6" xfId="37704" xr:uid="{00000000-0005-0000-0000-00003A260000}"/>
    <cellStyle name="20% - uthevingsfarge 1 55 2_4 manuell" xfId="53915" xr:uid="{BF288006-9774-4EA9-BCD4-65C6081379C9}"/>
    <cellStyle name="20% - uthevingsfarge 1 55 3" xfId="2753" xr:uid="{00000000-0005-0000-0000-00003C260000}"/>
    <cellStyle name="20% - uthevingsfarge 1 55 3 2" xfId="37709" xr:uid="{00000000-0005-0000-0000-00003D260000}"/>
    <cellStyle name="20% - uthevingsfarge 1 55 3_CC1" xfId="53916" xr:uid="{F7ED1BF6-6ACB-4F53-BF7C-43476BB0E176}"/>
    <cellStyle name="20% - uthevingsfarge 1 55 4" xfId="37710" xr:uid="{00000000-0005-0000-0000-00003E260000}"/>
    <cellStyle name="20% - uthevingsfarge 1 55 5" xfId="37711" xr:uid="{00000000-0005-0000-0000-00003F260000}"/>
    <cellStyle name="20% - uthevingsfarge 1 55 6" xfId="37712" xr:uid="{00000000-0005-0000-0000-000040260000}"/>
    <cellStyle name="20% - uthevingsfarge 1 55 7" xfId="37703" xr:uid="{00000000-0005-0000-0000-000041260000}"/>
    <cellStyle name="20% - uthevingsfarge 1 55_4 manuell" xfId="53917"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15" xr:uid="{00000000-0005-0000-0000-000046260000}"/>
    <cellStyle name="20% - uthevingsfarge 1 56 2 2_CC1" xfId="53918" xr:uid="{8EB8241D-293E-415B-ABFC-69C3830F9C0D}"/>
    <cellStyle name="20% - uthevingsfarge 1 56 2 3" xfId="37716" xr:uid="{00000000-0005-0000-0000-000047260000}"/>
    <cellStyle name="20% - uthevingsfarge 1 56 2 4" xfId="37717" xr:uid="{00000000-0005-0000-0000-000048260000}"/>
    <cellStyle name="20% - uthevingsfarge 1 56 2 5" xfId="37718" xr:uid="{00000000-0005-0000-0000-000049260000}"/>
    <cellStyle name="20% - uthevingsfarge 1 56 2 6" xfId="37714" xr:uid="{00000000-0005-0000-0000-00004A260000}"/>
    <cellStyle name="20% - uthevingsfarge 1 56 2_4 manuell" xfId="53919" xr:uid="{72BB6D62-06B3-4E43-B74E-2E38F46FB965}"/>
    <cellStyle name="20% - uthevingsfarge 1 56 3" xfId="2757" xr:uid="{00000000-0005-0000-0000-00004C260000}"/>
    <cellStyle name="20% - uthevingsfarge 1 56 3 2" xfId="37719" xr:uid="{00000000-0005-0000-0000-00004D260000}"/>
    <cellStyle name="20% - uthevingsfarge 1 56 3_CC1" xfId="53920" xr:uid="{0968070F-AD0E-4C26-A843-F452A8D5F607}"/>
    <cellStyle name="20% - uthevingsfarge 1 56 4" xfId="37720" xr:uid="{00000000-0005-0000-0000-00004E260000}"/>
    <cellStyle name="20% - uthevingsfarge 1 56 5" xfId="37721" xr:uid="{00000000-0005-0000-0000-00004F260000}"/>
    <cellStyle name="20% - uthevingsfarge 1 56 6" xfId="37722" xr:uid="{00000000-0005-0000-0000-000050260000}"/>
    <cellStyle name="20% - uthevingsfarge 1 56 7" xfId="37713" xr:uid="{00000000-0005-0000-0000-000051260000}"/>
    <cellStyle name="20% - uthevingsfarge 1 56_4 manuell" xfId="53921"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25" xr:uid="{00000000-0005-0000-0000-000056260000}"/>
    <cellStyle name="20% - uthevingsfarge 1 57 2 2_CC1" xfId="53922" xr:uid="{BE718B77-E903-4A91-BFE0-16E22F30C005}"/>
    <cellStyle name="20% - uthevingsfarge 1 57 2 3" xfId="37726" xr:uid="{00000000-0005-0000-0000-000057260000}"/>
    <cellStyle name="20% - uthevingsfarge 1 57 2 4" xfId="37727" xr:uid="{00000000-0005-0000-0000-000058260000}"/>
    <cellStyle name="20% - uthevingsfarge 1 57 2 5" xfId="37728" xr:uid="{00000000-0005-0000-0000-000059260000}"/>
    <cellStyle name="20% - uthevingsfarge 1 57 2 6" xfId="37724" xr:uid="{00000000-0005-0000-0000-00005A260000}"/>
    <cellStyle name="20% - uthevingsfarge 1 57 2_4 manuell" xfId="53923" xr:uid="{282DDFCA-8B79-4A7F-BC37-2F159696B150}"/>
    <cellStyle name="20% - uthevingsfarge 1 57 3" xfId="2761" xr:uid="{00000000-0005-0000-0000-00005C260000}"/>
    <cellStyle name="20% - uthevingsfarge 1 57 3 2" xfId="37729" xr:uid="{00000000-0005-0000-0000-00005D260000}"/>
    <cellStyle name="20% - uthevingsfarge 1 57 3_CC1" xfId="53924" xr:uid="{678E7315-9147-432C-9AF6-8729AFE0FC84}"/>
    <cellStyle name="20% - uthevingsfarge 1 57 4" xfId="37730" xr:uid="{00000000-0005-0000-0000-00005E260000}"/>
    <cellStyle name="20% - uthevingsfarge 1 57 5" xfId="37731" xr:uid="{00000000-0005-0000-0000-00005F260000}"/>
    <cellStyle name="20% - uthevingsfarge 1 57 6" xfId="37732" xr:uid="{00000000-0005-0000-0000-000060260000}"/>
    <cellStyle name="20% - uthevingsfarge 1 57 7" xfId="37723" xr:uid="{00000000-0005-0000-0000-000061260000}"/>
    <cellStyle name="20% - uthevingsfarge 1 57_4 manuell" xfId="53925"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35" xr:uid="{00000000-0005-0000-0000-000066260000}"/>
    <cellStyle name="20% - uthevingsfarge 1 58 2 2_CC1" xfId="53926" xr:uid="{6DF748F6-C12D-43C1-94E4-F319B5966BAC}"/>
    <cellStyle name="20% - uthevingsfarge 1 58 2 3" xfId="37736" xr:uid="{00000000-0005-0000-0000-000067260000}"/>
    <cellStyle name="20% - uthevingsfarge 1 58 2 4" xfId="37737" xr:uid="{00000000-0005-0000-0000-000068260000}"/>
    <cellStyle name="20% - uthevingsfarge 1 58 2 5" xfId="37738" xr:uid="{00000000-0005-0000-0000-000069260000}"/>
    <cellStyle name="20% - uthevingsfarge 1 58 2 6" xfId="37734" xr:uid="{00000000-0005-0000-0000-00006A260000}"/>
    <cellStyle name="20% - uthevingsfarge 1 58 2_4 manuell" xfId="53927" xr:uid="{3BD1714B-ACE1-4F22-B56F-7FB6A0D014DD}"/>
    <cellStyle name="20% - uthevingsfarge 1 58 3" xfId="2765" xr:uid="{00000000-0005-0000-0000-00006C260000}"/>
    <cellStyle name="20% - uthevingsfarge 1 58 3 2" xfId="37739" xr:uid="{00000000-0005-0000-0000-00006D260000}"/>
    <cellStyle name="20% - uthevingsfarge 1 58 3_CC1" xfId="53928" xr:uid="{3175A7A7-EB04-4AC8-AF53-56B51D286739}"/>
    <cellStyle name="20% - uthevingsfarge 1 58 4" xfId="37740" xr:uid="{00000000-0005-0000-0000-00006E260000}"/>
    <cellStyle name="20% - uthevingsfarge 1 58 5" xfId="37741" xr:uid="{00000000-0005-0000-0000-00006F260000}"/>
    <cellStyle name="20% - uthevingsfarge 1 58 6" xfId="37742" xr:uid="{00000000-0005-0000-0000-000070260000}"/>
    <cellStyle name="20% - uthevingsfarge 1 58 7" xfId="37733" xr:uid="{00000000-0005-0000-0000-000071260000}"/>
    <cellStyle name="20% - uthevingsfarge 1 58_4 manuell" xfId="53929"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45" xr:uid="{00000000-0005-0000-0000-000076260000}"/>
    <cellStyle name="20% - uthevingsfarge 1 59 2 2_CC1" xfId="53930" xr:uid="{2CDA3B93-B135-4CB3-97D7-F47ACFB1B1ED}"/>
    <cellStyle name="20% - uthevingsfarge 1 59 2 3" xfId="37746" xr:uid="{00000000-0005-0000-0000-000077260000}"/>
    <cellStyle name="20% - uthevingsfarge 1 59 2 4" xfId="37747" xr:uid="{00000000-0005-0000-0000-000078260000}"/>
    <cellStyle name="20% - uthevingsfarge 1 59 2 5" xfId="37748" xr:uid="{00000000-0005-0000-0000-000079260000}"/>
    <cellStyle name="20% - uthevingsfarge 1 59 2 6" xfId="37744" xr:uid="{00000000-0005-0000-0000-00007A260000}"/>
    <cellStyle name="20% - uthevingsfarge 1 59 2_4 manuell" xfId="53931" xr:uid="{A16707F7-5013-4025-9F22-2575E2D56E7D}"/>
    <cellStyle name="20% - uthevingsfarge 1 59 3" xfId="2769" xr:uid="{00000000-0005-0000-0000-00007C260000}"/>
    <cellStyle name="20% - uthevingsfarge 1 59 3 2" xfId="37749" xr:uid="{00000000-0005-0000-0000-00007D260000}"/>
    <cellStyle name="20% - uthevingsfarge 1 59 3_CC1" xfId="53932" xr:uid="{39115F52-6D59-4B66-9BD0-B113896A454F}"/>
    <cellStyle name="20% - uthevingsfarge 1 59 4" xfId="37750" xr:uid="{00000000-0005-0000-0000-00007E260000}"/>
    <cellStyle name="20% - uthevingsfarge 1 59 5" xfId="37751" xr:uid="{00000000-0005-0000-0000-00007F260000}"/>
    <cellStyle name="20% - uthevingsfarge 1 59 6" xfId="37752" xr:uid="{00000000-0005-0000-0000-000080260000}"/>
    <cellStyle name="20% - uthevingsfarge 1 59 7" xfId="37743" xr:uid="{00000000-0005-0000-0000-000081260000}"/>
    <cellStyle name="20% - uthevingsfarge 1 59_4 manuell" xfId="53933"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55" xr:uid="{00000000-0005-0000-0000-000086260000}"/>
    <cellStyle name="20% - uthevingsfarge 1 6 2 2_CC1" xfId="53934" xr:uid="{7B5206EF-F530-4DC1-8C11-6A57074F1EEF}"/>
    <cellStyle name="20% - uthevingsfarge 1 6 2 3" xfId="37756" xr:uid="{00000000-0005-0000-0000-000087260000}"/>
    <cellStyle name="20% - uthevingsfarge 1 6 2 4" xfId="37757" xr:uid="{00000000-0005-0000-0000-000088260000}"/>
    <cellStyle name="20% - uthevingsfarge 1 6 2 5" xfId="37758" xr:uid="{00000000-0005-0000-0000-000089260000}"/>
    <cellStyle name="20% - uthevingsfarge 1 6 2 6" xfId="37754" xr:uid="{00000000-0005-0000-0000-00008A260000}"/>
    <cellStyle name="20% - uthevingsfarge 1 6 2_3. Chng in credit spreads" xfId="43505" xr:uid="{00000000-0005-0000-0000-00008B260000}"/>
    <cellStyle name="20% - uthevingsfarge 1 6 3" xfId="2773" xr:uid="{00000000-0005-0000-0000-00008C260000}"/>
    <cellStyle name="20% - uthevingsfarge 1 6 3 2" xfId="14581" xr:uid="{00000000-0005-0000-0000-00008D260000}"/>
    <cellStyle name="20% - uthevingsfarge 1 6 3 2 2" xfId="43506" xr:uid="{00000000-0005-0000-0000-00008E260000}"/>
    <cellStyle name="20% - uthevingsfarge 1 6 3 3" xfId="37759" xr:uid="{00000000-0005-0000-0000-00008F260000}"/>
    <cellStyle name="20% - uthevingsfarge 1 6 3_3. Chng in credit spreads" xfId="43507" xr:uid="{00000000-0005-0000-0000-000090260000}"/>
    <cellStyle name="20% - uthevingsfarge 1 6 4" xfId="14582" xr:uid="{00000000-0005-0000-0000-000091260000}"/>
    <cellStyle name="20% - uthevingsfarge 1 6 4 2" xfId="37760" xr:uid="{00000000-0005-0000-0000-000092260000}"/>
    <cellStyle name="20% - uthevingsfarge 1 6 5" xfId="14583" xr:uid="{00000000-0005-0000-0000-000093260000}"/>
    <cellStyle name="20% - uthevingsfarge 1 6 5 2" xfId="37761" xr:uid="{00000000-0005-0000-0000-000094260000}"/>
    <cellStyle name="20% - uthevingsfarge 1 6 6" xfId="37762" xr:uid="{00000000-0005-0000-0000-000095260000}"/>
    <cellStyle name="20% - uthevingsfarge 1 6 7" xfId="37753" xr:uid="{00000000-0005-0000-0000-000096260000}"/>
    <cellStyle name="20% - uthevingsfarge 1 6 8" xfId="43508" xr:uid="{00000000-0005-0000-0000-000097260000}"/>
    <cellStyle name="20% - uthevingsfarge 1 6 9" xfId="43509" xr:uid="{00000000-0005-0000-0000-000098260000}"/>
    <cellStyle name="20% - uthevingsfarge 1 6_3. Chng in credit spreads" xfId="43510" xr:uid="{00000000-0005-0000-0000-000099260000}"/>
    <cellStyle name="20% - uthevingsfarge 1 60" xfId="14584" xr:uid="{00000000-0005-0000-0000-00009A260000}"/>
    <cellStyle name="20% - uthevingsfarge 1 60 2" xfId="14585" xr:uid="{00000000-0005-0000-0000-00009B260000}"/>
    <cellStyle name="20% - uthevingsfarge 1 60 2 2" xfId="36607" xr:uid="{00000000-0005-0000-0000-00009C260000}"/>
    <cellStyle name="20% - uthevingsfarge 1 60 3" xfId="14586" xr:uid="{00000000-0005-0000-0000-00009D260000}"/>
    <cellStyle name="20% - uthevingsfarge 1 60 4" xfId="36371"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28" xr:uid="{00000000-0005-0000-0000-0000A2260000}"/>
    <cellStyle name="20% - uthevingsfarge 1 61 3" xfId="14590" xr:uid="{00000000-0005-0000-0000-0000A3260000}"/>
    <cellStyle name="20% - uthevingsfarge 1 61 4" xfId="36397"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27" xr:uid="{00000000-0005-0000-0000-0000A8260000}"/>
    <cellStyle name="20% - uthevingsfarge 1 62 3" xfId="36395" xr:uid="{00000000-0005-0000-0000-0000A9260000}"/>
    <cellStyle name="20% - uthevingsfarge 1 62_AVA DVA EL" xfId="14594" xr:uid="{00000000-0005-0000-0000-0000AA260000}"/>
    <cellStyle name="20% - uthevingsfarge 1 63" xfId="14595" xr:uid="{00000000-0005-0000-0000-0000AB260000}"/>
    <cellStyle name="20% - uthevingsfarge 1 63 2" xfId="36581" xr:uid="{00000000-0005-0000-0000-0000AC260000}"/>
    <cellStyle name="20% - uthevingsfarge 1 64" xfId="14596" xr:uid="{00000000-0005-0000-0000-0000AD260000}"/>
    <cellStyle name="20% - uthevingsfarge 1 64 2" xfId="36660" xr:uid="{00000000-0005-0000-0000-0000AE260000}"/>
    <cellStyle name="20% - uthevingsfarge 1 65" xfId="14597" xr:uid="{00000000-0005-0000-0000-0000AF260000}"/>
    <cellStyle name="20% - uthevingsfarge 1 65 2" xfId="36551" xr:uid="{00000000-0005-0000-0000-0000B0260000}"/>
    <cellStyle name="20% - uthevingsfarge 1 66" xfId="14598" xr:uid="{00000000-0005-0000-0000-0000B1260000}"/>
    <cellStyle name="20% - uthevingsfarge 1 66 2" xfId="36646" xr:uid="{00000000-0005-0000-0000-0000B2260000}"/>
    <cellStyle name="20% - uthevingsfarge 1 67" xfId="36597" xr:uid="{00000000-0005-0000-0000-0000B3260000}"/>
    <cellStyle name="20% - uthevingsfarge 1 68" xfId="43511" xr:uid="{00000000-0005-0000-0000-0000B4260000}"/>
    <cellStyle name="20% - uthevingsfarge 1 69" xfId="43512"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65" xr:uid="{00000000-0005-0000-0000-0000B9260000}"/>
    <cellStyle name="20% - uthevingsfarge 1 7 2 2_CC1" xfId="53935" xr:uid="{14FD79D0-B478-462C-8068-87A460056AEE}"/>
    <cellStyle name="20% - uthevingsfarge 1 7 2 3" xfId="37766" xr:uid="{00000000-0005-0000-0000-0000BA260000}"/>
    <cellStyle name="20% - uthevingsfarge 1 7 2 4" xfId="37767" xr:uid="{00000000-0005-0000-0000-0000BB260000}"/>
    <cellStyle name="20% - uthevingsfarge 1 7 2 5" xfId="37768" xr:uid="{00000000-0005-0000-0000-0000BC260000}"/>
    <cellStyle name="20% - uthevingsfarge 1 7 2 6" xfId="37764" xr:uid="{00000000-0005-0000-0000-0000BD260000}"/>
    <cellStyle name="20% - uthevingsfarge 1 7 2_4 manuell" xfId="53936" xr:uid="{05F04167-57C7-4B81-9DA0-551319CE2615}"/>
    <cellStyle name="20% - uthevingsfarge 1 7 3" xfId="2777" xr:uid="{00000000-0005-0000-0000-0000BF260000}"/>
    <cellStyle name="20% - uthevingsfarge 1 7 3 2" xfId="14599" xr:uid="{00000000-0005-0000-0000-0000C0260000}"/>
    <cellStyle name="20% - uthevingsfarge 1 7 3 3" xfId="37769" xr:uid="{00000000-0005-0000-0000-0000C1260000}"/>
    <cellStyle name="20% - uthevingsfarge 1 7 3_AVA DVA EL" xfId="14600" xr:uid="{00000000-0005-0000-0000-0000C2260000}"/>
    <cellStyle name="20% - uthevingsfarge 1 7 4" xfId="14601" xr:uid="{00000000-0005-0000-0000-0000C3260000}"/>
    <cellStyle name="20% - uthevingsfarge 1 7 4 2" xfId="37770" xr:uid="{00000000-0005-0000-0000-0000C4260000}"/>
    <cellStyle name="20% - uthevingsfarge 1 7 5" xfId="14602" xr:uid="{00000000-0005-0000-0000-0000C5260000}"/>
    <cellStyle name="20% - uthevingsfarge 1 7 5 2" xfId="37771" xr:uid="{00000000-0005-0000-0000-0000C6260000}"/>
    <cellStyle name="20% - uthevingsfarge 1 7 6" xfId="37772" xr:uid="{00000000-0005-0000-0000-0000C7260000}"/>
    <cellStyle name="20% - uthevingsfarge 1 7 7" xfId="37763" xr:uid="{00000000-0005-0000-0000-0000C8260000}"/>
    <cellStyle name="20% - uthevingsfarge 1 7 8" xfId="43513" xr:uid="{00000000-0005-0000-0000-0000C9260000}"/>
    <cellStyle name="20% - uthevingsfarge 1 7_3. Chng in credit spreads" xfId="43514" xr:uid="{00000000-0005-0000-0000-0000CA260000}"/>
    <cellStyle name="20% - uthevingsfarge 1 70" xfId="43515" xr:uid="{00000000-0005-0000-0000-0000CB260000}"/>
    <cellStyle name="20% - uthevingsfarge 1 71" xfId="43516" xr:uid="{00000000-0005-0000-0000-0000CC260000}"/>
    <cellStyle name="20% - uthevingsfarge 1 72" xfId="43517" xr:uid="{00000000-0005-0000-0000-0000CD260000}"/>
    <cellStyle name="20% - uthevingsfarge 1 73" xfId="43518" xr:uid="{00000000-0005-0000-0000-0000CE260000}"/>
    <cellStyle name="20% - uthevingsfarge 1 74" xfId="43519"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75" xr:uid="{00000000-0005-0000-0000-0000D3260000}"/>
    <cellStyle name="20% - uthevingsfarge 1 8 2 2_CC1" xfId="53937" xr:uid="{17F8CE44-1949-4324-A601-4C5F9027780B}"/>
    <cellStyle name="20% - uthevingsfarge 1 8 2 3" xfId="37776" xr:uid="{00000000-0005-0000-0000-0000D4260000}"/>
    <cellStyle name="20% - uthevingsfarge 1 8 2 4" xfId="37777" xr:uid="{00000000-0005-0000-0000-0000D5260000}"/>
    <cellStyle name="20% - uthevingsfarge 1 8 2 5" xfId="37778" xr:uid="{00000000-0005-0000-0000-0000D6260000}"/>
    <cellStyle name="20% - uthevingsfarge 1 8 2 6" xfId="37774" xr:uid="{00000000-0005-0000-0000-0000D7260000}"/>
    <cellStyle name="20% - uthevingsfarge 1 8 2_4 manuell" xfId="53938" xr:uid="{10B7C549-D17A-407D-8C70-82D70CBA5FAE}"/>
    <cellStyle name="20% - uthevingsfarge 1 8 3" xfId="2781" xr:uid="{00000000-0005-0000-0000-0000D9260000}"/>
    <cellStyle name="20% - uthevingsfarge 1 8 3 2" xfId="37779" xr:uid="{00000000-0005-0000-0000-0000DA260000}"/>
    <cellStyle name="20% - uthevingsfarge 1 8 3_CC1" xfId="53939" xr:uid="{77D2116E-0ADF-46C9-9FC2-C832EC315956}"/>
    <cellStyle name="20% - uthevingsfarge 1 8 4" xfId="37780" xr:uid="{00000000-0005-0000-0000-0000DB260000}"/>
    <cellStyle name="20% - uthevingsfarge 1 8 5" xfId="37781" xr:uid="{00000000-0005-0000-0000-0000DC260000}"/>
    <cellStyle name="20% - uthevingsfarge 1 8 6" xfId="37782" xr:uid="{00000000-0005-0000-0000-0000DD260000}"/>
    <cellStyle name="20% - uthevingsfarge 1 8 7" xfId="37773" xr:uid="{00000000-0005-0000-0000-0000DE260000}"/>
    <cellStyle name="20% - uthevingsfarge 1 8_3. Chng in credit spreads" xfId="43520"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85" xr:uid="{00000000-0005-0000-0000-0000E3260000}"/>
    <cellStyle name="20% - uthevingsfarge 1 9 2 2_CC1" xfId="53940" xr:uid="{4A923443-094F-4D07-9ED8-57DE56CB8FDA}"/>
    <cellStyle name="20% - uthevingsfarge 1 9 2 3" xfId="37786" xr:uid="{00000000-0005-0000-0000-0000E4260000}"/>
    <cellStyle name="20% - uthevingsfarge 1 9 2 4" xfId="37787" xr:uid="{00000000-0005-0000-0000-0000E5260000}"/>
    <cellStyle name="20% - uthevingsfarge 1 9 2 5" xfId="37788" xr:uid="{00000000-0005-0000-0000-0000E6260000}"/>
    <cellStyle name="20% - uthevingsfarge 1 9 2 6" xfId="37784" xr:uid="{00000000-0005-0000-0000-0000E7260000}"/>
    <cellStyle name="20% - uthevingsfarge 1 9 2_4 manuell" xfId="53941" xr:uid="{6B409386-63C7-4504-A3AD-E92C15723FE7}"/>
    <cellStyle name="20% - uthevingsfarge 1 9 3" xfId="2785" xr:uid="{00000000-0005-0000-0000-0000E9260000}"/>
    <cellStyle name="20% - uthevingsfarge 1 9 3 2" xfId="37789" xr:uid="{00000000-0005-0000-0000-0000EA260000}"/>
    <cellStyle name="20% - uthevingsfarge 1 9 3_CC1" xfId="53942" xr:uid="{3D7DC7E3-C697-409E-A5E8-DB395D69FCDF}"/>
    <cellStyle name="20% - uthevingsfarge 1 9 4" xfId="37790" xr:uid="{00000000-0005-0000-0000-0000EB260000}"/>
    <cellStyle name="20% - uthevingsfarge 1 9 5" xfId="37791" xr:uid="{00000000-0005-0000-0000-0000EC260000}"/>
    <cellStyle name="20% - uthevingsfarge 1 9 6" xfId="37792" xr:uid="{00000000-0005-0000-0000-0000ED260000}"/>
    <cellStyle name="20% - uthevingsfarge 1 9 7" xfId="37783" xr:uid="{00000000-0005-0000-0000-0000EE260000}"/>
    <cellStyle name="20% - uthevingsfarge 1 9_4 manuell" xfId="53943" xr:uid="{4252D706-84EE-4905-AE51-5B83DDEF9619}"/>
    <cellStyle name="20% - uthevingsfarge 1_4 manuell" xfId="53944" xr:uid="{FD44A7B4-8067-4B0B-89EC-9F814E33330A}"/>
    <cellStyle name="20% - uthevingsfarge 2" xfId="36246"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95" xr:uid="{00000000-0005-0000-0000-0000F5260000}"/>
    <cellStyle name="20% - uthevingsfarge 2 10 2 2_CC1" xfId="53945" xr:uid="{ADB4E108-7A8A-49A0-B334-03E87F6B8518}"/>
    <cellStyle name="20% - uthevingsfarge 2 10 2 3" xfId="37796" xr:uid="{00000000-0005-0000-0000-0000F6260000}"/>
    <cellStyle name="20% - uthevingsfarge 2 10 2 4" xfId="37797" xr:uid="{00000000-0005-0000-0000-0000F7260000}"/>
    <cellStyle name="20% - uthevingsfarge 2 10 2 5" xfId="37798" xr:uid="{00000000-0005-0000-0000-0000F8260000}"/>
    <cellStyle name="20% - uthevingsfarge 2 10 2 6" xfId="37794" xr:uid="{00000000-0005-0000-0000-0000F9260000}"/>
    <cellStyle name="20% - uthevingsfarge 2 10 2_4 manuell" xfId="53946" xr:uid="{B8B6AA45-7749-439B-A6EA-B1B7D5329685}"/>
    <cellStyle name="20% - uthevingsfarge 2 10 3" xfId="2789" xr:uid="{00000000-0005-0000-0000-0000FB260000}"/>
    <cellStyle name="20% - uthevingsfarge 2 10 3 2" xfId="37799" xr:uid="{00000000-0005-0000-0000-0000FC260000}"/>
    <cellStyle name="20% - uthevingsfarge 2 10 3_CC1" xfId="53947" xr:uid="{4EB0B2DA-86A9-485E-AFB1-C8EC32F9EC59}"/>
    <cellStyle name="20% - uthevingsfarge 2 10 4" xfId="37800" xr:uid="{00000000-0005-0000-0000-0000FD260000}"/>
    <cellStyle name="20% - uthevingsfarge 2 10 5" xfId="37801" xr:uid="{00000000-0005-0000-0000-0000FE260000}"/>
    <cellStyle name="20% - uthevingsfarge 2 10 6" xfId="37802" xr:uid="{00000000-0005-0000-0000-0000FF260000}"/>
    <cellStyle name="20% - uthevingsfarge 2 10 7" xfId="37793" xr:uid="{00000000-0005-0000-0000-000000270000}"/>
    <cellStyle name="20% - uthevingsfarge 2 10_4 manuell" xfId="53948"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05" xr:uid="{00000000-0005-0000-0000-000005270000}"/>
    <cellStyle name="20% - uthevingsfarge 2 11 2 2_CC1" xfId="53949" xr:uid="{796F5E31-4C15-4BCE-AC99-4F2CC92F8B3B}"/>
    <cellStyle name="20% - uthevingsfarge 2 11 2 3" xfId="37806" xr:uid="{00000000-0005-0000-0000-000006270000}"/>
    <cellStyle name="20% - uthevingsfarge 2 11 2 4" xfId="37807" xr:uid="{00000000-0005-0000-0000-000007270000}"/>
    <cellStyle name="20% - uthevingsfarge 2 11 2 5" xfId="37808" xr:uid="{00000000-0005-0000-0000-000008270000}"/>
    <cellStyle name="20% - uthevingsfarge 2 11 2 6" xfId="37804" xr:uid="{00000000-0005-0000-0000-000009270000}"/>
    <cellStyle name="20% - uthevingsfarge 2 11 2_4 manuell" xfId="53950" xr:uid="{52BE4A1C-91EE-4B9C-A53E-38C5BB5FE4B5}"/>
    <cellStyle name="20% - uthevingsfarge 2 11 3" xfId="2793" xr:uid="{00000000-0005-0000-0000-00000B270000}"/>
    <cellStyle name="20% - uthevingsfarge 2 11 3 2" xfId="37809" xr:uid="{00000000-0005-0000-0000-00000C270000}"/>
    <cellStyle name="20% - uthevingsfarge 2 11 3_CC1" xfId="53951" xr:uid="{B28F73E1-DB16-487B-B47C-FABEC1A607E2}"/>
    <cellStyle name="20% - uthevingsfarge 2 11 4" xfId="37810" xr:uid="{00000000-0005-0000-0000-00000D270000}"/>
    <cellStyle name="20% - uthevingsfarge 2 11 5" xfId="37811" xr:uid="{00000000-0005-0000-0000-00000E270000}"/>
    <cellStyle name="20% - uthevingsfarge 2 11 6" xfId="37812" xr:uid="{00000000-0005-0000-0000-00000F270000}"/>
    <cellStyle name="20% - uthevingsfarge 2 11 7" xfId="37803" xr:uid="{00000000-0005-0000-0000-000010270000}"/>
    <cellStyle name="20% - uthevingsfarge 2 11_4 manuell" xfId="53952"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15" xr:uid="{00000000-0005-0000-0000-000015270000}"/>
    <cellStyle name="20% - uthevingsfarge 2 12 2 2_CC1" xfId="53953" xr:uid="{F00A13F1-2EF8-494B-920C-177BB3328635}"/>
    <cellStyle name="20% - uthevingsfarge 2 12 2 3" xfId="37816" xr:uid="{00000000-0005-0000-0000-000016270000}"/>
    <cellStyle name="20% - uthevingsfarge 2 12 2 4" xfId="37817" xr:uid="{00000000-0005-0000-0000-000017270000}"/>
    <cellStyle name="20% - uthevingsfarge 2 12 2 5" xfId="37818" xr:uid="{00000000-0005-0000-0000-000018270000}"/>
    <cellStyle name="20% - uthevingsfarge 2 12 2 6" xfId="37814" xr:uid="{00000000-0005-0000-0000-000019270000}"/>
    <cellStyle name="20% - uthevingsfarge 2 12 2_4 manuell" xfId="53954" xr:uid="{DFAFD066-3429-4571-B9E9-216F69AC29A9}"/>
    <cellStyle name="20% - uthevingsfarge 2 12 3" xfId="2797" xr:uid="{00000000-0005-0000-0000-00001B270000}"/>
    <cellStyle name="20% - uthevingsfarge 2 12 3 2" xfId="37819" xr:uid="{00000000-0005-0000-0000-00001C270000}"/>
    <cellStyle name="20% - uthevingsfarge 2 12 3_CC1" xfId="53955" xr:uid="{613A708C-2811-4A59-8032-EF239008B6BC}"/>
    <cellStyle name="20% - uthevingsfarge 2 12 4" xfId="37820" xr:uid="{00000000-0005-0000-0000-00001D270000}"/>
    <cellStyle name="20% - uthevingsfarge 2 12 5" xfId="37821" xr:uid="{00000000-0005-0000-0000-00001E270000}"/>
    <cellStyle name="20% - uthevingsfarge 2 12 6" xfId="37822" xr:uid="{00000000-0005-0000-0000-00001F270000}"/>
    <cellStyle name="20% - uthevingsfarge 2 12 7" xfId="37813" xr:uid="{00000000-0005-0000-0000-000020270000}"/>
    <cellStyle name="20% - uthevingsfarge 2 12_4 manuell" xfId="53956"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25" xr:uid="{00000000-0005-0000-0000-000025270000}"/>
    <cellStyle name="20% - uthevingsfarge 2 13 2 2_CC1" xfId="53957" xr:uid="{8D4AC560-BA0D-4722-A7DF-01000EDF6F32}"/>
    <cellStyle name="20% - uthevingsfarge 2 13 2 3" xfId="37826" xr:uid="{00000000-0005-0000-0000-000026270000}"/>
    <cellStyle name="20% - uthevingsfarge 2 13 2 4" xfId="37827" xr:uid="{00000000-0005-0000-0000-000027270000}"/>
    <cellStyle name="20% - uthevingsfarge 2 13 2 5" xfId="37828" xr:uid="{00000000-0005-0000-0000-000028270000}"/>
    <cellStyle name="20% - uthevingsfarge 2 13 2 6" xfId="37824" xr:uid="{00000000-0005-0000-0000-000029270000}"/>
    <cellStyle name="20% - uthevingsfarge 2 13 2_4 manuell" xfId="53958" xr:uid="{1641AA43-EA40-43F7-B09E-959BA6B1D95C}"/>
    <cellStyle name="20% - uthevingsfarge 2 13 3" xfId="2801" xr:uid="{00000000-0005-0000-0000-00002B270000}"/>
    <cellStyle name="20% - uthevingsfarge 2 13 3 2" xfId="37829" xr:uid="{00000000-0005-0000-0000-00002C270000}"/>
    <cellStyle name="20% - uthevingsfarge 2 13 3_CC1" xfId="53959" xr:uid="{4693ED3E-B7D2-4FDC-BE7D-0E2278FF2ED4}"/>
    <cellStyle name="20% - uthevingsfarge 2 13 4" xfId="37830" xr:uid="{00000000-0005-0000-0000-00002D270000}"/>
    <cellStyle name="20% - uthevingsfarge 2 13 5" xfId="37831" xr:uid="{00000000-0005-0000-0000-00002E270000}"/>
    <cellStyle name="20% - uthevingsfarge 2 13 6" xfId="37832" xr:uid="{00000000-0005-0000-0000-00002F270000}"/>
    <cellStyle name="20% - uthevingsfarge 2 13 7" xfId="37823" xr:uid="{00000000-0005-0000-0000-000030270000}"/>
    <cellStyle name="20% - uthevingsfarge 2 13_4 manuell" xfId="53960"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35" xr:uid="{00000000-0005-0000-0000-000035270000}"/>
    <cellStyle name="20% - uthevingsfarge 2 14 2 2_CC1" xfId="53961" xr:uid="{F118B932-AF52-4C25-A61B-F4DB5115ECDC}"/>
    <cellStyle name="20% - uthevingsfarge 2 14 2 3" xfId="37836" xr:uid="{00000000-0005-0000-0000-000036270000}"/>
    <cellStyle name="20% - uthevingsfarge 2 14 2 4" xfId="37837" xr:uid="{00000000-0005-0000-0000-000037270000}"/>
    <cellStyle name="20% - uthevingsfarge 2 14 2 5" xfId="37838" xr:uid="{00000000-0005-0000-0000-000038270000}"/>
    <cellStyle name="20% - uthevingsfarge 2 14 2 6" xfId="37834" xr:uid="{00000000-0005-0000-0000-000039270000}"/>
    <cellStyle name="20% - uthevingsfarge 2 14 2_4 manuell" xfId="53962" xr:uid="{5802556B-F7C0-4D6E-9EDB-AF2D4C665E70}"/>
    <cellStyle name="20% - uthevingsfarge 2 14 3" xfId="2805" xr:uid="{00000000-0005-0000-0000-00003B270000}"/>
    <cellStyle name="20% - uthevingsfarge 2 14 3 2" xfId="37839" xr:uid="{00000000-0005-0000-0000-00003C270000}"/>
    <cellStyle name="20% - uthevingsfarge 2 14 3_CC1" xfId="53963" xr:uid="{BDCA876D-CFB8-4664-96C0-6B9E33E94BFB}"/>
    <cellStyle name="20% - uthevingsfarge 2 14 4" xfId="37840" xr:uid="{00000000-0005-0000-0000-00003D270000}"/>
    <cellStyle name="20% - uthevingsfarge 2 14 5" xfId="37841" xr:uid="{00000000-0005-0000-0000-00003E270000}"/>
    <cellStyle name="20% - uthevingsfarge 2 14 6" xfId="37842" xr:uid="{00000000-0005-0000-0000-00003F270000}"/>
    <cellStyle name="20% - uthevingsfarge 2 14 7" xfId="37833" xr:uid="{00000000-0005-0000-0000-000040270000}"/>
    <cellStyle name="20% - uthevingsfarge 2 14_4 manuell" xfId="53964"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45" xr:uid="{00000000-0005-0000-0000-000045270000}"/>
    <cellStyle name="20% - uthevingsfarge 2 15 2 2_CC1" xfId="53965" xr:uid="{90DA2F09-1D97-4A5D-8060-D55BF4FA3C3D}"/>
    <cellStyle name="20% - uthevingsfarge 2 15 2 3" xfId="37846" xr:uid="{00000000-0005-0000-0000-000046270000}"/>
    <cellStyle name="20% - uthevingsfarge 2 15 2 4" xfId="37847" xr:uid="{00000000-0005-0000-0000-000047270000}"/>
    <cellStyle name="20% - uthevingsfarge 2 15 2 5" xfId="37848" xr:uid="{00000000-0005-0000-0000-000048270000}"/>
    <cellStyle name="20% - uthevingsfarge 2 15 2 6" xfId="37844" xr:uid="{00000000-0005-0000-0000-000049270000}"/>
    <cellStyle name="20% - uthevingsfarge 2 15 2_4 manuell" xfId="53966" xr:uid="{53B41D1F-42FE-4A33-B268-54C0B8ABB7C7}"/>
    <cellStyle name="20% - uthevingsfarge 2 15 3" xfId="2809" xr:uid="{00000000-0005-0000-0000-00004B270000}"/>
    <cellStyle name="20% - uthevingsfarge 2 15 3 2" xfId="37849" xr:uid="{00000000-0005-0000-0000-00004C270000}"/>
    <cellStyle name="20% - uthevingsfarge 2 15 3_CC1" xfId="53967" xr:uid="{1E924FB2-61E2-4675-AF99-3FF93D13B125}"/>
    <cellStyle name="20% - uthevingsfarge 2 15 4" xfId="37850" xr:uid="{00000000-0005-0000-0000-00004D270000}"/>
    <cellStyle name="20% - uthevingsfarge 2 15 5" xfId="37851" xr:uid="{00000000-0005-0000-0000-00004E270000}"/>
    <cellStyle name="20% - uthevingsfarge 2 15 6" xfId="37852" xr:uid="{00000000-0005-0000-0000-00004F270000}"/>
    <cellStyle name="20% - uthevingsfarge 2 15 7" xfId="37843" xr:uid="{00000000-0005-0000-0000-000050270000}"/>
    <cellStyle name="20% - uthevingsfarge 2 15_4 manuell" xfId="53968"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55" xr:uid="{00000000-0005-0000-0000-000055270000}"/>
    <cellStyle name="20% - uthevingsfarge 2 16 2 2_CC1" xfId="53969" xr:uid="{89FFB74F-F49B-4E00-86E1-EE72514D9B74}"/>
    <cellStyle name="20% - uthevingsfarge 2 16 2 3" xfId="37856" xr:uid="{00000000-0005-0000-0000-000056270000}"/>
    <cellStyle name="20% - uthevingsfarge 2 16 2 4" xfId="37857" xr:uid="{00000000-0005-0000-0000-000057270000}"/>
    <cellStyle name="20% - uthevingsfarge 2 16 2 5" xfId="37858" xr:uid="{00000000-0005-0000-0000-000058270000}"/>
    <cellStyle name="20% - uthevingsfarge 2 16 2 6" xfId="37854" xr:uid="{00000000-0005-0000-0000-000059270000}"/>
    <cellStyle name="20% - uthevingsfarge 2 16 2_4 manuell" xfId="53970" xr:uid="{5B0A727F-9AC8-4B02-AE87-D447BDF2E94D}"/>
    <cellStyle name="20% - uthevingsfarge 2 16 3" xfId="2813" xr:uid="{00000000-0005-0000-0000-00005B270000}"/>
    <cellStyle name="20% - uthevingsfarge 2 16 3 2" xfId="37859" xr:uid="{00000000-0005-0000-0000-00005C270000}"/>
    <cellStyle name="20% - uthevingsfarge 2 16 3_CC1" xfId="53971" xr:uid="{293B859B-4F1B-4BC0-A632-031B5B8417C8}"/>
    <cellStyle name="20% - uthevingsfarge 2 16 4" xfId="37860" xr:uid="{00000000-0005-0000-0000-00005D270000}"/>
    <cellStyle name="20% - uthevingsfarge 2 16 5" xfId="37861" xr:uid="{00000000-0005-0000-0000-00005E270000}"/>
    <cellStyle name="20% - uthevingsfarge 2 16 6" xfId="37862" xr:uid="{00000000-0005-0000-0000-00005F270000}"/>
    <cellStyle name="20% - uthevingsfarge 2 16 7" xfId="37853" xr:uid="{00000000-0005-0000-0000-000060270000}"/>
    <cellStyle name="20% - uthevingsfarge 2 16_4 manuell" xfId="53972"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65" xr:uid="{00000000-0005-0000-0000-000065270000}"/>
    <cellStyle name="20% - uthevingsfarge 2 17 2 2_CC1" xfId="53973" xr:uid="{0DC8A745-246F-450D-9490-73BD42F475A4}"/>
    <cellStyle name="20% - uthevingsfarge 2 17 2 3" xfId="37866" xr:uid="{00000000-0005-0000-0000-000066270000}"/>
    <cellStyle name="20% - uthevingsfarge 2 17 2 4" xfId="37867" xr:uid="{00000000-0005-0000-0000-000067270000}"/>
    <cellStyle name="20% - uthevingsfarge 2 17 2 5" xfId="37868" xr:uid="{00000000-0005-0000-0000-000068270000}"/>
    <cellStyle name="20% - uthevingsfarge 2 17 2 6" xfId="37864" xr:uid="{00000000-0005-0000-0000-000069270000}"/>
    <cellStyle name="20% - uthevingsfarge 2 17 2_4 manuell" xfId="53974" xr:uid="{A43EAC9E-B7A8-45E8-800D-EFB7459976E5}"/>
    <cellStyle name="20% - uthevingsfarge 2 17 3" xfId="2817" xr:uid="{00000000-0005-0000-0000-00006B270000}"/>
    <cellStyle name="20% - uthevingsfarge 2 17 3 2" xfId="37869" xr:uid="{00000000-0005-0000-0000-00006C270000}"/>
    <cellStyle name="20% - uthevingsfarge 2 17 3_CC1" xfId="53975" xr:uid="{608C6C14-EAE4-485A-A804-09E3C144539C}"/>
    <cellStyle name="20% - uthevingsfarge 2 17 4" xfId="37870" xr:uid="{00000000-0005-0000-0000-00006D270000}"/>
    <cellStyle name="20% - uthevingsfarge 2 17 5" xfId="37871" xr:uid="{00000000-0005-0000-0000-00006E270000}"/>
    <cellStyle name="20% - uthevingsfarge 2 17 6" xfId="37872" xr:uid="{00000000-0005-0000-0000-00006F270000}"/>
    <cellStyle name="20% - uthevingsfarge 2 17 7" xfId="37863" xr:uid="{00000000-0005-0000-0000-000070270000}"/>
    <cellStyle name="20% - uthevingsfarge 2 17_4 manuell" xfId="53976"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75" xr:uid="{00000000-0005-0000-0000-000075270000}"/>
    <cellStyle name="20% - uthevingsfarge 2 18 2 2_CC1" xfId="53977" xr:uid="{3FD71EFE-6316-4CBE-8EAE-3598D8CE992B}"/>
    <cellStyle name="20% - uthevingsfarge 2 18 2 3" xfId="37876" xr:uid="{00000000-0005-0000-0000-000076270000}"/>
    <cellStyle name="20% - uthevingsfarge 2 18 2 4" xfId="37877" xr:uid="{00000000-0005-0000-0000-000077270000}"/>
    <cellStyle name="20% - uthevingsfarge 2 18 2 5" xfId="37878" xr:uid="{00000000-0005-0000-0000-000078270000}"/>
    <cellStyle name="20% - uthevingsfarge 2 18 2 6" xfId="37874" xr:uid="{00000000-0005-0000-0000-000079270000}"/>
    <cellStyle name="20% - uthevingsfarge 2 18 2_4 manuell" xfId="53978" xr:uid="{C9CA32FD-A182-4AB1-BAB8-A26651485FF1}"/>
    <cellStyle name="20% - uthevingsfarge 2 18 3" xfId="2821" xr:uid="{00000000-0005-0000-0000-00007B270000}"/>
    <cellStyle name="20% - uthevingsfarge 2 18 3 2" xfId="37879" xr:uid="{00000000-0005-0000-0000-00007C270000}"/>
    <cellStyle name="20% - uthevingsfarge 2 18 3_CC1" xfId="53979" xr:uid="{79E6BE15-6D44-43FA-9196-B323F189742D}"/>
    <cellStyle name="20% - uthevingsfarge 2 18 4" xfId="37880" xr:uid="{00000000-0005-0000-0000-00007D270000}"/>
    <cellStyle name="20% - uthevingsfarge 2 18 5" xfId="37881" xr:uid="{00000000-0005-0000-0000-00007E270000}"/>
    <cellStyle name="20% - uthevingsfarge 2 18 6" xfId="37882" xr:uid="{00000000-0005-0000-0000-00007F270000}"/>
    <cellStyle name="20% - uthevingsfarge 2 18 7" xfId="37873" xr:uid="{00000000-0005-0000-0000-000080270000}"/>
    <cellStyle name="20% - uthevingsfarge 2 18_4 manuell" xfId="53980"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85" xr:uid="{00000000-0005-0000-0000-000085270000}"/>
    <cellStyle name="20% - uthevingsfarge 2 19 2 2_CC1" xfId="53981" xr:uid="{0E092AC3-421A-4B8C-8999-9F26009F64AE}"/>
    <cellStyle name="20% - uthevingsfarge 2 19 2 3" xfId="37886" xr:uid="{00000000-0005-0000-0000-000086270000}"/>
    <cellStyle name="20% - uthevingsfarge 2 19 2 4" xfId="37887" xr:uid="{00000000-0005-0000-0000-000087270000}"/>
    <cellStyle name="20% - uthevingsfarge 2 19 2 5" xfId="37888" xr:uid="{00000000-0005-0000-0000-000088270000}"/>
    <cellStyle name="20% - uthevingsfarge 2 19 2 6" xfId="37884" xr:uid="{00000000-0005-0000-0000-000089270000}"/>
    <cellStyle name="20% - uthevingsfarge 2 19 2_4 manuell" xfId="53982" xr:uid="{16C2EEA0-E948-47E0-8C3E-C20DD026C5DF}"/>
    <cellStyle name="20% - uthevingsfarge 2 19 3" xfId="2825" xr:uid="{00000000-0005-0000-0000-00008B270000}"/>
    <cellStyle name="20% - uthevingsfarge 2 19 3 2" xfId="37889" xr:uid="{00000000-0005-0000-0000-00008C270000}"/>
    <cellStyle name="20% - uthevingsfarge 2 19 3_CC1" xfId="53983" xr:uid="{A3320601-CD03-4A52-91BA-BC4355C20B39}"/>
    <cellStyle name="20% - uthevingsfarge 2 19 4" xfId="37890" xr:uid="{00000000-0005-0000-0000-00008D270000}"/>
    <cellStyle name="20% - uthevingsfarge 2 19 5" xfId="37891" xr:uid="{00000000-0005-0000-0000-00008E270000}"/>
    <cellStyle name="20% - uthevingsfarge 2 19 6" xfId="37892" xr:uid="{00000000-0005-0000-0000-00008F270000}"/>
    <cellStyle name="20% - uthevingsfarge 2 19 7" xfId="37883" xr:uid="{00000000-0005-0000-0000-000090270000}"/>
    <cellStyle name="20% - uthevingsfarge 2 19_4 manuell" xfId="53984"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1" xr:uid="{00000000-0005-0000-0000-000099270000}"/>
    <cellStyle name="20% - uthevingsfarge 2 2 14" xfId="43522" xr:uid="{00000000-0005-0000-0000-00009A270000}"/>
    <cellStyle name="20% - uthevingsfarge 2 2 15" xfId="43523" xr:uid="{00000000-0005-0000-0000-00009B270000}"/>
    <cellStyle name="20% - uthevingsfarge 2 2 16" xfId="43524" xr:uid="{00000000-0005-0000-0000-00009C270000}"/>
    <cellStyle name="20% - uthevingsfarge 2 2 2" xfId="2827" xr:uid="{00000000-0005-0000-0000-00009D270000}"/>
    <cellStyle name="20% - uthevingsfarge 2 2 2 10" xfId="43525" xr:uid="{00000000-0005-0000-0000-00009E270000}"/>
    <cellStyle name="20% - uthevingsfarge 2 2 2 11" xfId="43526" xr:uid="{00000000-0005-0000-0000-00009F270000}"/>
    <cellStyle name="20% - uthevingsfarge 2 2 2 2" xfId="2828" xr:uid="{00000000-0005-0000-0000-0000A0270000}"/>
    <cellStyle name="20% - uthevingsfarge 2 2 2 2 10" xfId="43527" xr:uid="{00000000-0005-0000-0000-0000A1270000}"/>
    <cellStyle name="20% - uthevingsfarge 2 2 2 2 2" xfId="14609" xr:uid="{00000000-0005-0000-0000-0000A2270000}"/>
    <cellStyle name="20% - uthevingsfarge 2 2 2 2 2 2" xfId="14610" xr:uid="{00000000-0005-0000-0000-0000A3270000}"/>
    <cellStyle name="20% - uthevingsfarge 2 2 2 2 2 2 2" xfId="43528" xr:uid="{00000000-0005-0000-0000-0000A4270000}"/>
    <cellStyle name="20% - uthevingsfarge 2 2 2 2 2 2 2 2" xfId="43529" xr:uid="{00000000-0005-0000-0000-0000A5270000}"/>
    <cellStyle name="20% - uthevingsfarge 2 2 2 2 2 2 3" xfId="43530" xr:uid="{00000000-0005-0000-0000-0000A6270000}"/>
    <cellStyle name="20% - uthevingsfarge 2 2 2 2 2 2_3. Chng in credit spreads" xfId="43531" xr:uid="{00000000-0005-0000-0000-0000A7270000}"/>
    <cellStyle name="20% - uthevingsfarge 2 2 2 2 2 3" xfId="14611" xr:uid="{00000000-0005-0000-0000-0000A8270000}"/>
    <cellStyle name="20% - uthevingsfarge 2 2 2 2 2 3 2" xfId="43532" xr:uid="{00000000-0005-0000-0000-0000A9270000}"/>
    <cellStyle name="20% - uthevingsfarge 2 2 2 2 2 4" xfId="43533" xr:uid="{00000000-0005-0000-0000-0000AA270000}"/>
    <cellStyle name="20% - uthevingsfarge 2 2 2 2 2 5" xfId="43534" xr:uid="{00000000-0005-0000-0000-0000AB270000}"/>
    <cellStyle name="20% - uthevingsfarge 2 2 2 2 2 6" xfId="43535" xr:uid="{00000000-0005-0000-0000-0000AC270000}"/>
    <cellStyle name="20% - uthevingsfarge 2 2 2 2 2_3. Chng in credit spreads" xfId="43536" xr:uid="{00000000-0005-0000-0000-0000AD270000}"/>
    <cellStyle name="20% - uthevingsfarge 2 2 2 2 3" xfId="14612" xr:uid="{00000000-0005-0000-0000-0000AE270000}"/>
    <cellStyle name="20% - uthevingsfarge 2 2 2 2 3 2" xfId="14613" xr:uid="{00000000-0005-0000-0000-0000AF270000}"/>
    <cellStyle name="20% - uthevingsfarge 2 2 2 2 3 2 2" xfId="43537" xr:uid="{00000000-0005-0000-0000-0000B0270000}"/>
    <cellStyle name="20% - uthevingsfarge 2 2 2 2 3 2 2 2" xfId="43538" xr:uid="{00000000-0005-0000-0000-0000B1270000}"/>
    <cellStyle name="20% - uthevingsfarge 2 2 2 2 3 2 3" xfId="43539" xr:uid="{00000000-0005-0000-0000-0000B2270000}"/>
    <cellStyle name="20% - uthevingsfarge 2 2 2 2 3 2_3. Chng in credit spreads" xfId="43540" xr:uid="{00000000-0005-0000-0000-0000B3270000}"/>
    <cellStyle name="20% - uthevingsfarge 2 2 2 2 3 3" xfId="14614" xr:uid="{00000000-0005-0000-0000-0000B4270000}"/>
    <cellStyle name="20% - uthevingsfarge 2 2 2 2 3 3 2" xfId="43541" xr:uid="{00000000-0005-0000-0000-0000B5270000}"/>
    <cellStyle name="20% - uthevingsfarge 2 2 2 2 3 4" xfId="43542" xr:uid="{00000000-0005-0000-0000-0000B6270000}"/>
    <cellStyle name="20% - uthevingsfarge 2 2 2 2 3 5" xfId="43543" xr:uid="{00000000-0005-0000-0000-0000B7270000}"/>
    <cellStyle name="20% - uthevingsfarge 2 2 2 2 3 6" xfId="43544" xr:uid="{00000000-0005-0000-0000-0000B8270000}"/>
    <cellStyle name="20% - uthevingsfarge 2 2 2 2 3_3. Chng in credit spreads" xfId="43545" xr:uid="{00000000-0005-0000-0000-0000B9270000}"/>
    <cellStyle name="20% - uthevingsfarge 2 2 2 2 4" xfId="14615" xr:uid="{00000000-0005-0000-0000-0000BA270000}"/>
    <cellStyle name="20% - uthevingsfarge 2 2 2 2 4 2" xfId="14616" xr:uid="{00000000-0005-0000-0000-0000BB270000}"/>
    <cellStyle name="20% - uthevingsfarge 2 2 2 2 4 2 2" xfId="43546" xr:uid="{00000000-0005-0000-0000-0000BC270000}"/>
    <cellStyle name="20% - uthevingsfarge 2 2 2 2 4 3" xfId="14617" xr:uid="{00000000-0005-0000-0000-0000BD270000}"/>
    <cellStyle name="20% - uthevingsfarge 2 2 2 2 4 4" xfId="43547" xr:uid="{00000000-0005-0000-0000-0000BE270000}"/>
    <cellStyle name="20% - uthevingsfarge 2 2 2 2 4 5" xfId="43548" xr:uid="{00000000-0005-0000-0000-0000BF270000}"/>
    <cellStyle name="20% - uthevingsfarge 2 2 2 2 4 6" xfId="43549" xr:uid="{00000000-0005-0000-0000-0000C0270000}"/>
    <cellStyle name="20% - uthevingsfarge 2 2 2 2 4_3. Chng in credit spreads" xfId="43550" xr:uid="{00000000-0005-0000-0000-0000C1270000}"/>
    <cellStyle name="20% - uthevingsfarge 2 2 2 2 5" xfId="14618" xr:uid="{00000000-0005-0000-0000-0000C2270000}"/>
    <cellStyle name="20% - uthevingsfarge 2 2 2 2 5 2" xfId="14619" xr:uid="{00000000-0005-0000-0000-0000C3270000}"/>
    <cellStyle name="20% - uthevingsfarge 2 2 2 2 5 2 2" xfId="43551" xr:uid="{00000000-0005-0000-0000-0000C4270000}"/>
    <cellStyle name="20% - uthevingsfarge 2 2 2 2 5 3" xfId="14620" xr:uid="{00000000-0005-0000-0000-0000C5270000}"/>
    <cellStyle name="20% - uthevingsfarge 2 2 2 2 5 4" xfId="43552" xr:uid="{00000000-0005-0000-0000-0000C6270000}"/>
    <cellStyle name="20% - uthevingsfarge 2 2 2 2 5 5" xfId="43553" xr:uid="{00000000-0005-0000-0000-0000C7270000}"/>
    <cellStyle name="20% - uthevingsfarge 2 2 2 2 5_3. Chng in credit spreads" xfId="43554" xr:uid="{00000000-0005-0000-0000-0000C8270000}"/>
    <cellStyle name="20% - uthevingsfarge 2 2 2 2 6" xfId="14621" xr:uid="{00000000-0005-0000-0000-0000C9270000}"/>
    <cellStyle name="20% - uthevingsfarge 2 2 2 2 6 2" xfId="43555" xr:uid="{00000000-0005-0000-0000-0000CA270000}"/>
    <cellStyle name="20% - uthevingsfarge 2 2 2 2 7" xfId="14622" xr:uid="{00000000-0005-0000-0000-0000CB270000}"/>
    <cellStyle name="20% - uthevingsfarge 2 2 2 2 8" xfId="37894" xr:uid="{00000000-0005-0000-0000-0000CC270000}"/>
    <cellStyle name="20% - uthevingsfarge 2 2 2 2 9" xfId="43556" xr:uid="{00000000-0005-0000-0000-0000CD270000}"/>
    <cellStyle name="20% - uthevingsfarge 2 2 2 2_3. Chng in credit spreads" xfId="43557" xr:uid="{00000000-0005-0000-0000-0000CE270000}"/>
    <cellStyle name="20% - uthevingsfarge 2 2 2 3" xfId="14623" xr:uid="{00000000-0005-0000-0000-0000CF270000}"/>
    <cellStyle name="20% - uthevingsfarge 2 2 2 3 2" xfId="14624" xr:uid="{00000000-0005-0000-0000-0000D0270000}"/>
    <cellStyle name="20% - uthevingsfarge 2 2 2 3 2 2" xfId="43558" xr:uid="{00000000-0005-0000-0000-0000D1270000}"/>
    <cellStyle name="20% - uthevingsfarge 2 2 2 3 2 2 2" xfId="43559" xr:uid="{00000000-0005-0000-0000-0000D2270000}"/>
    <cellStyle name="20% - uthevingsfarge 2 2 2 3 2 3" xfId="43560" xr:uid="{00000000-0005-0000-0000-0000D3270000}"/>
    <cellStyle name="20% - uthevingsfarge 2 2 2 3 2_3. Chng in credit spreads" xfId="43561" xr:uid="{00000000-0005-0000-0000-0000D4270000}"/>
    <cellStyle name="20% - uthevingsfarge 2 2 2 3 3" xfId="14625" xr:uid="{00000000-0005-0000-0000-0000D5270000}"/>
    <cellStyle name="20% - uthevingsfarge 2 2 2 3 3 2" xfId="43562" xr:uid="{00000000-0005-0000-0000-0000D6270000}"/>
    <cellStyle name="20% - uthevingsfarge 2 2 2 3 4" xfId="37895" xr:uid="{00000000-0005-0000-0000-0000D7270000}"/>
    <cellStyle name="20% - uthevingsfarge 2 2 2 3 5" xfId="43563" xr:uid="{00000000-0005-0000-0000-0000D8270000}"/>
    <cellStyle name="20% - uthevingsfarge 2 2 2 3 6" xfId="43564" xr:uid="{00000000-0005-0000-0000-0000D9270000}"/>
    <cellStyle name="20% - uthevingsfarge 2 2 2 3_3. Chng in credit spreads" xfId="43565" xr:uid="{00000000-0005-0000-0000-0000DA270000}"/>
    <cellStyle name="20% - uthevingsfarge 2 2 2 4" xfId="14626" xr:uid="{00000000-0005-0000-0000-0000DB270000}"/>
    <cellStyle name="20% - uthevingsfarge 2 2 2 4 2" xfId="14627" xr:uid="{00000000-0005-0000-0000-0000DC270000}"/>
    <cellStyle name="20% - uthevingsfarge 2 2 2 4 2 2" xfId="43566" xr:uid="{00000000-0005-0000-0000-0000DD270000}"/>
    <cellStyle name="20% - uthevingsfarge 2 2 2 4 2 2 2" xfId="43567" xr:uid="{00000000-0005-0000-0000-0000DE270000}"/>
    <cellStyle name="20% - uthevingsfarge 2 2 2 4 2 3" xfId="43568" xr:uid="{00000000-0005-0000-0000-0000DF270000}"/>
    <cellStyle name="20% - uthevingsfarge 2 2 2 4 2_3. Chng in credit spreads" xfId="43569" xr:uid="{00000000-0005-0000-0000-0000E0270000}"/>
    <cellStyle name="20% - uthevingsfarge 2 2 2 4 3" xfId="14628" xr:uid="{00000000-0005-0000-0000-0000E1270000}"/>
    <cellStyle name="20% - uthevingsfarge 2 2 2 4 3 2" xfId="43570" xr:uid="{00000000-0005-0000-0000-0000E2270000}"/>
    <cellStyle name="20% - uthevingsfarge 2 2 2 4 4" xfId="37896" xr:uid="{00000000-0005-0000-0000-0000E3270000}"/>
    <cellStyle name="20% - uthevingsfarge 2 2 2 4 5" xfId="43571" xr:uid="{00000000-0005-0000-0000-0000E4270000}"/>
    <cellStyle name="20% - uthevingsfarge 2 2 2 4 6" xfId="43572" xr:uid="{00000000-0005-0000-0000-0000E5270000}"/>
    <cellStyle name="20% - uthevingsfarge 2 2 2 4_3. Chng in credit spreads" xfId="43573" xr:uid="{00000000-0005-0000-0000-0000E6270000}"/>
    <cellStyle name="20% - uthevingsfarge 2 2 2 5" xfId="14629" xr:uid="{00000000-0005-0000-0000-0000E7270000}"/>
    <cellStyle name="20% - uthevingsfarge 2 2 2 5 2" xfId="14630" xr:uid="{00000000-0005-0000-0000-0000E8270000}"/>
    <cellStyle name="20% - uthevingsfarge 2 2 2 5 2 2" xfId="43574" xr:uid="{00000000-0005-0000-0000-0000E9270000}"/>
    <cellStyle name="20% - uthevingsfarge 2 2 2 5 2 2 2" xfId="43575" xr:uid="{00000000-0005-0000-0000-0000EA270000}"/>
    <cellStyle name="20% - uthevingsfarge 2 2 2 5 2 3" xfId="43576" xr:uid="{00000000-0005-0000-0000-0000EB270000}"/>
    <cellStyle name="20% - uthevingsfarge 2 2 2 5 2_3. Chng in credit spreads" xfId="43577" xr:uid="{00000000-0005-0000-0000-0000EC270000}"/>
    <cellStyle name="20% - uthevingsfarge 2 2 2 5 3" xfId="14631" xr:uid="{00000000-0005-0000-0000-0000ED270000}"/>
    <cellStyle name="20% - uthevingsfarge 2 2 2 5 3 2" xfId="43578" xr:uid="{00000000-0005-0000-0000-0000EE270000}"/>
    <cellStyle name="20% - uthevingsfarge 2 2 2 5 4" xfId="37897" xr:uid="{00000000-0005-0000-0000-0000EF270000}"/>
    <cellStyle name="20% - uthevingsfarge 2 2 2 5 5" xfId="43579" xr:uid="{00000000-0005-0000-0000-0000F0270000}"/>
    <cellStyle name="20% - uthevingsfarge 2 2 2 5 6" xfId="43580" xr:uid="{00000000-0005-0000-0000-0000F1270000}"/>
    <cellStyle name="20% - uthevingsfarge 2 2 2 5_3. Chng in credit spreads" xfId="43581" xr:uid="{00000000-0005-0000-0000-0000F2270000}"/>
    <cellStyle name="20% - uthevingsfarge 2 2 2 6" xfId="14632" xr:uid="{00000000-0005-0000-0000-0000F3270000}"/>
    <cellStyle name="20% - uthevingsfarge 2 2 2 6 2" xfId="14633" xr:uid="{00000000-0005-0000-0000-0000F4270000}"/>
    <cellStyle name="20% - uthevingsfarge 2 2 2 6 2 2" xfId="43582" xr:uid="{00000000-0005-0000-0000-0000F5270000}"/>
    <cellStyle name="20% - uthevingsfarge 2 2 2 6 3" xfId="14634" xr:uid="{00000000-0005-0000-0000-0000F6270000}"/>
    <cellStyle name="20% - uthevingsfarge 2 2 2 6 4" xfId="43583" xr:uid="{00000000-0005-0000-0000-0000F7270000}"/>
    <cellStyle name="20% - uthevingsfarge 2 2 2 6 5" xfId="43584" xr:uid="{00000000-0005-0000-0000-0000F8270000}"/>
    <cellStyle name="20% - uthevingsfarge 2 2 2 6 6" xfId="43585" xr:uid="{00000000-0005-0000-0000-0000F9270000}"/>
    <cellStyle name="20% - uthevingsfarge 2 2 2 6_3. Chng in credit spreads" xfId="43586" xr:uid="{00000000-0005-0000-0000-0000FA270000}"/>
    <cellStyle name="20% - uthevingsfarge 2 2 2 7" xfId="14635" xr:uid="{00000000-0005-0000-0000-0000FB270000}"/>
    <cellStyle name="20% - uthevingsfarge 2 2 2 7 2" xfId="43587" xr:uid="{00000000-0005-0000-0000-0000FC270000}"/>
    <cellStyle name="20% - uthevingsfarge 2 2 2 8" xfId="37893" xr:uid="{00000000-0005-0000-0000-0000FD270000}"/>
    <cellStyle name="20% - uthevingsfarge 2 2 2 9" xfId="43588" xr:uid="{00000000-0005-0000-0000-0000FE270000}"/>
    <cellStyle name="20% - uthevingsfarge 2 2 2_3. Chng in credit spreads" xfId="43589" xr:uid="{00000000-0005-0000-0000-0000FF270000}"/>
    <cellStyle name="20% - uthevingsfarge 2 2 3" xfId="12447" xr:uid="{00000000-0005-0000-0000-000000280000}"/>
    <cellStyle name="20% - uthevingsfarge 2 2 3 10" xfId="43590" xr:uid="{00000000-0005-0000-0000-000001280000}"/>
    <cellStyle name="20% - uthevingsfarge 2 2 3 2" xfId="14636" xr:uid="{00000000-0005-0000-0000-000002280000}"/>
    <cellStyle name="20% - uthevingsfarge 2 2 3 2 2" xfId="14637" xr:uid="{00000000-0005-0000-0000-000003280000}"/>
    <cellStyle name="20% - uthevingsfarge 2 2 3 2 2 2" xfId="43591" xr:uid="{00000000-0005-0000-0000-000004280000}"/>
    <cellStyle name="20% - uthevingsfarge 2 2 3 2 2 2 2" xfId="43592" xr:uid="{00000000-0005-0000-0000-000005280000}"/>
    <cellStyle name="20% - uthevingsfarge 2 2 3 2 2 3" xfId="43593" xr:uid="{00000000-0005-0000-0000-000006280000}"/>
    <cellStyle name="20% - uthevingsfarge 2 2 3 2 2_3. Chng in credit spreads" xfId="43594" xr:uid="{00000000-0005-0000-0000-000007280000}"/>
    <cellStyle name="20% - uthevingsfarge 2 2 3 2 3" xfId="14638" xr:uid="{00000000-0005-0000-0000-000008280000}"/>
    <cellStyle name="20% - uthevingsfarge 2 2 3 2 3 2" xfId="43595" xr:uid="{00000000-0005-0000-0000-000009280000}"/>
    <cellStyle name="20% - uthevingsfarge 2 2 3 2 3 2 2" xfId="43596" xr:uid="{00000000-0005-0000-0000-00000A280000}"/>
    <cellStyle name="20% - uthevingsfarge 2 2 3 2 3 3" xfId="43597" xr:uid="{00000000-0005-0000-0000-00000B280000}"/>
    <cellStyle name="20% - uthevingsfarge 2 2 3 2 3_3. Chng in credit spreads" xfId="43598" xr:uid="{00000000-0005-0000-0000-00000C280000}"/>
    <cellStyle name="20% - uthevingsfarge 2 2 3 2 4" xfId="43599" xr:uid="{00000000-0005-0000-0000-00000D280000}"/>
    <cellStyle name="20% - uthevingsfarge 2 2 3 2 4 2" xfId="43600" xr:uid="{00000000-0005-0000-0000-00000E280000}"/>
    <cellStyle name="20% - uthevingsfarge 2 2 3 2 4 2 2" xfId="43601" xr:uid="{00000000-0005-0000-0000-00000F280000}"/>
    <cellStyle name="20% - uthevingsfarge 2 2 3 2 4 3" xfId="43602" xr:uid="{00000000-0005-0000-0000-000010280000}"/>
    <cellStyle name="20% - uthevingsfarge 2 2 3 2 4_3. Chng in credit spreads" xfId="43603" xr:uid="{00000000-0005-0000-0000-000011280000}"/>
    <cellStyle name="20% - uthevingsfarge 2 2 3 2 5" xfId="43604" xr:uid="{00000000-0005-0000-0000-000012280000}"/>
    <cellStyle name="20% - uthevingsfarge 2 2 3 2 5 2" xfId="43605" xr:uid="{00000000-0005-0000-0000-000013280000}"/>
    <cellStyle name="20% - uthevingsfarge 2 2 3 2 6" xfId="43606" xr:uid="{00000000-0005-0000-0000-000014280000}"/>
    <cellStyle name="20% - uthevingsfarge 2 2 3 2_3. Chng in credit spreads" xfId="43607" xr:uid="{00000000-0005-0000-0000-000015280000}"/>
    <cellStyle name="20% - uthevingsfarge 2 2 3 3" xfId="14639" xr:uid="{00000000-0005-0000-0000-000016280000}"/>
    <cellStyle name="20% - uthevingsfarge 2 2 3 3 2" xfId="14640" xr:uid="{00000000-0005-0000-0000-000017280000}"/>
    <cellStyle name="20% - uthevingsfarge 2 2 3 3 2 2" xfId="43608" xr:uid="{00000000-0005-0000-0000-000018280000}"/>
    <cellStyle name="20% - uthevingsfarge 2 2 3 3 2 2 2" xfId="43609" xr:uid="{00000000-0005-0000-0000-000019280000}"/>
    <cellStyle name="20% - uthevingsfarge 2 2 3 3 2 3" xfId="43610" xr:uid="{00000000-0005-0000-0000-00001A280000}"/>
    <cellStyle name="20% - uthevingsfarge 2 2 3 3 2_3. Chng in credit spreads" xfId="43611" xr:uid="{00000000-0005-0000-0000-00001B280000}"/>
    <cellStyle name="20% - uthevingsfarge 2 2 3 3 3" xfId="14641" xr:uid="{00000000-0005-0000-0000-00001C280000}"/>
    <cellStyle name="20% - uthevingsfarge 2 2 3 3 3 2" xfId="43612" xr:uid="{00000000-0005-0000-0000-00001D280000}"/>
    <cellStyle name="20% - uthevingsfarge 2 2 3 3 4" xfId="43613" xr:uid="{00000000-0005-0000-0000-00001E280000}"/>
    <cellStyle name="20% - uthevingsfarge 2 2 3 3 5" xfId="43614" xr:uid="{00000000-0005-0000-0000-00001F280000}"/>
    <cellStyle name="20% - uthevingsfarge 2 2 3 3 6" xfId="43615" xr:uid="{00000000-0005-0000-0000-000020280000}"/>
    <cellStyle name="20% - uthevingsfarge 2 2 3 3_3. Chng in credit spreads" xfId="43616" xr:uid="{00000000-0005-0000-0000-000021280000}"/>
    <cellStyle name="20% - uthevingsfarge 2 2 3 4" xfId="14642" xr:uid="{00000000-0005-0000-0000-000022280000}"/>
    <cellStyle name="20% - uthevingsfarge 2 2 3 4 2" xfId="14643" xr:uid="{00000000-0005-0000-0000-000023280000}"/>
    <cellStyle name="20% - uthevingsfarge 2 2 3 4 2 2" xfId="43617" xr:uid="{00000000-0005-0000-0000-000024280000}"/>
    <cellStyle name="20% - uthevingsfarge 2 2 3 4 3" xfId="14644" xr:uid="{00000000-0005-0000-0000-000025280000}"/>
    <cellStyle name="20% - uthevingsfarge 2 2 3 4 4" xfId="43618" xr:uid="{00000000-0005-0000-0000-000026280000}"/>
    <cellStyle name="20% - uthevingsfarge 2 2 3 4 5" xfId="43619" xr:uid="{00000000-0005-0000-0000-000027280000}"/>
    <cellStyle name="20% - uthevingsfarge 2 2 3 4 6" xfId="43620" xr:uid="{00000000-0005-0000-0000-000028280000}"/>
    <cellStyle name="20% - uthevingsfarge 2 2 3 4_3. Chng in credit spreads" xfId="43621" xr:uid="{00000000-0005-0000-0000-000029280000}"/>
    <cellStyle name="20% - uthevingsfarge 2 2 3 5" xfId="14645" xr:uid="{00000000-0005-0000-0000-00002A280000}"/>
    <cellStyle name="20% - uthevingsfarge 2 2 3 5 2" xfId="14646" xr:uid="{00000000-0005-0000-0000-00002B280000}"/>
    <cellStyle name="20% - uthevingsfarge 2 2 3 5 2 2" xfId="43622" xr:uid="{00000000-0005-0000-0000-00002C280000}"/>
    <cellStyle name="20% - uthevingsfarge 2 2 3 5 3" xfId="14647" xr:uid="{00000000-0005-0000-0000-00002D280000}"/>
    <cellStyle name="20% - uthevingsfarge 2 2 3 5 4" xfId="43623" xr:uid="{00000000-0005-0000-0000-00002E280000}"/>
    <cellStyle name="20% - uthevingsfarge 2 2 3 5 5" xfId="43624" xr:uid="{00000000-0005-0000-0000-00002F280000}"/>
    <cellStyle name="20% - uthevingsfarge 2 2 3 5 6" xfId="43625" xr:uid="{00000000-0005-0000-0000-000030280000}"/>
    <cellStyle name="20% - uthevingsfarge 2 2 3 5_3. Chng in credit spreads" xfId="43626" xr:uid="{00000000-0005-0000-0000-000031280000}"/>
    <cellStyle name="20% - uthevingsfarge 2 2 3 6" xfId="14648" xr:uid="{00000000-0005-0000-0000-000032280000}"/>
    <cellStyle name="20% - uthevingsfarge 2 2 3 6 2" xfId="43627" xr:uid="{00000000-0005-0000-0000-000033280000}"/>
    <cellStyle name="20% - uthevingsfarge 2 2 3 6 2 2" xfId="43628" xr:uid="{00000000-0005-0000-0000-000034280000}"/>
    <cellStyle name="20% - uthevingsfarge 2 2 3 6 3" xfId="43629" xr:uid="{00000000-0005-0000-0000-000035280000}"/>
    <cellStyle name="20% - uthevingsfarge 2 2 3 6_3. Chng in credit spreads" xfId="43630" xr:uid="{00000000-0005-0000-0000-000036280000}"/>
    <cellStyle name="20% - uthevingsfarge 2 2 3 7" xfId="14649" xr:uid="{00000000-0005-0000-0000-000037280000}"/>
    <cellStyle name="20% - uthevingsfarge 2 2 3 7 2" xfId="43631" xr:uid="{00000000-0005-0000-0000-000038280000}"/>
    <cellStyle name="20% - uthevingsfarge 2 2 3 8" xfId="37898" xr:uid="{00000000-0005-0000-0000-000039280000}"/>
    <cellStyle name="20% - uthevingsfarge 2 2 3 9" xfId="43632" xr:uid="{00000000-0005-0000-0000-00003A280000}"/>
    <cellStyle name="20% - uthevingsfarge 2 2 3_3. Chng in credit spreads" xfId="43633"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34" xr:uid="{00000000-0005-0000-0000-00003F280000}"/>
    <cellStyle name="20% - uthevingsfarge 2 2 4 2 3" xfId="43635" xr:uid="{00000000-0005-0000-0000-000040280000}"/>
    <cellStyle name="20% - uthevingsfarge 2 2 4 2_3. Chng in credit spreads" xfId="43636" xr:uid="{00000000-0005-0000-0000-000041280000}"/>
    <cellStyle name="20% - uthevingsfarge 2 2 4 3" xfId="14653" xr:uid="{00000000-0005-0000-0000-000042280000}"/>
    <cellStyle name="20% - uthevingsfarge 2 2 4 3 2" xfId="43637" xr:uid="{00000000-0005-0000-0000-000043280000}"/>
    <cellStyle name="20% - uthevingsfarge 2 2 4 3 2 2" xfId="43638" xr:uid="{00000000-0005-0000-0000-000044280000}"/>
    <cellStyle name="20% - uthevingsfarge 2 2 4 3 3" xfId="43639" xr:uid="{00000000-0005-0000-0000-000045280000}"/>
    <cellStyle name="20% - uthevingsfarge 2 2 4 3_3. Chng in credit spreads" xfId="43640" xr:uid="{00000000-0005-0000-0000-000046280000}"/>
    <cellStyle name="20% - uthevingsfarge 2 2 4 4" xfId="14654" xr:uid="{00000000-0005-0000-0000-000047280000}"/>
    <cellStyle name="20% - uthevingsfarge 2 2 4 4 2" xfId="43641" xr:uid="{00000000-0005-0000-0000-000048280000}"/>
    <cellStyle name="20% - uthevingsfarge 2 2 4 4 2 2" xfId="43642" xr:uid="{00000000-0005-0000-0000-000049280000}"/>
    <cellStyle name="20% - uthevingsfarge 2 2 4 4 3" xfId="43643" xr:uid="{00000000-0005-0000-0000-00004A280000}"/>
    <cellStyle name="20% - uthevingsfarge 2 2 4 4_3. Chng in credit spreads" xfId="43644" xr:uid="{00000000-0005-0000-0000-00004B280000}"/>
    <cellStyle name="20% - uthevingsfarge 2 2 4 5" xfId="37899" xr:uid="{00000000-0005-0000-0000-00004C280000}"/>
    <cellStyle name="20% - uthevingsfarge 2 2 4 5 2" xfId="43645" xr:uid="{00000000-0005-0000-0000-00004D280000}"/>
    <cellStyle name="20% - uthevingsfarge 2 2 4 6" xfId="43646" xr:uid="{00000000-0005-0000-0000-00004E280000}"/>
    <cellStyle name="20% - uthevingsfarge 2 2 4 7" xfId="43647" xr:uid="{00000000-0005-0000-0000-00004F280000}"/>
    <cellStyle name="20% - uthevingsfarge 2 2 4_3. Chng in credit spreads" xfId="43648"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49" xr:uid="{00000000-0005-0000-0000-000054280000}"/>
    <cellStyle name="20% - uthevingsfarge 2 2 5 2 3" xfId="43650" xr:uid="{00000000-0005-0000-0000-000055280000}"/>
    <cellStyle name="20% - uthevingsfarge 2 2 5 2_3. Chng in credit spreads" xfId="43651" xr:uid="{00000000-0005-0000-0000-000056280000}"/>
    <cellStyle name="20% - uthevingsfarge 2 2 5 3" xfId="14658" xr:uid="{00000000-0005-0000-0000-000057280000}"/>
    <cellStyle name="20% - uthevingsfarge 2 2 5 3 2" xfId="43652" xr:uid="{00000000-0005-0000-0000-000058280000}"/>
    <cellStyle name="20% - uthevingsfarge 2 2 5 4" xfId="14659" xr:uid="{00000000-0005-0000-0000-000059280000}"/>
    <cellStyle name="20% - uthevingsfarge 2 2 5 5" xfId="37900" xr:uid="{00000000-0005-0000-0000-00005A280000}"/>
    <cellStyle name="20% - uthevingsfarge 2 2 5 6" xfId="43653" xr:uid="{00000000-0005-0000-0000-00005B280000}"/>
    <cellStyle name="20% - uthevingsfarge 2 2 5 7" xfId="43654" xr:uid="{00000000-0005-0000-0000-00005C280000}"/>
    <cellStyle name="20% - uthevingsfarge 2 2 5_3. Chng in credit spreads" xfId="43655"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56" xr:uid="{00000000-0005-0000-0000-000061280000}"/>
    <cellStyle name="20% - uthevingsfarge 2 2 6 2 3" xfId="43657" xr:uid="{00000000-0005-0000-0000-000062280000}"/>
    <cellStyle name="20% - uthevingsfarge 2 2 6 2_3. Chng in credit spreads" xfId="43658" xr:uid="{00000000-0005-0000-0000-000063280000}"/>
    <cellStyle name="20% - uthevingsfarge 2 2 6 3" xfId="14663" xr:uid="{00000000-0005-0000-0000-000064280000}"/>
    <cellStyle name="20% - uthevingsfarge 2 2 6 3 2" xfId="43659" xr:uid="{00000000-0005-0000-0000-000065280000}"/>
    <cellStyle name="20% - uthevingsfarge 2 2 6 4" xfId="14664" xr:uid="{00000000-0005-0000-0000-000066280000}"/>
    <cellStyle name="20% - uthevingsfarge 2 2 6 5" xfId="37901" xr:uid="{00000000-0005-0000-0000-000067280000}"/>
    <cellStyle name="20% - uthevingsfarge 2 2 6 6" xfId="43660" xr:uid="{00000000-0005-0000-0000-000068280000}"/>
    <cellStyle name="20% - uthevingsfarge 2 2 6 7" xfId="43661" xr:uid="{00000000-0005-0000-0000-000069280000}"/>
    <cellStyle name="20% - uthevingsfarge 2 2 6_3. Chng in credit spreads" xfId="43662"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3"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64" xr:uid="{00000000-0005-0000-0000-000072280000}"/>
    <cellStyle name="20% - uthevingsfarge 2 2 7 6" xfId="43665" xr:uid="{00000000-0005-0000-0000-000073280000}"/>
    <cellStyle name="20% - uthevingsfarge 2 2 7_3. Chng in credit spreads" xfId="43666" xr:uid="{00000000-0005-0000-0000-000074280000}"/>
    <cellStyle name="20% - uthevingsfarge 2 2 8" xfId="14671" xr:uid="{00000000-0005-0000-0000-000075280000}"/>
    <cellStyle name="20% - uthevingsfarge 2 2 8 2" xfId="14672" xr:uid="{00000000-0005-0000-0000-000076280000}"/>
    <cellStyle name="20% - uthevingsfarge 2 2 8 2 2" xfId="43667" xr:uid="{00000000-0005-0000-0000-000077280000}"/>
    <cellStyle name="20% - uthevingsfarge 2 2 8 3" xfId="14673" xr:uid="{00000000-0005-0000-0000-000078280000}"/>
    <cellStyle name="20% - uthevingsfarge 2 2 8 4" xfId="43668" xr:uid="{00000000-0005-0000-0000-000079280000}"/>
    <cellStyle name="20% - uthevingsfarge 2 2 8_3. Chng in credit spreads" xfId="43669"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4" xr:uid="{00000000-0005-0000-0000-000083280000}"/>
    <cellStyle name="20% - uthevingsfarge 2 20 2 2_CC1" xfId="53985" xr:uid="{831921B3-3709-4FFA-A378-F929AA719375}"/>
    <cellStyle name="20% - uthevingsfarge 2 20 2 3" xfId="37905" xr:uid="{00000000-0005-0000-0000-000084280000}"/>
    <cellStyle name="20% - uthevingsfarge 2 20 2 4" xfId="37906" xr:uid="{00000000-0005-0000-0000-000085280000}"/>
    <cellStyle name="20% - uthevingsfarge 2 20 2 5" xfId="37907" xr:uid="{00000000-0005-0000-0000-000086280000}"/>
    <cellStyle name="20% - uthevingsfarge 2 20 2 6" xfId="37903" xr:uid="{00000000-0005-0000-0000-000087280000}"/>
    <cellStyle name="20% - uthevingsfarge 2 20 2_4 manuell" xfId="53986" xr:uid="{E00BD261-F3ED-4F6D-8B86-4D62CAEC9AC5}"/>
    <cellStyle name="20% - uthevingsfarge 2 20 3" xfId="2833" xr:uid="{00000000-0005-0000-0000-000089280000}"/>
    <cellStyle name="20% - uthevingsfarge 2 20 3 2" xfId="37908" xr:uid="{00000000-0005-0000-0000-00008A280000}"/>
    <cellStyle name="20% - uthevingsfarge 2 20 3_CC1" xfId="53987" xr:uid="{58719160-4F61-483F-A7A8-7074F51175AC}"/>
    <cellStyle name="20% - uthevingsfarge 2 20 4" xfId="37909" xr:uid="{00000000-0005-0000-0000-00008B280000}"/>
    <cellStyle name="20% - uthevingsfarge 2 20 5" xfId="37910" xr:uid="{00000000-0005-0000-0000-00008C280000}"/>
    <cellStyle name="20% - uthevingsfarge 2 20 6" xfId="37911" xr:uid="{00000000-0005-0000-0000-00008D280000}"/>
    <cellStyle name="20% - uthevingsfarge 2 20 7" xfId="37902" xr:uid="{00000000-0005-0000-0000-00008E280000}"/>
    <cellStyle name="20% - uthevingsfarge 2 20_4 manuell" xfId="53988"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4" xr:uid="{00000000-0005-0000-0000-000093280000}"/>
    <cellStyle name="20% - uthevingsfarge 2 21 2 2_CC1" xfId="53989" xr:uid="{9F331ECF-F499-4617-90C7-C14450341354}"/>
    <cellStyle name="20% - uthevingsfarge 2 21 2 3" xfId="37915" xr:uid="{00000000-0005-0000-0000-000094280000}"/>
    <cellStyle name="20% - uthevingsfarge 2 21 2 4" xfId="37916" xr:uid="{00000000-0005-0000-0000-000095280000}"/>
    <cellStyle name="20% - uthevingsfarge 2 21 2 5" xfId="37917" xr:uid="{00000000-0005-0000-0000-000096280000}"/>
    <cellStyle name="20% - uthevingsfarge 2 21 2 6" xfId="37913" xr:uid="{00000000-0005-0000-0000-000097280000}"/>
    <cellStyle name="20% - uthevingsfarge 2 21 2_4 manuell" xfId="53990" xr:uid="{AD10E504-CD18-4C2D-A937-A25F96983B04}"/>
    <cellStyle name="20% - uthevingsfarge 2 21 3" xfId="2837" xr:uid="{00000000-0005-0000-0000-000099280000}"/>
    <cellStyle name="20% - uthevingsfarge 2 21 3 2" xfId="37918" xr:uid="{00000000-0005-0000-0000-00009A280000}"/>
    <cellStyle name="20% - uthevingsfarge 2 21 3_CC1" xfId="53991" xr:uid="{5A6F8A3E-35E2-4E26-853B-C8C7BF8D1C30}"/>
    <cellStyle name="20% - uthevingsfarge 2 21 4" xfId="37919" xr:uid="{00000000-0005-0000-0000-00009B280000}"/>
    <cellStyle name="20% - uthevingsfarge 2 21 5" xfId="37920" xr:uid="{00000000-0005-0000-0000-00009C280000}"/>
    <cellStyle name="20% - uthevingsfarge 2 21 6" xfId="37921" xr:uid="{00000000-0005-0000-0000-00009D280000}"/>
    <cellStyle name="20% - uthevingsfarge 2 21 7" xfId="37912" xr:uid="{00000000-0005-0000-0000-00009E280000}"/>
    <cellStyle name="20% - uthevingsfarge 2 21_4 manuell" xfId="53992"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4" xr:uid="{00000000-0005-0000-0000-0000A3280000}"/>
    <cellStyle name="20% - uthevingsfarge 2 22 2 2_CC1" xfId="53993" xr:uid="{D96B266B-C07B-495F-9762-1367ADB2E6D2}"/>
    <cellStyle name="20% - uthevingsfarge 2 22 2 3" xfId="37925" xr:uid="{00000000-0005-0000-0000-0000A4280000}"/>
    <cellStyle name="20% - uthevingsfarge 2 22 2 4" xfId="37926" xr:uid="{00000000-0005-0000-0000-0000A5280000}"/>
    <cellStyle name="20% - uthevingsfarge 2 22 2 5" xfId="37927" xr:uid="{00000000-0005-0000-0000-0000A6280000}"/>
    <cellStyle name="20% - uthevingsfarge 2 22 2 6" xfId="37923" xr:uid="{00000000-0005-0000-0000-0000A7280000}"/>
    <cellStyle name="20% - uthevingsfarge 2 22 2_4 manuell" xfId="53994" xr:uid="{F170B289-0239-404F-902E-4863671A00B6}"/>
    <cellStyle name="20% - uthevingsfarge 2 22 3" xfId="2841" xr:uid="{00000000-0005-0000-0000-0000A9280000}"/>
    <cellStyle name="20% - uthevingsfarge 2 22 3 2" xfId="37928" xr:uid="{00000000-0005-0000-0000-0000AA280000}"/>
    <cellStyle name="20% - uthevingsfarge 2 22 3_CC1" xfId="53995" xr:uid="{F30B3FA7-E421-4238-8A5C-E356F63239F3}"/>
    <cellStyle name="20% - uthevingsfarge 2 22 4" xfId="37929" xr:uid="{00000000-0005-0000-0000-0000AB280000}"/>
    <cellStyle name="20% - uthevingsfarge 2 22 5" xfId="37930" xr:uid="{00000000-0005-0000-0000-0000AC280000}"/>
    <cellStyle name="20% - uthevingsfarge 2 22 6" xfId="37931" xr:uid="{00000000-0005-0000-0000-0000AD280000}"/>
    <cellStyle name="20% - uthevingsfarge 2 22 7" xfId="37922" xr:uid="{00000000-0005-0000-0000-0000AE280000}"/>
    <cellStyle name="20% - uthevingsfarge 2 22_4 manuell" xfId="53996"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4" xr:uid="{00000000-0005-0000-0000-0000B3280000}"/>
    <cellStyle name="20% - uthevingsfarge 2 23 2 2_CC1" xfId="53997" xr:uid="{F96A9993-24E2-4B2D-9FA3-35F0C61C2215}"/>
    <cellStyle name="20% - uthevingsfarge 2 23 2 3" xfId="37935" xr:uid="{00000000-0005-0000-0000-0000B4280000}"/>
    <cellStyle name="20% - uthevingsfarge 2 23 2 4" xfId="37936" xr:uid="{00000000-0005-0000-0000-0000B5280000}"/>
    <cellStyle name="20% - uthevingsfarge 2 23 2 5" xfId="37937" xr:uid="{00000000-0005-0000-0000-0000B6280000}"/>
    <cellStyle name="20% - uthevingsfarge 2 23 2 6" xfId="37933" xr:uid="{00000000-0005-0000-0000-0000B7280000}"/>
    <cellStyle name="20% - uthevingsfarge 2 23 2_4 manuell" xfId="53998" xr:uid="{A15F4510-630C-45EA-A54B-CB8D96F674B2}"/>
    <cellStyle name="20% - uthevingsfarge 2 23 3" xfId="2845" xr:uid="{00000000-0005-0000-0000-0000B9280000}"/>
    <cellStyle name="20% - uthevingsfarge 2 23 3 2" xfId="37938" xr:uid="{00000000-0005-0000-0000-0000BA280000}"/>
    <cellStyle name="20% - uthevingsfarge 2 23 3_CC1" xfId="53999" xr:uid="{166C6A99-6176-499C-9F3F-50BDFE837D8D}"/>
    <cellStyle name="20% - uthevingsfarge 2 23 4" xfId="37939" xr:uid="{00000000-0005-0000-0000-0000BB280000}"/>
    <cellStyle name="20% - uthevingsfarge 2 23 5" xfId="37940" xr:uid="{00000000-0005-0000-0000-0000BC280000}"/>
    <cellStyle name="20% - uthevingsfarge 2 23 6" xfId="37941" xr:uid="{00000000-0005-0000-0000-0000BD280000}"/>
    <cellStyle name="20% - uthevingsfarge 2 23 7" xfId="37932" xr:uid="{00000000-0005-0000-0000-0000BE280000}"/>
    <cellStyle name="20% - uthevingsfarge 2 23_4 manuell" xfId="54000"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4" xr:uid="{00000000-0005-0000-0000-0000C3280000}"/>
    <cellStyle name="20% - uthevingsfarge 2 24 2 2_CC1" xfId="54001" xr:uid="{D3FC9AB1-766A-49B6-AD9B-3FC89BDDE2F3}"/>
    <cellStyle name="20% - uthevingsfarge 2 24 2 3" xfId="37945" xr:uid="{00000000-0005-0000-0000-0000C4280000}"/>
    <cellStyle name="20% - uthevingsfarge 2 24 2 4" xfId="37946" xr:uid="{00000000-0005-0000-0000-0000C5280000}"/>
    <cellStyle name="20% - uthevingsfarge 2 24 2 5" xfId="37947" xr:uid="{00000000-0005-0000-0000-0000C6280000}"/>
    <cellStyle name="20% - uthevingsfarge 2 24 2 6" xfId="37943" xr:uid="{00000000-0005-0000-0000-0000C7280000}"/>
    <cellStyle name="20% - uthevingsfarge 2 24 2_4 manuell" xfId="54002" xr:uid="{D920885B-2D48-476E-A127-A60D700803F8}"/>
    <cellStyle name="20% - uthevingsfarge 2 24 3" xfId="2849" xr:uid="{00000000-0005-0000-0000-0000C9280000}"/>
    <cellStyle name="20% - uthevingsfarge 2 24 3 2" xfId="37948" xr:uid="{00000000-0005-0000-0000-0000CA280000}"/>
    <cellStyle name="20% - uthevingsfarge 2 24 3_CC1" xfId="54003" xr:uid="{33A581F4-8BA9-4C45-8D6F-23132CA77893}"/>
    <cellStyle name="20% - uthevingsfarge 2 24 4" xfId="37949" xr:uid="{00000000-0005-0000-0000-0000CB280000}"/>
    <cellStyle name="20% - uthevingsfarge 2 24 5" xfId="37950" xr:uid="{00000000-0005-0000-0000-0000CC280000}"/>
    <cellStyle name="20% - uthevingsfarge 2 24 6" xfId="37951" xr:uid="{00000000-0005-0000-0000-0000CD280000}"/>
    <cellStyle name="20% - uthevingsfarge 2 24 7" xfId="37942" xr:uid="{00000000-0005-0000-0000-0000CE280000}"/>
    <cellStyle name="20% - uthevingsfarge 2 24_4 manuell" xfId="54004"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4" xr:uid="{00000000-0005-0000-0000-0000D3280000}"/>
    <cellStyle name="20% - uthevingsfarge 2 25 2 2_CC1" xfId="54005" xr:uid="{E9D3B578-813E-4132-9A97-61B98F9B7F53}"/>
    <cellStyle name="20% - uthevingsfarge 2 25 2 3" xfId="37955" xr:uid="{00000000-0005-0000-0000-0000D4280000}"/>
    <cellStyle name="20% - uthevingsfarge 2 25 2 4" xfId="37956" xr:uid="{00000000-0005-0000-0000-0000D5280000}"/>
    <cellStyle name="20% - uthevingsfarge 2 25 2 5" xfId="37957" xr:uid="{00000000-0005-0000-0000-0000D6280000}"/>
    <cellStyle name="20% - uthevingsfarge 2 25 2 6" xfId="37953" xr:uid="{00000000-0005-0000-0000-0000D7280000}"/>
    <cellStyle name="20% - uthevingsfarge 2 25 2_4 manuell" xfId="54006" xr:uid="{2FA6DF41-43F3-482B-90DA-DA945CF40AEA}"/>
    <cellStyle name="20% - uthevingsfarge 2 25 3" xfId="2853" xr:uid="{00000000-0005-0000-0000-0000D9280000}"/>
    <cellStyle name="20% - uthevingsfarge 2 25 3 2" xfId="37958" xr:uid="{00000000-0005-0000-0000-0000DA280000}"/>
    <cellStyle name="20% - uthevingsfarge 2 25 3_CC1" xfId="54007" xr:uid="{7EFF5E66-7879-41F0-869A-2BF79C864416}"/>
    <cellStyle name="20% - uthevingsfarge 2 25 4" xfId="37959" xr:uid="{00000000-0005-0000-0000-0000DB280000}"/>
    <cellStyle name="20% - uthevingsfarge 2 25 5" xfId="37960" xr:uid="{00000000-0005-0000-0000-0000DC280000}"/>
    <cellStyle name="20% - uthevingsfarge 2 25 6" xfId="37961" xr:uid="{00000000-0005-0000-0000-0000DD280000}"/>
    <cellStyle name="20% - uthevingsfarge 2 25 7" xfId="37952" xr:uid="{00000000-0005-0000-0000-0000DE280000}"/>
    <cellStyle name="20% - uthevingsfarge 2 25_4 manuell" xfId="54008"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4" xr:uid="{00000000-0005-0000-0000-0000E3280000}"/>
    <cellStyle name="20% - uthevingsfarge 2 26 2 2_CC1" xfId="54009" xr:uid="{48BF67C3-AA53-4120-B02F-07D13F8E1C7B}"/>
    <cellStyle name="20% - uthevingsfarge 2 26 2 3" xfId="37965" xr:uid="{00000000-0005-0000-0000-0000E4280000}"/>
    <cellStyle name="20% - uthevingsfarge 2 26 2 4" xfId="37966" xr:uid="{00000000-0005-0000-0000-0000E5280000}"/>
    <cellStyle name="20% - uthevingsfarge 2 26 2 5" xfId="37967" xr:uid="{00000000-0005-0000-0000-0000E6280000}"/>
    <cellStyle name="20% - uthevingsfarge 2 26 2 6" xfId="37963" xr:uid="{00000000-0005-0000-0000-0000E7280000}"/>
    <cellStyle name="20% - uthevingsfarge 2 26 2_4 manuell" xfId="54010" xr:uid="{442F437A-8654-4DDB-920B-CB296E693B2A}"/>
    <cellStyle name="20% - uthevingsfarge 2 26 3" xfId="2857" xr:uid="{00000000-0005-0000-0000-0000E9280000}"/>
    <cellStyle name="20% - uthevingsfarge 2 26 3 2" xfId="37968" xr:uid="{00000000-0005-0000-0000-0000EA280000}"/>
    <cellStyle name="20% - uthevingsfarge 2 26 3_CC1" xfId="54011" xr:uid="{A5A0C6FB-FD7A-42F0-BEF5-750243FFC864}"/>
    <cellStyle name="20% - uthevingsfarge 2 26 4" xfId="37969" xr:uid="{00000000-0005-0000-0000-0000EB280000}"/>
    <cellStyle name="20% - uthevingsfarge 2 26 5" xfId="37970" xr:uid="{00000000-0005-0000-0000-0000EC280000}"/>
    <cellStyle name="20% - uthevingsfarge 2 26 6" xfId="37971" xr:uid="{00000000-0005-0000-0000-0000ED280000}"/>
    <cellStyle name="20% - uthevingsfarge 2 26 7" xfId="37962" xr:uid="{00000000-0005-0000-0000-0000EE280000}"/>
    <cellStyle name="20% - uthevingsfarge 2 26_4 manuell" xfId="54012"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4" xr:uid="{00000000-0005-0000-0000-0000F3280000}"/>
    <cellStyle name="20% - uthevingsfarge 2 27 2 2_CC1" xfId="54013" xr:uid="{BD54E5EC-9F86-4BC5-A6EC-401867E156EC}"/>
    <cellStyle name="20% - uthevingsfarge 2 27 2 3" xfId="37975" xr:uid="{00000000-0005-0000-0000-0000F4280000}"/>
    <cellStyle name="20% - uthevingsfarge 2 27 2 4" xfId="37976" xr:uid="{00000000-0005-0000-0000-0000F5280000}"/>
    <cellStyle name="20% - uthevingsfarge 2 27 2 5" xfId="37977" xr:uid="{00000000-0005-0000-0000-0000F6280000}"/>
    <cellStyle name="20% - uthevingsfarge 2 27 2 6" xfId="37973" xr:uid="{00000000-0005-0000-0000-0000F7280000}"/>
    <cellStyle name="20% - uthevingsfarge 2 27 2_4 manuell" xfId="54014" xr:uid="{16DD6539-9525-4442-A7A6-75240EC11BE2}"/>
    <cellStyle name="20% - uthevingsfarge 2 27 3" xfId="2861" xr:uid="{00000000-0005-0000-0000-0000F9280000}"/>
    <cellStyle name="20% - uthevingsfarge 2 27 3 2" xfId="37978" xr:uid="{00000000-0005-0000-0000-0000FA280000}"/>
    <cellStyle name="20% - uthevingsfarge 2 27 3_CC1" xfId="54015" xr:uid="{F5F8F7FF-ACFB-4BF2-9895-8400A5693C21}"/>
    <cellStyle name="20% - uthevingsfarge 2 27 4" xfId="37979" xr:uid="{00000000-0005-0000-0000-0000FB280000}"/>
    <cellStyle name="20% - uthevingsfarge 2 27 5" xfId="37980" xr:uid="{00000000-0005-0000-0000-0000FC280000}"/>
    <cellStyle name="20% - uthevingsfarge 2 27 6" xfId="37981" xr:uid="{00000000-0005-0000-0000-0000FD280000}"/>
    <cellStyle name="20% - uthevingsfarge 2 27 7" xfId="37972" xr:uid="{00000000-0005-0000-0000-0000FE280000}"/>
    <cellStyle name="20% - uthevingsfarge 2 27_4 manuell" xfId="54016"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4" xr:uid="{00000000-0005-0000-0000-000003290000}"/>
    <cellStyle name="20% - uthevingsfarge 2 28 2 2_CC1" xfId="54017" xr:uid="{75CD49B7-7695-4FB6-86FA-3CF375CFAB36}"/>
    <cellStyle name="20% - uthevingsfarge 2 28 2 3" xfId="37985" xr:uid="{00000000-0005-0000-0000-000004290000}"/>
    <cellStyle name="20% - uthevingsfarge 2 28 2 4" xfId="37986" xr:uid="{00000000-0005-0000-0000-000005290000}"/>
    <cellStyle name="20% - uthevingsfarge 2 28 2 5" xfId="37987" xr:uid="{00000000-0005-0000-0000-000006290000}"/>
    <cellStyle name="20% - uthevingsfarge 2 28 2 6" xfId="37983" xr:uid="{00000000-0005-0000-0000-000007290000}"/>
    <cellStyle name="20% - uthevingsfarge 2 28 2_4 manuell" xfId="54018" xr:uid="{EF476505-5D96-43F0-AA38-DA605EA8EC94}"/>
    <cellStyle name="20% - uthevingsfarge 2 28 3" xfId="2865" xr:uid="{00000000-0005-0000-0000-000009290000}"/>
    <cellStyle name="20% - uthevingsfarge 2 28 3 2" xfId="37988" xr:uid="{00000000-0005-0000-0000-00000A290000}"/>
    <cellStyle name="20% - uthevingsfarge 2 28 3_CC1" xfId="54019" xr:uid="{1FCE9E48-A70A-4D53-9C12-C2EC83FC3F4D}"/>
    <cellStyle name="20% - uthevingsfarge 2 28 4" xfId="37989" xr:uid="{00000000-0005-0000-0000-00000B290000}"/>
    <cellStyle name="20% - uthevingsfarge 2 28 5" xfId="37990" xr:uid="{00000000-0005-0000-0000-00000C290000}"/>
    <cellStyle name="20% - uthevingsfarge 2 28 6" xfId="37991" xr:uid="{00000000-0005-0000-0000-00000D290000}"/>
    <cellStyle name="20% - uthevingsfarge 2 28 7" xfId="37982" xr:uid="{00000000-0005-0000-0000-00000E290000}"/>
    <cellStyle name="20% - uthevingsfarge 2 28_4 manuell" xfId="54020"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4" xr:uid="{00000000-0005-0000-0000-000013290000}"/>
    <cellStyle name="20% - uthevingsfarge 2 29 2 2_CC1" xfId="54021" xr:uid="{6C9CF2CE-2F06-4469-A2EC-EDA286052F23}"/>
    <cellStyle name="20% - uthevingsfarge 2 29 2 3" xfId="37995" xr:uid="{00000000-0005-0000-0000-000014290000}"/>
    <cellStyle name="20% - uthevingsfarge 2 29 2 4" xfId="37996" xr:uid="{00000000-0005-0000-0000-000015290000}"/>
    <cellStyle name="20% - uthevingsfarge 2 29 2 5" xfId="37997" xr:uid="{00000000-0005-0000-0000-000016290000}"/>
    <cellStyle name="20% - uthevingsfarge 2 29 2 6" xfId="37993" xr:uid="{00000000-0005-0000-0000-000017290000}"/>
    <cellStyle name="20% - uthevingsfarge 2 29 2_4 manuell" xfId="54022" xr:uid="{C99FEF2F-FC53-458A-A2EF-13793EDEE45A}"/>
    <cellStyle name="20% - uthevingsfarge 2 29 3" xfId="2869" xr:uid="{00000000-0005-0000-0000-000019290000}"/>
    <cellStyle name="20% - uthevingsfarge 2 29 3 2" xfId="37998" xr:uid="{00000000-0005-0000-0000-00001A290000}"/>
    <cellStyle name="20% - uthevingsfarge 2 29 3_CC1" xfId="54023" xr:uid="{387F3577-CF8C-4057-A0A2-E5F794AAAC80}"/>
    <cellStyle name="20% - uthevingsfarge 2 29 4" xfId="37999" xr:uid="{00000000-0005-0000-0000-00001B290000}"/>
    <cellStyle name="20% - uthevingsfarge 2 29 5" xfId="38000" xr:uid="{00000000-0005-0000-0000-00001C290000}"/>
    <cellStyle name="20% - uthevingsfarge 2 29 6" xfId="38001" xr:uid="{00000000-0005-0000-0000-00001D290000}"/>
    <cellStyle name="20% - uthevingsfarge 2 29 7" xfId="37992" xr:uid="{00000000-0005-0000-0000-00001E290000}"/>
    <cellStyle name="20% - uthevingsfarge 2 29_4 manuell" xfId="54024" xr:uid="{0B413E96-AEA8-4913-84EB-CD1186F19BFA}"/>
    <cellStyle name="20% - uthevingsfarge 2 3" xfId="2870" xr:uid="{00000000-0005-0000-0000-000020290000}"/>
    <cellStyle name="20% - uthevingsfarge 2 3 10" xfId="43670" xr:uid="{00000000-0005-0000-0000-000021290000}"/>
    <cellStyle name="20% - uthevingsfarge 2 3 11" xfId="43671" xr:uid="{00000000-0005-0000-0000-000022290000}"/>
    <cellStyle name="20% - uthevingsfarge 2 3 2" xfId="2871" xr:uid="{00000000-0005-0000-0000-000023290000}"/>
    <cellStyle name="20% - uthevingsfarge 2 3 2 10" xfId="43672" xr:uid="{00000000-0005-0000-0000-000024290000}"/>
    <cellStyle name="20% - uthevingsfarge 2 3 2 2" xfId="2872" xr:uid="{00000000-0005-0000-0000-000025290000}"/>
    <cellStyle name="20% - uthevingsfarge 2 3 2 2 2" xfId="14678" xr:uid="{00000000-0005-0000-0000-000026290000}"/>
    <cellStyle name="20% - uthevingsfarge 2 3 2 2 2 2" xfId="43673" xr:uid="{00000000-0005-0000-0000-000027290000}"/>
    <cellStyle name="20% - uthevingsfarge 2 3 2 2 2 2 2" xfId="43674" xr:uid="{00000000-0005-0000-0000-000028290000}"/>
    <cellStyle name="20% - uthevingsfarge 2 3 2 2 2 3" xfId="43675" xr:uid="{00000000-0005-0000-0000-000029290000}"/>
    <cellStyle name="20% - uthevingsfarge 2 3 2 2 2_3. Chng in credit spreads" xfId="43676" xr:uid="{00000000-0005-0000-0000-00002A290000}"/>
    <cellStyle name="20% - uthevingsfarge 2 3 2 2 3" xfId="14679" xr:uid="{00000000-0005-0000-0000-00002B290000}"/>
    <cellStyle name="20% - uthevingsfarge 2 3 2 2 3 2" xfId="43677" xr:uid="{00000000-0005-0000-0000-00002C290000}"/>
    <cellStyle name="20% - uthevingsfarge 2 3 2 2 3 2 2" xfId="43678" xr:uid="{00000000-0005-0000-0000-00002D290000}"/>
    <cellStyle name="20% - uthevingsfarge 2 3 2 2 3 3" xfId="43679" xr:uid="{00000000-0005-0000-0000-00002E290000}"/>
    <cellStyle name="20% - uthevingsfarge 2 3 2 2 3_3. Chng in credit spreads" xfId="43680" xr:uid="{00000000-0005-0000-0000-00002F290000}"/>
    <cellStyle name="20% - uthevingsfarge 2 3 2 2 4" xfId="38004" xr:uid="{00000000-0005-0000-0000-000030290000}"/>
    <cellStyle name="20% - uthevingsfarge 2 3 2 2 4 2" xfId="43681" xr:uid="{00000000-0005-0000-0000-000031290000}"/>
    <cellStyle name="20% - uthevingsfarge 2 3 2 2 5" xfId="43682" xr:uid="{00000000-0005-0000-0000-000032290000}"/>
    <cellStyle name="20% - uthevingsfarge 2 3 2 2 6" xfId="43683" xr:uid="{00000000-0005-0000-0000-000033290000}"/>
    <cellStyle name="20% - uthevingsfarge 2 3 2 2_3. Chng in credit spreads" xfId="43684" xr:uid="{00000000-0005-0000-0000-000034290000}"/>
    <cellStyle name="20% - uthevingsfarge 2 3 2 3" xfId="14680" xr:uid="{00000000-0005-0000-0000-000035290000}"/>
    <cellStyle name="20% - uthevingsfarge 2 3 2 3 2" xfId="14681" xr:uid="{00000000-0005-0000-0000-000036290000}"/>
    <cellStyle name="20% - uthevingsfarge 2 3 2 3 2 2" xfId="43685" xr:uid="{00000000-0005-0000-0000-000037290000}"/>
    <cellStyle name="20% - uthevingsfarge 2 3 2 3 3" xfId="14682" xr:uid="{00000000-0005-0000-0000-000038290000}"/>
    <cellStyle name="20% - uthevingsfarge 2 3 2 3 4" xfId="38005" xr:uid="{00000000-0005-0000-0000-000039290000}"/>
    <cellStyle name="20% - uthevingsfarge 2 3 2 3 5" xfId="43686" xr:uid="{00000000-0005-0000-0000-00003A290000}"/>
    <cellStyle name="20% - uthevingsfarge 2 3 2 3 6" xfId="43687" xr:uid="{00000000-0005-0000-0000-00003B290000}"/>
    <cellStyle name="20% - uthevingsfarge 2 3 2 3_3. Chng in credit spreads" xfId="43688" xr:uid="{00000000-0005-0000-0000-00003C290000}"/>
    <cellStyle name="20% - uthevingsfarge 2 3 2 4" xfId="14683" xr:uid="{00000000-0005-0000-0000-00003D290000}"/>
    <cellStyle name="20% - uthevingsfarge 2 3 2 4 2" xfId="14684" xr:uid="{00000000-0005-0000-0000-00003E290000}"/>
    <cellStyle name="20% - uthevingsfarge 2 3 2 4 2 2" xfId="43689" xr:uid="{00000000-0005-0000-0000-00003F290000}"/>
    <cellStyle name="20% - uthevingsfarge 2 3 2 4 3" xfId="14685" xr:uid="{00000000-0005-0000-0000-000040290000}"/>
    <cellStyle name="20% - uthevingsfarge 2 3 2 4 4" xfId="38006" xr:uid="{00000000-0005-0000-0000-000041290000}"/>
    <cellStyle name="20% - uthevingsfarge 2 3 2 4 5" xfId="43690" xr:uid="{00000000-0005-0000-0000-000042290000}"/>
    <cellStyle name="20% - uthevingsfarge 2 3 2 4 6" xfId="43691" xr:uid="{00000000-0005-0000-0000-000043290000}"/>
    <cellStyle name="20% - uthevingsfarge 2 3 2 4_3. Chng in credit spreads" xfId="43692"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07" xr:uid="{00000000-0005-0000-0000-000048290000}"/>
    <cellStyle name="20% - uthevingsfarge 2 3 2 5 5" xfId="43693" xr:uid="{00000000-0005-0000-0000-000049290000}"/>
    <cellStyle name="20% - uthevingsfarge 2 3 2 5 6" xfId="43694"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3" xr:uid="{00000000-0005-0000-0000-000050290000}"/>
    <cellStyle name="20% - uthevingsfarge 2 3 2 9" xfId="43695" xr:uid="{00000000-0005-0000-0000-000051290000}"/>
    <cellStyle name="20% - uthevingsfarge 2 3 2_3. Chng in credit spreads" xfId="43696" xr:uid="{00000000-0005-0000-0000-000052290000}"/>
    <cellStyle name="20% - uthevingsfarge 2 3 3" xfId="2873" xr:uid="{00000000-0005-0000-0000-000053290000}"/>
    <cellStyle name="20% - uthevingsfarge 2 3 3 2" xfId="14694" xr:uid="{00000000-0005-0000-0000-000054290000}"/>
    <cellStyle name="20% - uthevingsfarge 2 3 3 2 2" xfId="43697" xr:uid="{00000000-0005-0000-0000-000055290000}"/>
    <cellStyle name="20% - uthevingsfarge 2 3 3 2 2 2" xfId="43698" xr:uid="{00000000-0005-0000-0000-000056290000}"/>
    <cellStyle name="20% - uthevingsfarge 2 3 3 2 2 2 2" xfId="43699" xr:uid="{00000000-0005-0000-0000-000057290000}"/>
    <cellStyle name="20% - uthevingsfarge 2 3 3 2 2 3" xfId="43700" xr:uid="{00000000-0005-0000-0000-000058290000}"/>
    <cellStyle name="20% - uthevingsfarge 2 3 3 2 2_3. Chng in credit spreads" xfId="43701" xr:uid="{00000000-0005-0000-0000-000059290000}"/>
    <cellStyle name="20% - uthevingsfarge 2 3 3 2 3" xfId="43702" xr:uid="{00000000-0005-0000-0000-00005A290000}"/>
    <cellStyle name="20% - uthevingsfarge 2 3 3 2 3 2" xfId="43703" xr:uid="{00000000-0005-0000-0000-00005B290000}"/>
    <cellStyle name="20% - uthevingsfarge 2 3 3 2 3 2 2" xfId="43704" xr:uid="{00000000-0005-0000-0000-00005C290000}"/>
    <cellStyle name="20% - uthevingsfarge 2 3 3 2 3 3" xfId="43705" xr:uid="{00000000-0005-0000-0000-00005D290000}"/>
    <cellStyle name="20% - uthevingsfarge 2 3 3 2 3_3. Chng in credit spreads" xfId="43706" xr:uid="{00000000-0005-0000-0000-00005E290000}"/>
    <cellStyle name="20% - uthevingsfarge 2 3 3 2 4" xfId="43707" xr:uid="{00000000-0005-0000-0000-00005F290000}"/>
    <cellStyle name="20% - uthevingsfarge 2 3 3 2 4 2" xfId="43708" xr:uid="{00000000-0005-0000-0000-000060290000}"/>
    <cellStyle name="20% - uthevingsfarge 2 3 3 2 5" xfId="43709" xr:uid="{00000000-0005-0000-0000-000061290000}"/>
    <cellStyle name="20% - uthevingsfarge 2 3 3 2_3. Chng in credit spreads" xfId="43710" xr:uid="{00000000-0005-0000-0000-000062290000}"/>
    <cellStyle name="20% - uthevingsfarge 2 3 3 3" xfId="14695" xr:uid="{00000000-0005-0000-0000-000063290000}"/>
    <cellStyle name="20% - uthevingsfarge 2 3 3 3 2" xfId="43711" xr:uid="{00000000-0005-0000-0000-000064290000}"/>
    <cellStyle name="20% - uthevingsfarge 2 3 3 3 2 2" xfId="43712" xr:uid="{00000000-0005-0000-0000-000065290000}"/>
    <cellStyle name="20% - uthevingsfarge 2 3 3 3 3" xfId="43713" xr:uid="{00000000-0005-0000-0000-000066290000}"/>
    <cellStyle name="20% - uthevingsfarge 2 3 3 3_3. Chng in credit spreads" xfId="43714" xr:uid="{00000000-0005-0000-0000-000067290000}"/>
    <cellStyle name="20% - uthevingsfarge 2 3 3 4" xfId="38008" xr:uid="{00000000-0005-0000-0000-000068290000}"/>
    <cellStyle name="20% - uthevingsfarge 2 3 3 4 2" xfId="43715" xr:uid="{00000000-0005-0000-0000-000069290000}"/>
    <cellStyle name="20% - uthevingsfarge 2 3 3 4 2 2" xfId="43716" xr:uid="{00000000-0005-0000-0000-00006A290000}"/>
    <cellStyle name="20% - uthevingsfarge 2 3 3 4 3" xfId="43717" xr:uid="{00000000-0005-0000-0000-00006B290000}"/>
    <cellStyle name="20% - uthevingsfarge 2 3 3 4_3. Chng in credit spreads" xfId="43718" xr:uid="{00000000-0005-0000-0000-00006C290000}"/>
    <cellStyle name="20% - uthevingsfarge 2 3 3 5" xfId="43719" xr:uid="{00000000-0005-0000-0000-00006D290000}"/>
    <cellStyle name="20% - uthevingsfarge 2 3 3 5 2" xfId="43720" xr:uid="{00000000-0005-0000-0000-00006E290000}"/>
    <cellStyle name="20% - uthevingsfarge 2 3 3 6" xfId="43721" xr:uid="{00000000-0005-0000-0000-00006F290000}"/>
    <cellStyle name="20% - uthevingsfarge 2 3 3_3. Chng in credit spreads" xfId="43722" xr:uid="{00000000-0005-0000-0000-000070290000}"/>
    <cellStyle name="20% - uthevingsfarge 2 3 4" xfId="14696" xr:uid="{00000000-0005-0000-0000-000071290000}"/>
    <cellStyle name="20% - uthevingsfarge 2 3 4 2" xfId="14697" xr:uid="{00000000-0005-0000-0000-000072290000}"/>
    <cellStyle name="20% - uthevingsfarge 2 3 4 2 2" xfId="43723" xr:uid="{00000000-0005-0000-0000-000073290000}"/>
    <cellStyle name="20% - uthevingsfarge 2 3 4 2 2 2" xfId="43724" xr:uid="{00000000-0005-0000-0000-000074290000}"/>
    <cellStyle name="20% - uthevingsfarge 2 3 4 2 3" xfId="43725" xr:uid="{00000000-0005-0000-0000-000075290000}"/>
    <cellStyle name="20% - uthevingsfarge 2 3 4 2_3. Chng in credit spreads" xfId="43726" xr:uid="{00000000-0005-0000-0000-000076290000}"/>
    <cellStyle name="20% - uthevingsfarge 2 3 4 3" xfId="14698" xr:uid="{00000000-0005-0000-0000-000077290000}"/>
    <cellStyle name="20% - uthevingsfarge 2 3 4 3 2" xfId="43727" xr:uid="{00000000-0005-0000-0000-000078290000}"/>
    <cellStyle name="20% - uthevingsfarge 2 3 4 3 2 2" xfId="43728" xr:uid="{00000000-0005-0000-0000-000079290000}"/>
    <cellStyle name="20% - uthevingsfarge 2 3 4 3 3" xfId="43729" xr:uid="{00000000-0005-0000-0000-00007A290000}"/>
    <cellStyle name="20% - uthevingsfarge 2 3 4 3_3. Chng in credit spreads" xfId="43730" xr:uid="{00000000-0005-0000-0000-00007B290000}"/>
    <cellStyle name="20% - uthevingsfarge 2 3 4 4" xfId="38009" xr:uid="{00000000-0005-0000-0000-00007C290000}"/>
    <cellStyle name="20% - uthevingsfarge 2 3 4 4 2" xfId="43731" xr:uid="{00000000-0005-0000-0000-00007D290000}"/>
    <cellStyle name="20% - uthevingsfarge 2 3 4 5" xfId="43732" xr:uid="{00000000-0005-0000-0000-00007E290000}"/>
    <cellStyle name="20% - uthevingsfarge 2 3 4 6" xfId="43733" xr:uid="{00000000-0005-0000-0000-00007F290000}"/>
    <cellStyle name="20% - uthevingsfarge 2 3 4_3. Chng in credit spreads" xfId="43734" xr:uid="{00000000-0005-0000-0000-000080290000}"/>
    <cellStyle name="20% - uthevingsfarge 2 3 5" xfId="14699" xr:uid="{00000000-0005-0000-0000-000081290000}"/>
    <cellStyle name="20% - uthevingsfarge 2 3 5 2" xfId="14700" xr:uid="{00000000-0005-0000-0000-000082290000}"/>
    <cellStyle name="20% - uthevingsfarge 2 3 5 2 2" xfId="43735" xr:uid="{00000000-0005-0000-0000-000083290000}"/>
    <cellStyle name="20% - uthevingsfarge 2 3 5 3" xfId="14701" xr:uid="{00000000-0005-0000-0000-000084290000}"/>
    <cellStyle name="20% - uthevingsfarge 2 3 5 4" xfId="38010" xr:uid="{00000000-0005-0000-0000-000085290000}"/>
    <cellStyle name="20% - uthevingsfarge 2 3 5 5" xfId="43736" xr:uid="{00000000-0005-0000-0000-000086290000}"/>
    <cellStyle name="20% - uthevingsfarge 2 3 5 6" xfId="43737" xr:uid="{00000000-0005-0000-0000-000087290000}"/>
    <cellStyle name="20% - uthevingsfarge 2 3 5_3. Chng in credit spreads" xfId="43738" xr:uid="{00000000-0005-0000-0000-000088290000}"/>
    <cellStyle name="20% - uthevingsfarge 2 3 6" xfId="14702" xr:uid="{00000000-0005-0000-0000-000089290000}"/>
    <cellStyle name="20% - uthevingsfarge 2 3 6 2" xfId="14703" xr:uid="{00000000-0005-0000-0000-00008A290000}"/>
    <cellStyle name="20% - uthevingsfarge 2 3 6 2 2" xfId="43739" xr:uid="{00000000-0005-0000-0000-00008B290000}"/>
    <cellStyle name="20% - uthevingsfarge 2 3 6 3" xfId="14704" xr:uid="{00000000-0005-0000-0000-00008C290000}"/>
    <cellStyle name="20% - uthevingsfarge 2 3 6 4" xfId="38011" xr:uid="{00000000-0005-0000-0000-00008D290000}"/>
    <cellStyle name="20% - uthevingsfarge 2 3 6 5" xfId="43740" xr:uid="{00000000-0005-0000-0000-00008E290000}"/>
    <cellStyle name="20% - uthevingsfarge 2 3 6 6" xfId="43741" xr:uid="{00000000-0005-0000-0000-00008F290000}"/>
    <cellStyle name="20% - uthevingsfarge 2 3 6_3. Chng in credit spreads" xfId="43742" xr:uid="{00000000-0005-0000-0000-000090290000}"/>
    <cellStyle name="20% - uthevingsfarge 2 3 7" xfId="14705" xr:uid="{00000000-0005-0000-0000-000091290000}"/>
    <cellStyle name="20% - uthevingsfarge 2 3 7 2" xfId="14706" xr:uid="{00000000-0005-0000-0000-000092290000}"/>
    <cellStyle name="20% - uthevingsfarge 2 3 7 2 2" xfId="43743" xr:uid="{00000000-0005-0000-0000-000093290000}"/>
    <cellStyle name="20% - uthevingsfarge 2 3 7 3" xfId="43744" xr:uid="{00000000-0005-0000-0000-000094290000}"/>
    <cellStyle name="20% - uthevingsfarge 2 3 7_3. Chng in credit spreads" xfId="43745" xr:uid="{00000000-0005-0000-0000-000095290000}"/>
    <cellStyle name="20% - uthevingsfarge 2 3 8" xfId="14707" xr:uid="{00000000-0005-0000-0000-000096290000}"/>
    <cellStyle name="20% - uthevingsfarge 2 3 9" xfId="38002" xr:uid="{00000000-0005-0000-0000-000097290000}"/>
    <cellStyle name="20% - uthevingsfarge 2 3_4 manuell" xfId="54025"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4" xr:uid="{00000000-0005-0000-0000-00009C290000}"/>
    <cellStyle name="20% - uthevingsfarge 2 30 2 2_CC1" xfId="54026" xr:uid="{F2C79761-9D1F-411C-98E8-41EC5762FC8D}"/>
    <cellStyle name="20% - uthevingsfarge 2 30 2 3" xfId="38015" xr:uid="{00000000-0005-0000-0000-00009D290000}"/>
    <cellStyle name="20% - uthevingsfarge 2 30 2 4" xfId="38016" xr:uid="{00000000-0005-0000-0000-00009E290000}"/>
    <cellStyle name="20% - uthevingsfarge 2 30 2 5" xfId="38017" xr:uid="{00000000-0005-0000-0000-00009F290000}"/>
    <cellStyle name="20% - uthevingsfarge 2 30 2 6" xfId="38013" xr:uid="{00000000-0005-0000-0000-0000A0290000}"/>
    <cellStyle name="20% - uthevingsfarge 2 30 2_4 manuell" xfId="54027" xr:uid="{12C84E5A-9453-4B9A-8D0F-2C7575BFD222}"/>
    <cellStyle name="20% - uthevingsfarge 2 30 3" xfId="2877" xr:uid="{00000000-0005-0000-0000-0000A2290000}"/>
    <cellStyle name="20% - uthevingsfarge 2 30 3 2" xfId="38018" xr:uid="{00000000-0005-0000-0000-0000A3290000}"/>
    <cellStyle name="20% - uthevingsfarge 2 30 3_CC1" xfId="54028" xr:uid="{17781F72-F904-40AC-AD01-7D3252993A28}"/>
    <cellStyle name="20% - uthevingsfarge 2 30 4" xfId="38019" xr:uid="{00000000-0005-0000-0000-0000A4290000}"/>
    <cellStyle name="20% - uthevingsfarge 2 30 5" xfId="38020" xr:uid="{00000000-0005-0000-0000-0000A5290000}"/>
    <cellStyle name="20% - uthevingsfarge 2 30 6" xfId="38021" xr:uid="{00000000-0005-0000-0000-0000A6290000}"/>
    <cellStyle name="20% - uthevingsfarge 2 30 7" xfId="38012" xr:uid="{00000000-0005-0000-0000-0000A7290000}"/>
    <cellStyle name="20% - uthevingsfarge 2 30_4 manuell" xfId="54029"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4" xr:uid="{00000000-0005-0000-0000-0000AC290000}"/>
    <cellStyle name="20% - uthevingsfarge 2 31 2 2_CC1" xfId="54030" xr:uid="{ABEB48B0-24E8-45EE-B00A-752D62446A54}"/>
    <cellStyle name="20% - uthevingsfarge 2 31 2 3" xfId="38025" xr:uid="{00000000-0005-0000-0000-0000AD290000}"/>
    <cellStyle name="20% - uthevingsfarge 2 31 2 4" xfId="38026" xr:uid="{00000000-0005-0000-0000-0000AE290000}"/>
    <cellStyle name="20% - uthevingsfarge 2 31 2 5" xfId="38027" xr:uid="{00000000-0005-0000-0000-0000AF290000}"/>
    <cellStyle name="20% - uthevingsfarge 2 31 2 6" xfId="38023" xr:uid="{00000000-0005-0000-0000-0000B0290000}"/>
    <cellStyle name="20% - uthevingsfarge 2 31 2_4 manuell" xfId="54031" xr:uid="{092D092D-B716-423D-9618-A0F20658DEAA}"/>
    <cellStyle name="20% - uthevingsfarge 2 31 3" xfId="2881" xr:uid="{00000000-0005-0000-0000-0000B2290000}"/>
    <cellStyle name="20% - uthevingsfarge 2 31 3 2" xfId="38028" xr:uid="{00000000-0005-0000-0000-0000B3290000}"/>
    <cellStyle name="20% - uthevingsfarge 2 31 3_CC1" xfId="54032" xr:uid="{5644215D-D95E-4AF2-BC14-B2B5A160AA59}"/>
    <cellStyle name="20% - uthevingsfarge 2 31 4" xfId="38029" xr:uid="{00000000-0005-0000-0000-0000B4290000}"/>
    <cellStyle name="20% - uthevingsfarge 2 31 5" xfId="38030" xr:uid="{00000000-0005-0000-0000-0000B5290000}"/>
    <cellStyle name="20% - uthevingsfarge 2 31 6" xfId="38031" xr:uid="{00000000-0005-0000-0000-0000B6290000}"/>
    <cellStyle name="20% - uthevingsfarge 2 31 7" xfId="38022" xr:uid="{00000000-0005-0000-0000-0000B7290000}"/>
    <cellStyle name="20% - uthevingsfarge 2 31_4 manuell" xfId="54033"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4" xr:uid="{00000000-0005-0000-0000-0000BC290000}"/>
    <cellStyle name="20% - uthevingsfarge 2 32 2 2_CC1" xfId="54034" xr:uid="{381EC31A-D03F-4B58-8084-5E6BAB4345C9}"/>
    <cellStyle name="20% - uthevingsfarge 2 32 2 3" xfId="38035" xr:uid="{00000000-0005-0000-0000-0000BD290000}"/>
    <cellStyle name="20% - uthevingsfarge 2 32 2 4" xfId="38036" xr:uid="{00000000-0005-0000-0000-0000BE290000}"/>
    <cellStyle name="20% - uthevingsfarge 2 32 2 5" xfId="38037" xr:uid="{00000000-0005-0000-0000-0000BF290000}"/>
    <cellStyle name="20% - uthevingsfarge 2 32 2 6" xfId="38033" xr:uid="{00000000-0005-0000-0000-0000C0290000}"/>
    <cellStyle name="20% - uthevingsfarge 2 32 2_4 manuell" xfId="54035" xr:uid="{615B8CF9-F38A-409D-9096-A4FF0E593149}"/>
    <cellStyle name="20% - uthevingsfarge 2 32 3" xfId="2885" xr:uid="{00000000-0005-0000-0000-0000C2290000}"/>
    <cellStyle name="20% - uthevingsfarge 2 32 3 2" xfId="38038" xr:uid="{00000000-0005-0000-0000-0000C3290000}"/>
    <cellStyle name="20% - uthevingsfarge 2 32 3_CC1" xfId="54036" xr:uid="{F77696D7-35EA-4D22-BDF3-FB45D900CB33}"/>
    <cellStyle name="20% - uthevingsfarge 2 32 4" xfId="38039" xr:uid="{00000000-0005-0000-0000-0000C4290000}"/>
    <cellStyle name="20% - uthevingsfarge 2 32 5" xfId="38040" xr:uid="{00000000-0005-0000-0000-0000C5290000}"/>
    <cellStyle name="20% - uthevingsfarge 2 32 6" xfId="38041" xr:uid="{00000000-0005-0000-0000-0000C6290000}"/>
    <cellStyle name="20% - uthevingsfarge 2 32 7" xfId="38032" xr:uid="{00000000-0005-0000-0000-0000C7290000}"/>
    <cellStyle name="20% - uthevingsfarge 2 32_4 manuell" xfId="54037"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4" xr:uid="{00000000-0005-0000-0000-0000CC290000}"/>
    <cellStyle name="20% - uthevingsfarge 2 33 2 2_CC1" xfId="54038" xr:uid="{A779302A-7AB9-4690-BACB-85F5AFEEB92D}"/>
    <cellStyle name="20% - uthevingsfarge 2 33 2 3" xfId="38045" xr:uid="{00000000-0005-0000-0000-0000CD290000}"/>
    <cellStyle name="20% - uthevingsfarge 2 33 2 4" xfId="38046" xr:uid="{00000000-0005-0000-0000-0000CE290000}"/>
    <cellStyle name="20% - uthevingsfarge 2 33 2 5" xfId="38047" xr:uid="{00000000-0005-0000-0000-0000CF290000}"/>
    <cellStyle name="20% - uthevingsfarge 2 33 2 6" xfId="38043" xr:uid="{00000000-0005-0000-0000-0000D0290000}"/>
    <cellStyle name="20% - uthevingsfarge 2 33 2_4 manuell" xfId="54039" xr:uid="{3AB416CF-9693-4332-B19B-642D46F4BD08}"/>
    <cellStyle name="20% - uthevingsfarge 2 33 3" xfId="2889" xr:uid="{00000000-0005-0000-0000-0000D2290000}"/>
    <cellStyle name="20% - uthevingsfarge 2 33 3 2" xfId="38048" xr:uid="{00000000-0005-0000-0000-0000D3290000}"/>
    <cellStyle name="20% - uthevingsfarge 2 33 3_CC1" xfId="54040" xr:uid="{88A92751-8470-420E-970A-C69D1ED46EFC}"/>
    <cellStyle name="20% - uthevingsfarge 2 33 4" xfId="38049" xr:uid="{00000000-0005-0000-0000-0000D4290000}"/>
    <cellStyle name="20% - uthevingsfarge 2 33 5" xfId="38050" xr:uid="{00000000-0005-0000-0000-0000D5290000}"/>
    <cellStyle name="20% - uthevingsfarge 2 33 6" xfId="38051" xr:uid="{00000000-0005-0000-0000-0000D6290000}"/>
    <cellStyle name="20% - uthevingsfarge 2 33 7" xfId="38042" xr:uid="{00000000-0005-0000-0000-0000D7290000}"/>
    <cellStyle name="20% - uthevingsfarge 2 33_4 manuell" xfId="54041"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4" xr:uid="{00000000-0005-0000-0000-0000DC290000}"/>
    <cellStyle name="20% - uthevingsfarge 2 34 2 2_CC1" xfId="54042" xr:uid="{6516F1A4-7FDC-4872-9947-2B8C1241C15D}"/>
    <cellStyle name="20% - uthevingsfarge 2 34 2 3" xfId="38055" xr:uid="{00000000-0005-0000-0000-0000DD290000}"/>
    <cellStyle name="20% - uthevingsfarge 2 34 2 4" xfId="38056" xr:uid="{00000000-0005-0000-0000-0000DE290000}"/>
    <cellStyle name="20% - uthevingsfarge 2 34 2 5" xfId="38057" xr:uid="{00000000-0005-0000-0000-0000DF290000}"/>
    <cellStyle name="20% - uthevingsfarge 2 34 2 6" xfId="38053" xr:uid="{00000000-0005-0000-0000-0000E0290000}"/>
    <cellStyle name="20% - uthevingsfarge 2 34 2_4 manuell" xfId="54043" xr:uid="{0A950228-6DD1-4762-B043-6823E3347E71}"/>
    <cellStyle name="20% - uthevingsfarge 2 34 3" xfId="2893" xr:uid="{00000000-0005-0000-0000-0000E2290000}"/>
    <cellStyle name="20% - uthevingsfarge 2 34 3 2" xfId="38058" xr:uid="{00000000-0005-0000-0000-0000E3290000}"/>
    <cellStyle name="20% - uthevingsfarge 2 34 3_CC1" xfId="54044" xr:uid="{FA64B8A8-3B01-4E5B-9CAD-96CF16A3F3FB}"/>
    <cellStyle name="20% - uthevingsfarge 2 34 4" xfId="38059" xr:uid="{00000000-0005-0000-0000-0000E4290000}"/>
    <cellStyle name="20% - uthevingsfarge 2 34 5" xfId="38060" xr:uid="{00000000-0005-0000-0000-0000E5290000}"/>
    <cellStyle name="20% - uthevingsfarge 2 34 6" xfId="38061" xr:uid="{00000000-0005-0000-0000-0000E6290000}"/>
    <cellStyle name="20% - uthevingsfarge 2 34 7" xfId="38052" xr:uid="{00000000-0005-0000-0000-0000E7290000}"/>
    <cellStyle name="20% - uthevingsfarge 2 34_4 manuell" xfId="54045"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4" xr:uid="{00000000-0005-0000-0000-0000EC290000}"/>
    <cellStyle name="20% - uthevingsfarge 2 35 2 2_CC1" xfId="54046" xr:uid="{2043E3E9-4CF3-456E-9F76-729B4FFCB689}"/>
    <cellStyle name="20% - uthevingsfarge 2 35 2 3" xfId="38065" xr:uid="{00000000-0005-0000-0000-0000ED290000}"/>
    <cellStyle name="20% - uthevingsfarge 2 35 2 4" xfId="38066" xr:uid="{00000000-0005-0000-0000-0000EE290000}"/>
    <cellStyle name="20% - uthevingsfarge 2 35 2 5" xfId="38067" xr:uid="{00000000-0005-0000-0000-0000EF290000}"/>
    <cellStyle name="20% - uthevingsfarge 2 35 2 6" xfId="38063" xr:uid="{00000000-0005-0000-0000-0000F0290000}"/>
    <cellStyle name="20% - uthevingsfarge 2 35 2_4 manuell" xfId="54047" xr:uid="{5405251D-DCE2-4D7D-BE19-20FDDE4AE552}"/>
    <cellStyle name="20% - uthevingsfarge 2 35 3" xfId="2897" xr:uid="{00000000-0005-0000-0000-0000F2290000}"/>
    <cellStyle name="20% - uthevingsfarge 2 35 3 2" xfId="38068" xr:uid="{00000000-0005-0000-0000-0000F3290000}"/>
    <cellStyle name="20% - uthevingsfarge 2 35 3_CC1" xfId="54048" xr:uid="{A11D7C1C-C69B-4A4D-97FD-C83AE98E7906}"/>
    <cellStyle name="20% - uthevingsfarge 2 35 4" xfId="38069" xr:uid="{00000000-0005-0000-0000-0000F4290000}"/>
    <cellStyle name="20% - uthevingsfarge 2 35 5" xfId="38070" xr:uid="{00000000-0005-0000-0000-0000F5290000}"/>
    <cellStyle name="20% - uthevingsfarge 2 35 6" xfId="38071" xr:uid="{00000000-0005-0000-0000-0000F6290000}"/>
    <cellStyle name="20% - uthevingsfarge 2 35 7" xfId="38062" xr:uid="{00000000-0005-0000-0000-0000F7290000}"/>
    <cellStyle name="20% - uthevingsfarge 2 35_4 manuell" xfId="54049"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4" xr:uid="{00000000-0005-0000-0000-0000FC290000}"/>
    <cellStyle name="20% - uthevingsfarge 2 36 2 2_CC1" xfId="54050" xr:uid="{96711D43-05BF-490C-8A40-F91A12EDE730}"/>
    <cellStyle name="20% - uthevingsfarge 2 36 2 3" xfId="38075" xr:uid="{00000000-0005-0000-0000-0000FD290000}"/>
    <cellStyle name="20% - uthevingsfarge 2 36 2 4" xfId="38076" xr:uid="{00000000-0005-0000-0000-0000FE290000}"/>
    <cellStyle name="20% - uthevingsfarge 2 36 2 5" xfId="38077" xr:uid="{00000000-0005-0000-0000-0000FF290000}"/>
    <cellStyle name="20% - uthevingsfarge 2 36 2 6" xfId="38073" xr:uid="{00000000-0005-0000-0000-0000002A0000}"/>
    <cellStyle name="20% - uthevingsfarge 2 36 2_4 manuell" xfId="54051" xr:uid="{3E003150-1F4B-408F-80C7-3628843DC02A}"/>
    <cellStyle name="20% - uthevingsfarge 2 36 3" xfId="2901" xr:uid="{00000000-0005-0000-0000-0000022A0000}"/>
    <cellStyle name="20% - uthevingsfarge 2 36 3 2" xfId="38078" xr:uid="{00000000-0005-0000-0000-0000032A0000}"/>
    <cellStyle name="20% - uthevingsfarge 2 36 3_CC1" xfId="54052" xr:uid="{67FF08BE-B86B-4E83-B76C-A54EA2082248}"/>
    <cellStyle name="20% - uthevingsfarge 2 36 4" xfId="38079" xr:uid="{00000000-0005-0000-0000-0000042A0000}"/>
    <cellStyle name="20% - uthevingsfarge 2 36 5" xfId="38080" xr:uid="{00000000-0005-0000-0000-0000052A0000}"/>
    <cellStyle name="20% - uthevingsfarge 2 36 6" xfId="38081" xr:uid="{00000000-0005-0000-0000-0000062A0000}"/>
    <cellStyle name="20% - uthevingsfarge 2 36 7" xfId="38072" xr:uid="{00000000-0005-0000-0000-0000072A0000}"/>
    <cellStyle name="20% - uthevingsfarge 2 36_4 manuell" xfId="54053"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4" xr:uid="{00000000-0005-0000-0000-00000C2A0000}"/>
    <cellStyle name="20% - uthevingsfarge 2 37 2 2_CC1" xfId="54054" xr:uid="{1E7D211F-CB42-4FAE-86F7-B3B2D6333A80}"/>
    <cellStyle name="20% - uthevingsfarge 2 37 2 3" xfId="38085" xr:uid="{00000000-0005-0000-0000-00000D2A0000}"/>
    <cellStyle name="20% - uthevingsfarge 2 37 2 4" xfId="38086" xr:uid="{00000000-0005-0000-0000-00000E2A0000}"/>
    <cellStyle name="20% - uthevingsfarge 2 37 2 5" xfId="38087" xr:uid="{00000000-0005-0000-0000-00000F2A0000}"/>
    <cellStyle name="20% - uthevingsfarge 2 37 2 6" xfId="38083" xr:uid="{00000000-0005-0000-0000-0000102A0000}"/>
    <cellStyle name="20% - uthevingsfarge 2 37 2_4 manuell" xfId="54055" xr:uid="{4E157FC6-E2E1-4E73-9515-FE31C1F65F48}"/>
    <cellStyle name="20% - uthevingsfarge 2 37 3" xfId="2905" xr:uid="{00000000-0005-0000-0000-0000122A0000}"/>
    <cellStyle name="20% - uthevingsfarge 2 37 3 2" xfId="38088" xr:uid="{00000000-0005-0000-0000-0000132A0000}"/>
    <cellStyle name="20% - uthevingsfarge 2 37 3_CC1" xfId="54056" xr:uid="{8A3BE694-5D57-4D39-8479-4D14A418363B}"/>
    <cellStyle name="20% - uthevingsfarge 2 37 4" xfId="38089" xr:uid="{00000000-0005-0000-0000-0000142A0000}"/>
    <cellStyle name="20% - uthevingsfarge 2 37 5" xfId="38090" xr:uid="{00000000-0005-0000-0000-0000152A0000}"/>
    <cellStyle name="20% - uthevingsfarge 2 37 6" xfId="38091" xr:uid="{00000000-0005-0000-0000-0000162A0000}"/>
    <cellStyle name="20% - uthevingsfarge 2 37 7" xfId="38082" xr:uid="{00000000-0005-0000-0000-0000172A0000}"/>
    <cellStyle name="20% - uthevingsfarge 2 37_4 manuell" xfId="54057"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4" xr:uid="{00000000-0005-0000-0000-00001C2A0000}"/>
    <cellStyle name="20% - uthevingsfarge 2 38 2 2_CC1" xfId="54058" xr:uid="{975D483C-5CF3-4DDF-B194-E7DE838255CB}"/>
    <cellStyle name="20% - uthevingsfarge 2 38 2 3" xfId="38095" xr:uid="{00000000-0005-0000-0000-00001D2A0000}"/>
    <cellStyle name="20% - uthevingsfarge 2 38 2 4" xfId="38096" xr:uid="{00000000-0005-0000-0000-00001E2A0000}"/>
    <cellStyle name="20% - uthevingsfarge 2 38 2 5" xfId="38097" xr:uid="{00000000-0005-0000-0000-00001F2A0000}"/>
    <cellStyle name="20% - uthevingsfarge 2 38 2 6" xfId="38093" xr:uid="{00000000-0005-0000-0000-0000202A0000}"/>
    <cellStyle name="20% - uthevingsfarge 2 38 2_4 manuell" xfId="54059" xr:uid="{3A176B97-F54D-430E-BF2C-4A4DC53AABBA}"/>
    <cellStyle name="20% - uthevingsfarge 2 38 3" xfId="2909" xr:uid="{00000000-0005-0000-0000-0000222A0000}"/>
    <cellStyle name="20% - uthevingsfarge 2 38 3 2" xfId="38098" xr:uid="{00000000-0005-0000-0000-0000232A0000}"/>
    <cellStyle name="20% - uthevingsfarge 2 38 3_CC1" xfId="54060" xr:uid="{26FB97EA-A58A-42A2-98AC-26AE8BF1420A}"/>
    <cellStyle name="20% - uthevingsfarge 2 38 4" xfId="38099" xr:uid="{00000000-0005-0000-0000-0000242A0000}"/>
    <cellStyle name="20% - uthevingsfarge 2 38 5" xfId="38100" xr:uid="{00000000-0005-0000-0000-0000252A0000}"/>
    <cellStyle name="20% - uthevingsfarge 2 38 6" xfId="38101" xr:uid="{00000000-0005-0000-0000-0000262A0000}"/>
    <cellStyle name="20% - uthevingsfarge 2 38 7" xfId="38092" xr:uid="{00000000-0005-0000-0000-0000272A0000}"/>
    <cellStyle name="20% - uthevingsfarge 2 38_4 manuell" xfId="54061"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4" xr:uid="{00000000-0005-0000-0000-00002C2A0000}"/>
    <cellStyle name="20% - uthevingsfarge 2 39 2 2_CC1" xfId="54062" xr:uid="{6708AEBE-9C53-45EE-B01C-BEBBBCEBEB52}"/>
    <cellStyle name="20% - uthevingsfarge 2 39 2 3" xfId="38105" xr:uid="{00000000-0005-0000-0000-00002D2A0000}"/>
    <cellStyle name="20% - uthevingsfarge 2 39 2 4" xfId="38106" xr:uid="{00000000-0005-0000-0000-00002E2A0000}"/>
    <cellStyle name="20% - uthevingsfarge 2 39 2 5" xfId="38107" xr:uid="{00000000-0005-0000-0000-00002F2A0000}"/>
    <cellStyle name="20% - uthevingsfarge 2 39 2 6" xfId="38103" xr:uid="{00000000-0005-0000-0000-0000302A0000}"/>
    <cellStyle name="20% - uthevingsfarge 2 39 2_4 manuell" xfId="54063" xr:uid="{BDC6CEA6-81FD-47AF-8918-9AF14AC257D8}"/>
    <cellStyle name="20% - uthevingsfarge 2 39 3" xfId="2913" xr:uid="{00000000-0005-0000-0000-0000322A0000}"/>
    <cellStyle name="20% - uthevingsfarge 2 39 3 2" xfId="38108" xr:uid="{00000000-0005-0000-0000-0000332A0000}"/>
    <cellStyle name="20% - uthevingsfarge 2 39 3_CC1" xfId="54064" xr:uid="{A18595B2-3D89-4CD6-9298-B36251100B13}"/>
    <cellStyle name="20% - uthevingsfarge 2 39 4" xfId="38109" xr:uid="{00000000-0005-0000-0000-0000342A0000}"/>
    <cellStyle name="20% - uthevingsfarge 2 39 5" xfId="38110" xr:uid="{00000000-0005-0000-0000-0000352A0000}"/>
    <cellStyle name="20% - uthevingsfarge 2 39 6" xfId="38111" xr:uid="{00000000-0005-0000-0000-0000362A0000}"/>
    <cellStyle name="20% - uthevingsfarge 2 39 7" xfId="38102" xr:uid="{00000000-0005-0000-0000-0000372A0000}"/>
    <cellStyle name="20% - uthevingsfarge 2 39_4 manuell" xfId="54065" xr:uid="{520871DF-FC7A-4833-9C13-CA453F74D06A}"/>
    <cellStyle name="20% - uthevingsfarge 2 4" xfId="2914" xr:uid="{00000000-0005-0000-0000-0000392A0000}"/>
    <cellStyle name="20% - uthevingsfarge 2 4 10" xfId="43746"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47" xr:uid="{00000000-0005-0000-0000-00003E2A0000}"/>
    <cellStyle name="20% - uthevingsfarge 2 4 2 2 3" xfId="38114" xr:uid="{00000000-0005-0000-0000-00003F2A0000}"/>
    <cellStyle name="20% - uthevingsfarge 2 4 2 2_3. Chng in credit spreads" xfId="43748" xr:uid="{00000000-0005-0000-0000-0000402A0000}"/>
    <cellStyle name="20% - uthevingsfarge 2 4 2 3" xfId="14709" xr:uid="{00000000-0005-0000-0000-0000412A0000}"/>
    <cellStyle name="20% - uthevingsfarge 2 4 2 3 2" xfId="38115" xr:uid="{00000000-0005-0000-0000-0000422A0000}"/>
    <cellStyle name="20% - uthevingsfarge 2 4 2 3 2 2" xfId="43749" xr:uid="{00000000-0005-0000-0000-0000432A0000}"/>
    <cellStyle name="20% - uthevingsfarge 2 4 2 3 3" xfId="43750" xr:uid="{00000000-0005-0000-0000-0000442A0000}"/>
    <cellStyle name="20% - uthevingsfarge 2 4 2 3_3. Chng in credit spreads" xfId="43751" xr:uid="{00000000-0005-0000-0000-0000452A0000}"/>
    <cellStyle name="20% - uthevingsfarge 2 4 2 4" xfId="38116" xr:uid="{00000000-0005-0000-0000-0000462A0000}"/>
    <cellStyle name="20% - uthevingsfarge 2 4 2 4 2" xfId="43752" xr:uid="{00000000-0005-0000-0000-0000472A0000}"/>
    <cellStyle name="20% - uthevingsfarge 2 4 2 5" xfId="38117" xr:uid="{00000000-0005-0000-0000-0000482A0000}"/>
    <cellStyle name="20% - uthevingsfarge 2 4 2 6" xfId="38113" xr:uid="{00000000-0005-0000-0000-0000492A0000}"/>
    <cellStyle name="20% - uthevingsfarge 2 4 2 7" xfId="43753" xr:uid="{00000000-0005-0000-0000-00004A2A0000}"/>
    <cellStyle name="20% - uthevingsfarge 2 4 2 8" xfId="43754" xr:uid="{00000000-0005-0000-0000-00004B2A0000}"/>
    <cellStyle name="20% - uthevingsfarge 2 4 2_3. Chng in credit spreads" xfId="43755" xr:uid="{00000000-0005-0000-0000-00004C2A0000}"/>
    <cellStyle name="20% - uthevingsfarge 2 4 3" xfId="2917" xr:uid="{00000000-0005-0000-0000-00004D2A0000}"/>
    <cellStyle name="20% - uthevingsfarge 2 4 3 2" xfId="14710" xr:uid="{00000000-0005-0000-0000-00004E2A0000}"/>
    <cellStyle name="20% - uthevingsfarge 2 4 3 2 2" xfId="43756" xr:uid="{00000000-0005-0000-0000-00004F2A0000}"/>
    <cellStyle name="20% - uthevingsfarge 2 4 3 3" xfId="14711" xr:uid="{00000000-0005-0000-0000-0000502A0000}"/>
    <cellStyle name="20% - uthevingsfarge 2 4 3 4" xfId="38118" xr:uid="{00000000-0005-0000-0000-0000512A0000}"/>
    <cellStyle name="20% - uthevingsfarge 2 4 3 5" xfId="43757" xr:uid="{00000000-0005-0000-0000-0000522A0000}"/>
    <cellStyle name="20% - uthevingsfarge 2 4 3 6" xfId="43758" xr:uid="{00000000-0005-0000-0000-0000532A0000}"/>
    <cellStyle name="20% - uthevingsfarge 2 4 3_3. Chng in credit spreads" xfId="43759" xr:uid="{00000000-0005-0000-0000-0000542A0000}"/>
    <cellStyle name="20% - uthevingsfarge 2 4 4" xfId="14712" xr:uid="{00000000-0005-0000-0000-0000552A0000}"/>
    <cellStyle name="20% - uthevingsfarge 2 4 4 2" xfId="14713" xr:uid="{00000000-0005-0000-0000-0000562A0000}"/>
    <cellStyle name="20% - uthevingsfarge 2 4 4 2 2" xfId="43760" xr:uid="{00000000-0005-0000-0000-0000572A0000}"/>
    <cellStyle name="20% - uthevingsfarge 2 4 4 3" xfId="14714" xr:uid="{00000000-0005-0000-0000-0000582A0000}"/>
    <cellStyle name="20% - uthevingsfarge 2 4 4 4" xfId="38119" xr:uid="{00000000-0005-0000-0000-0000592A0000}"/>
    <cellStyle name="20% - uthevingsfarge 2 4 4 5" xfId="43761" xr:uid="{00000000-0005-0000-0000-00005A2A0000}"/>
    <cellStyle name="20% - uthevingsfarge 2 4 4 6" xfId="43762" xr:uid="{00000000-0005-0000-0000-00005B2A0000}"/>
    <cellStyle name="20% - uthevingsfarge 2 4 4_3. Chng in credit spreads" xfId="43763"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20" xr:uid="{00000000-0005-0000-0000-0000602A0000}"/>
    <cellStyle name="20% - uthevingsfarge 2 4 5 5" xfId="43764" xr:uid="{00000000-0005-0000-0000-0000612A0000}"/>
    <cellStyle name="20% - uthevingsfarge 2 4 5 6" xfId="43765"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1" xr:uid="{00000000-0005-0000-0000-0000662A0000}"/>
    <cellStyle name="20% - uthevingsfarge 2 4 6_AVA DVA EL" xfId="14721" xr:uid="{00000000-0005-0000-0000-0000672A0000}"/>
    <cellStyle name="20% - uthevingsfarge 2 4 7" xfId="14722" xr:uid="{00000000-0005-0000-0000-0000682A0000}"/>
    <cellStyle name="20% - uthevingsfarge 2 4 8" xfId="38112" xr:uid="{00000000-0005-0000-0000-0000692A0000}"/>
    <cellStyle name="20% - uthevingsfarge 2 4 9" xfId="43766" xr:uid="{00000000-0005-0000-0000-00006A2A0000}"/>
    <cellStyle name="20% - uthevingsfarge 2 4_3. Chng in credit spreads" xfId="43767"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4" xr:uid="{00000000-0005-0000-0000-00006F2A0000}"/>
    <cellStyle name="20% - uthevingsfarge 2 40 2 2_CC1" xfId="54066" xr:uid="{EACA4345-1C04-4A7E-976C-EEA4AE789EDA}"/>
    <cellStyle name="20% - uthevingsfarge 2 40 2 3" xfId="38125" xr:uid="{00000000-0005-0000-0000-0000702A0000}"/>
    <cellStyle name="20% - uthevingsfarge 2 40 2 4" xfId="38126" xr:uid="{00000000-0005-0000-0000-0000712A0000}"/>
    <cellStyle name="20% - uthevingsfarge 2 40 2 5" xfId="38127" xr:uid="{00000000-0005-0000-0000-0000722A0000}"/>
    <cellStyle name="20% - uthevingsfarge 2 40 2 6" xfId="38123" xr:uid="{00000000-0005-0000-0000-0000732A0000}"/>
    <cellStyle name="20% - uthevingsfarge 2 40 2_4 manuell" xfId="54067" xr:uid="{BAF0A62A-BB8B-4544-BC4E-9D95AD0CF1B6}"/>
    <cellStyle name="20% - uthevingsfarge 2 40 3" xfId="2921" xr:uid="{00000000-0005-0000-0000-0000752A0000}"/>
    <cellStyle name="20% - uthevingsfarge 2 40 3 2" xfId="38128" xr:uid="{00000000-0005-0000-0000-0000762A0000}"/>
    <cellStyle name="20% - uthevingsfarge 2 40 3_CC1" xfId="54068" xr:uid="{C6261C89-EDA9-4EBA-9119-DAA43843FC83}"/>
    <cellStyle name="20% - uthevingsfarge 2 40 4" xfId="38129" xr:uid="{00000000-0005-0000-0000-0000772A0000}"/>
    <cellStyle name="20% - uthevingsfarge 2 40 5" xfId="38130" xr:uid="{00000000-0005-0000-0000-0000782A0000}"/>
    <cellStyle name="20% - uthevingsfarge 2 40 6" xfId="38131" xr:uid="{00000000-0005-0000-0000-0000792A0000}"/>
    <cellStyle name="20% - uthevingsfarge 2 40 7" xfId="38122" xr:uid="{00000000-0005-0000-0000-00007A2A0000}"/>
    <cellStyle name="20% - uthevingsfarge 2 40_4 manuell" xfId="54069"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4" xr:uid="{00000000-0005-0000-0000-00007F2A0000}"/>
    <cellStyle name="20% - uthevingsfarge 2 41 2 2_CC1" xfId="54070" xr:uid="{64ECA37E-CFBB-4494-9DB1-3D2431F174E6}"/>
    <cellStyle name="20% - uthevingsfarge 2 41 2 3" xfId="38135" xr:uid="{00000000-0005-0000-0000-0000802A0000}"/>
    <cellStyle name="20% - uthevingsfarge 2 41 2 4" xfId="38136" xr:uid="{00000000-0005-0000-0000-0000812A0000}"/>
    <cellStyle name="20% - uthevingsfarge 2 41 2 5" xfId="38137" xr:uid="{00000000-0005-0000-0000-0000822A0000}"/>
    <cellStyle name="20% - uthevingsfarge 2 41 2 6" xfId="38133" xr:uid="{00000000-0005-0000-0000-0000832A0000}"/>
    <cellStyle name="20% - uthevingsfarge 2 41 2_4 manuell" xfId="54071" xr:uid="{3973A15E-7C1B-4A1B-928B-419D00A8A237}"/>
    <cellStyle name="20% - uthevingsfarge 2 41 3" xfId="2925" xr:uid="{00000000-0005-0000-0000-0000852A0000}"/>
    <cellStyle name="20% - uthevingsfarge 2 41 3 2" xfId="38138" xr:uid="{00000000-0005-0000-0000-0000862A0000}"/>
    <cellStyle name="20% - uthevingsfarge 2 41 3_CC1" xfId="54072" xr:uid="{76F9A089-DDB4-422C-87DB-33E075A71910}"/>
    <cellStyle name="20% - uthevingsfarge 2 41 4" xfId="38139" xr:uid="{00000000-0005-0000-0000-0000872A0000}"/>
    <cellStyle name="20% - uthevingsfarge 2 41 5" xfId="38140" xr:uid="{00000000-0005-0000-0000-0000882A0000}"/>
    <cellStyle name="20% - uthevingsfarge 2 41 6" xfId="38141" xr:uid="{00000000-0005-0000-0000-0000892A0000}"/>
    <cellStyle name="20% - uthevingsfarge 2 41 7" xfId="38132" xr:uid="{00000000-0005-0000-0000-00008A2A0000}"/>
    <cellStyle name="20% - uthevingsfarge 2 41_4 manuell" xfId="54073"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4" xr:uid="{00000000-0005-0000-0000-00008F2A0000}"/>
    <cellStyle name="20% - uthevingsfarge 2 42 2 2_CC1" xfId="54074" xr:uid="{A0A4FBC2-A8F2-4E57-9E54-3A2C982D350D}"/>
    <cellStyle name="20% - uthevingsfarge 2 42 2 3" xfId="38145" xr:uid="{00000000-0005-0000-0000-0000902A0000}"/>
    <cellStyle name="20% - uthevingsfarge 2 42 2 4" xfId="38146" xr:uid="{00000000-0005-0000-0000-0000912A0000}"/>
    <cellStyle name="20% - uthevingsfarge 2 42 2 5" xfId="38147" xr:uid="{00000000-0005-0000-0000-0000922A0000}"/>
    <cellStyle name="20% - uthevingsfarge 2 42 2 6" xfId="38143" xr:uid="{00000000-0005-0000-0000-0000932A0000}"/>
    <cellStyle name="20% - uthevingsfarge 2 42 2_4 manuell" xfId="54075" xr:uid="{372AC28B-6E59-4691-BD04-03F51F438697}"/>
    <cellStyle name="20% - uthevingsfarge 2 42 3" xfId="2929" xr:uid="{00000000-0005-0000-0000-0000952A0000}"/>
    <cellStyle name="20% - uthevingsfarge 2 42 3 2" xfId="38148" xr:uid="{00000000-0005-0000-0000-0000962A0000}"/>
    <cellStyle name="20% - uthevingsfarge 2 42 3_CC1" xfId="54076" xr:uid="{5D111298-2F8A-4D8C-BCE7-102E08FA2D78}"/>
    <cellStyle name="20% - uthevingsfarge 2 42 4" xfId="38149" xr:uid="{00000000-0005-0000-0000-0000972A0000}"/>
    <cellStyle name="20% - uthevingsfarge 2 42 5" xfId="38150" xr:uid="{00000000-0005-0000-0000-0000982A0000}"/>
    <cellStyle name="20% - uthevingsfarge 2 42 6" xfId="38151" xr:uid="{00000000-0005-0000-0000-0000992A0000}"/>
    <cellStyle name="20% - uthevingsfarge 2 42 7" xfId="38142" xr:uid="{00000000-0005-0000-0000-00009A2A0000}"/>
    <cellStyle name="20% - uthevingsfarge 2 42_4 manuell" xfId="54077"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4" xr:uid="{00000000-0005-0000-0000-00009F2A0000}"/>
    <cellStyle name="20% - uthevingsfarge 2 43 2 2_CC1" xfId="54078" xr:uid="{31F44896-34D2-4A4D-BEE1-008500028156}"/>
    <cellStyle name="20% - uthevingsfarge 2 43 2 3" xfId="38155" xr:uid="{00000000-0005-0000-0000-0000A02A0000}"/>
    <cellStyle name="20% - uthevingsfarge 2 43 2 4" xfId="38156" xr:uid="{00000000-0005-0000-0000-0000A12A0000}"/>
    <cellStyle name="20% - uthevingsfarge 2 43 2 5" xfId="38157" xr:uid="{00000000-0005-0000-0000-0000A22A0000}"/>
    <cellStyle name="20% - uthevingsfarge 2 43 2 6" xfId="38153" xr:uid="{00000000-0005-0000-0000-0000A32A0000}"/>
    <cellStyle name="20% - uthevingsfarge 2 43 2_4 manuell" xfId="54079" xr:uid="{47C7B209-792D-472B-9127-1B3E99188082}"/>
    <cellStyle name="20% - uthevingsfarge 2 43 3" xfId="2933" xr:uid="{00000000-0005-0000-0000-0000A52A0000}"/>
    <cellStyle name="20% - uthevingsfarge 2 43 3 2" xfId="38158" xr:uid="{00000000-0005-0000-0000-0000A62A0000}"/>
    <cellStyle name="20% - uthevingsfarge 2 43 3_CC1" xfId="54080" xr:uid="{82E64E64-0D70-49A0-82C0-DDFCCD95F313}"/>
    <cellStyle name="20% - uthevingsfarge 2 43 4" xfId="38159" xr:uid="{00000000-0005-0000-0000-0000A72A0000}"/>
    <cellStyle name="20% - uthevingsfarge 2 43 5" xfId="38160" xr:uid="{00000000-0005-0000-0000-0000A82A0000}"/>
    <cellStyle name="20% - uthevingsfarge 2 43 6" xfId="38161" xr:uid="{00000000-0005-0000-0000-0000A92A0000}"/>
    <cellStyle name="20% - uthevingsfarge 2 43 7" xfId="38152" xr:uid="{00000000-0005-0000-0000-0000AA2A0000}"/>
    <cellStyle name="20% - uthevingsfarge 2 43_4 manuell" xfId="54081"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4" xr:uid="{00000000-0005-0000-0000-0000AF2A0000}"/>
    <cellStyle name="20% - uthevingsfarge 2 44 2 2_CC1" xfId="54082" xr:uid="{722A3A55-4C4F-40E7-8949-502C59FF8832}"/>
    <cellStyle name="20% - uthevingsfarge 2 44 2 3" xfId="38165" xr:uid="{00000000-0005-0000-0000-0000B02A0000}"/>
    <cellStyle name="20% - uthevingsfarge 2 44 2 4" xfId="38166" xr:uid="{00000000-0005-0000-0000-0000B12A0000}"/>
    <cellStyle name="20% - uthevingsfarge 2 44 2 5" xfId="38167" xr:uid="{00000000-0005-0000-0000-0000B22A0000}"/>
    <cellStyle name="20% - uthevingsfarge 2 44 2 6" xfId="38163" xr:uid="{00000000-0005-0000-0000-0000B32A0000}"/>
    <cellStyle name="20% - uthevingsfarge 2 44 2_4 manuell" xfId="54083" xr:uid="{37E209B0-B3F1-4A9A-A945-744EBC119D5D}"/>
    <cellStyle name="20% - uthevingsfarge 2 44 3" xfId="2937" xr:uid="{00000000-0005-0000-0000-0000B52A0000}"/>
    <cellStyle name="20% - uthevingsfarge 2 44 3 2" xfId="38168" xr:uid="{00000000-0005-0000-0000-0000B62A0000}"/>
    <cellStyle name="20% - uthevingsfarge 2 44 3_CC1" xfId="54084" xr:uid="{B49CE200-45FA-4E06-88D4-F0D087FF0F5B}"/>
    <cellStyle name="20% - uthevingsfarge 2 44 4" xfId="38169" xr:uid="{00000000-0005-0000-0000-0000B72A0000}"/>
    <cellStyle name="20% - uthevingsfarge 2 44 5" xfId="38170" xr:uid="{00000000-0005-0000-0000-0000B82A0000}"/>
    <cellStyle name="20% - uthevingsfarge 2 44 6" xfId="38171" xr:uid="{00000000-0005-0000-0000-0000B92A0000}"/>
    <cellStyle name="20% - uthevingsfarge 2 44 7" xfId="38162" xr:uid="{00000000-0005-0000-0000-0000BA2A0000}"/>
    <cellStyle name="20% - uthevingsfarge 2 44_4 manuell" xfId="54085"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4" xr:uid="{00000000-0005-0000-0000-0000BF2A0000}"/>
    <cellStyle name="20% - uthevingsfarge 2 45 2 2_CC1" xfId="54086" xr:uid="{7FE1B2FF-E8E6-4168-A6FC-611E7059999C}"/>
    <cellStyle name="20% - uthevingsfarge 2 45 2 3" xfId="38175" xr:uid="{00000000-0005-0000-0000-0000C02A0000}"/>
    <cellStyle name="20% - uthevingsfarge 2 45 2 4" xfId="38176" xr:uid="{00000000-0005-0000-0000-0000C12A0000}"/>
    <cellStyle name="20% - uthevingsfarge 2 45 2 5" xfId="38177" xr:uid="{00000000-0005-0000-0000-0000C22A0000}"/>
    <cellStyle name="20% - uthevingsfarge 2 45 2 6" xfId="38173" xr:uid="{00000000-0005-0000-0000-0000C32A0000}"/>
    <cellStyle name="20% - uthevingsfarge 2 45 2_4 manuell" xfId="54087" xr:uid="{DA70D548-2C53-4175-8237-60453B5EB84F}"/>
    <cellStyle name="20% - uthevingsfarge 2 45 3" xfId="2941" xr:uid="{00000000-0005-0000-0000-0000C52A0000}"/>
    <cellStyle name="20% - uthevingsfarge 2 45 3 2" xfId="38178" xr:uid="{00000000-0005-0000-0000-0000C62A0000}"/>
    <cellStyle name="20% - uthevingsfarge 2 45 3_CC1" xfId="54088" xr:uid="{9DB07860-2F44-42BD-8B4C-46D8896C548B}"/>
    <cellStyle name="20% - uthevingsfarge 2 45 4" xfId="38179" xr:uid="{00000000-0005-0000-0000-0000C72A0000}"/>
    <cellStyle name="20% - uthevingsfarge 2 45 5" xfId="38180" xr:uid="{00000000-0005-0000-0000-0000C82A0000}"/>
    <cellStyle name="20% - uthevingsfarge 2 45 6" xfId="38181" xr:uid="{00000000-0005-0000-0000-0000C92A0000}"/>
    <cellStyle name="20% - uthevingsfarge 2 45 7" xfId="38172" xr:uid="{00000000-0005-0000-0000-0000CA2A0000}"/>
    <cellStyle name="20% - uthevingsfarge 2 45_4 manuell" xfId="54089"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4" xr:uid="{00000000-0005-0000-0000-0000CF2A0000}"/>
    <cellStyle name="20% - uthevingsfarge 2 46 2 2_CC1" xfId="54090" xr:uid="{9A481F09-B1AC-4A3A-BAD9-F2DCFC921D70}"/>
    <cellStyle name="20% - uthevingsfarge 2 46 2 3" xfId="38185" xr:uid="{00000000-0005-0000-0000-0000D02A0000}"/>
    <cellStyle name="20% - uthevingsfarge 2 46 2 4" xfId="38186" xr:uid="{00000000-0005-0000-0000-0000D12A0000}"/>
    <cellStyle name="20% - uthevingsfarge 2 46 2 5" xfId="38187" xr:uid="{00000000-0005-0000-0000-0000D22A0000}"/>
    <cellStyle name="20% - uthevingsfarge 2 46 2 6" xfId="38183" xr:uid="{00000000-0005-0000-0000-0000D32A0000}"/>
    <cellStyle name="20% - uthevingsfarge 2 46 2_4 manuell" xfId="54091" xr:uid="{8AE82B11-625F-4432-B774-C91B93A222FE}"/>
    <cellStyle name="20% - uthevingsfarge 2 46 3" xfId="2945" xr:uid="{00000000-0005-0000-0000-0000D52A0000}"/>
    <cellStyle name="20% - uthevingsfarge 2 46 3 2" xfId="38188" xr:uid="{00000000-0005-0000-0000-0000D62A0000}"/>
    <cellStyle name="20% - uthevingsfarge 2 46 3_CC1" xfId="54092" xr:uid="{1A3134A0-3F74-4CEC-8D13-ED898B1D2EBC}"/>
    <cellStyle name="20% - uthevingsfarge 2 46 4" xfId="38189" xr:uid="{00000000-0005-0000-0000-0000D72A0000}"/>
    <cellStyle name="20% - uthevingsfarge 2 46 5" xfId="38190" xr:uid="{00000000-0005-0000-0000-0000D82A0000}"/>
    <cellStyle name="20% - uthevingsfarge 2 46 6" xfId="38191" xr:uid="{00000000-0005-0000-0000-0000D92A0000}"/>
    <cellStyle name="20% - uthevingsfarge 2 46 7" xfId="38182" xr:uid="{00000000-0005-0000-0000-0000DA2A0000}"/>
    <cellStyle name="20% - uthevingsfarge 2 46_4 manuell" xfId="54093"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4" xr:uid="{00000000-0005-0000-0000-0000DF2A0000}"/>
    <cellStyle name="20% - uthevingsfarge 2 47 2 2_CC1" xfId="54094" xr:uid="{C87CC9D4-5608-48BA-B8B3-CD654F4D3A5B}"/>
    <cellStyle name="20% - uthevingsfarge 2 47 2 3" xfId="38195" xr:uid="{00000000-0005-0000-0000-0000E02A0000}"/>
    <cellStyle name="20% - uthevingsfarge 2 47 2 4" xfId="38196" xr:uid="{00000000-0005-0000-0000-0000E12A0000}"/>
    <cellStyle name="20% - uthevingsfarge 2 47 2 5" xfId="38197" xr:uid="{00000000-0005-0000-0000-0000E22A0000}"/>
    <cellStyle name="20% - uthevingsfarge 2 47 2 6" xfId="38193" xr:uid="{00000000-0005-0000-0000-0000E32A0000}"/>
    <cellStyle name="20% - uthevingsfarge 2 47 2_4 manuell" xfId="54095" xr:uid="{F5EDB906-9FCB-49F1-847A-5EAA410BC2AF}"/>
    <cellStyle name="20% - uthevingsfarge 2 47 3" xfId="2949" xr:uid="{00000000-0005-0000-0000-0000E52A0000}"/>
    <cellStyle name="20% - uthevingsfarge 2 47 3 2" xfId="38198" xr:uid="{00000000-0005-0000-0000-0000E62A0000}"/>
    <cellStyle name="20% - uthevingsfarge 2 47 3_CC1" xfId="54096" xr:uid="{E9CF1E88-0529-478A-A6E6-76086FC87F11}"/>
    <cellStyle name="20% - uthevingsfarge 2 47 4" xfId="38199" xr:uid="{00000000-0005-0000-0000-0000E72A0000}"/>
    <cellStyle name="20% - uthevingsfarge 2 47 5" xfId="38200" xr:uid="{00000000-0005-0000-0000-0000E82A0000}"/>
    <cellStyle name="20% - uthevingsfarge 2 47 6" xfId="38201" xr:uid="{00000000-0005-0000-0000-0000E92A0000}"/>
    <cellStyle name="20% - uthevingsfarge 2 47 7" xfId="38192" xr:uid="{00000000-0005-0000-0000-0000EA2A0000}"/>
    <cellStyle name="20% - uthevingsfarge 2 47_4 manuell" xfId="54097"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4" xr:uid="{00000000-0005-0000-0000-0000EF2A0000}"/>
    <cellStyle name="20% - uthevingsfarge 2 48 2 2_CC1" xfId="54098" xr:uid="{BE66D6E0-E3DC-420E-B2E0-79E98A491C67}"/>
    <cellStyle name="20% - uthevingsfarge 2 48 2 3" xfId="38205" xr:uid="{00000000-0005-0000-0000-0000F02A0000}"/>
    <cellStyle name="20% - uthevingsfarge 2 48 2 4" xfId="38206" xr:uid="{00000000-0005-0000-0000-0000F12A0000}"/>
    <cellStyle name="20% - uthevingsfarge 2 48 2 5" xfId="38207" xr:uid="{00000000-0005-0000-0000-0000F22A0000}"/>
    <cellStyle name="20% - uthevingsfarge 2 48 2 6" xfId="38203" xr:uid="{00000000-0005-0000-0000-0000F32A0000}"/>
    <cellStyle name="20% - uthevingsfarge 2 48 2_4 manuell" xfId="54099" xr:uid="{640DA820-6BD2-4B83-A35A-32E2138AFDA5}"/>
    <cellStyle name="20% - uthevingsfarge 2 48 3" xfId="2953" xr:uid="{00000000-0005-0000-0000-0000F52A0000}"/>
    <cellStyle name="20% - uthevingsfarge 2 48 3 2" xfId="38208" xr:uid="{00000000-0005-0000-0000-0000F62A0000}"/>
    <cellStyle name="20% - uthevingsfarge 2 48 3_CC1" xfId="54100" xr:uid="{D850522E-285C-4746-89CE-AABD3D89D1D3}"/>
    <cellStyle name="20% - uthevingsfarge 2 48 4" xfId="38209" xr:uid="{00000000-0005-0000-0000-0000F72A0000}"/>
    <cellStyle name="20% - uthevingsfarge 2 48 5" xfId="38210" xr:uid="{00000000-0005-0000-0000-0000F82A0000}"/>
    <cellStyle name="20% - uthevingsfarge 2 48 6" xfId="38211" xr:uid="{00000000-0005-0000-0000-0000F92A0000}"/>
    <cellStyle name="20% - uthevingsfarge 2 48 7" xfId="38202" xr:uid="{00000000-0005-0000-0000-0000FA2A0000}"/>
    <cellStyle name="20% - uthevingsfarge 2 48_4 manuell" xfId="54101"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4" xr:uid="{00000000-0005-0000-0000-0000FF2A0000}"/>
    <cellStyle name="20% - uthevingsfarge 2 49 2 2_CC1" xfId="54102" xr:uid="{437B3128-E174-40E4-BDF3-D6176CEC8238}"/>
    <cellStyle name="20% - uthevingsfarge 2 49 2 3" xfId="38215" xr:uid="{00000000-0005-0000-0000-0000002B0000}"/>
    <cellStyle name="20% - uthevingsfarge 2 49 2 4" xfId="38216" xr:uid="{00000000-0005-0000-0000-0000012B0000}"/>
    <cellStyle name="20% - uthevingsfarge 2 49 2 5" xfId="38217" xr:uid="{00000000-0005-0000-0000-0000022B0000}"/>
    <cellStyle name="20% - uthevingsfarge 2 49 2 6" xfId="38213" xr:uid="{00000000-0005-0000-0000-0000032B0000}"/>
    <cellStyle name="20% - uthevingsfarge 2 49 2_4 manuell" xfId="54103" xr:uid="{5D9F8078-1A74-4971-BC53-7EB6614E83C9}"/>
    <cellStyle name="20% - uthevingsfarge 2 49 3" xfId="2957" xr:uid="{00000000-0005-0000-0000-0000052B0000}"/>
    <cellStyle name="20% - uthevingsfarge 2 49 3 2" xfId="38218" xr:uid="{00000000-0005-0000-0000-0000062B0000}"/>
    <cellStyle name="20% - uthevingsfarge 2 49 3_CC1" xfId="54104" xr:uid="{C24D559F-A7F0-4506-A3C7-8BE3BA9A6BF3}"/>
    <cellStyle name="20% - uthevingsfarge 2 49 4" xfId="38219" xr:uid="{00000000-0005-0000-0000-0000072B0000}"/>
    <cellStyle name="20% - uthevingsfarge 2 49 5" xfId="38220" xr:uid="{00000000-0005-0000-0000-0000082B0000}"/>
    <cellStyle name="20% - uthevingsfarge 2 49 6" xfId="38221" xr:uid="{00000000-0005-0000-0000-0000092B0000}"/>
    <cellStyle name="20% - uthevingsfarge 2 49 7" xfId="38212" xr:uid="{00000000-0005-0000-0000-00000A2B0000}"/>
    <cellStyle name="20% - uthevingsfarge 2 49_4 manuell" xfId="54105"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4" xr:uid="{00000000-0005-0000-0000-00000F2B0000}"/>
    <cellStyle name="20% - uthevingsfarge 2 5 2 2 2 2" xfId="43768" xr:uid="{00000000-0005-0000-0000-0000102B0000}"/>
    <cellStyle name="20% - uthevingsfarge 2 5 2 2 3" xfId="43769" xr:uid="{00000000-0005-0000-0000-0000112B0000}"/>
    <cellStyle name="20% - uthevingsfarge 2 5 2 2_3. Chng in credit spreads" xfId="43770" xr:uid="{00000000-0005-0000-0000-0000122B0000}"/>
    <cellStyle name="20% - uthevingsfarge 2 5 2 3" xfId="38225" xr:uid="{00000000-0005-0000-0000-0000132B0000}"/>
    <cellStyle name="20% - uthevingsfarge 2 5 2 3 2" xfId="43771" xr:uid="{00000000-0005-0000-0000-0000142B0000}"/>
    <cellStyle name="20% - uthevingsfarge 2 5 2 3 2 2" xfId="43772" xr:uid="{00000000-0005-0000-0000-0000152B0000}"/>
    <cellStyle name="20% - uthevingsfarge 2 5 2 3 3" xfId="43773" xr:uid="{00000000-0005-0000-0000-0000162B0000}"/>
    <cellStyle name="20% - uthevingsfarge 2 5 2 3_3. Chng in credit spreads" xfId="43774" xr:uid="{00000000-0005-0000-0000-0000172B0000}"/>
    <cellStyle name="20% - uthevingsfarge 2 5 2 4" xfId="38226" xr:uid="{00000000-0005-0000-0000-0000182B0000}"/>
    <cellStyle name="20% - uthevingsfarge 2 5 2 4 2" xfId="43775" xr:uid="{00000000-0005-0000-0000-0000192B0000}"/>
    <cellStyle name="20% - uthevingsfarge 2 5 2 5" xfId="38227" xr:uid="{00000000-0005-0000-0000-00001A2B0000}"/>
    <cellStyle name="20% - uthevingsfarge 2 5 2 6" xfId="38223" xr:uid="{00000000-0005-0000-0000-00001B2B0000}"/>
    <cellStyle name="20% - uthevingsfarge 2 5 2_3. Chng in credit spreads" xfId="43776" xr:uid="{00000000-0005-0000-0000-00001C2B0000}"/>
    <cellStyle name="20% - uthevingsfarge 2 5 3" xfId="2961" xr:uid="{00000000-0005-0000-0000-00001D2B0000}"/>
    <cellStyle name="20% - uthevingsfarge 2 5 3 2" xfId="14723" xr:uid="{00000000-0005-0000-0000-00001E2B0000}"/>
    <cellStyle name="20% - uthevingsfarge 2 5 3 2 2" xfId="43777" xr:uid="{00000000-0005-0000-0000-00001F2B0000}"/>
    <cellStyle name="20% - uthevingsfarge 2 5 3 3" xfId="38228" xr:uid="{00000000-0005-0000-0000-0000202B0000}"/>
    <cellStyle name="20% - uthevingsfarge 2 5 3_3. Chng in credit spreads" xfId="43778" xr:uid="{00000000-0005-0000-0000-0000212B0000}"/>
    <cellStyle name="20% - uthevingsfarge 2 5 4" xfId="14724" xr:uid="{00000000-0005-0000-0000-0000222B0000}"/>
    <cellStyle name="20% - uthevingsfarge 2 5 4 2" xfId="38229" xr:uid="{00000000-0005-0000-0000-0000232B0000}"/>
    <cellStyle name="20% - uthevingsfarge 2 5 4 2 2" xfId="43779" xr:uid="{00000000-0005-0000-0000-0000242B0000}"/>
    <cellStyle name="20% - uthevingsfarge 2 5 4 3" xfId="43780" xr:uid="{00000000-0005-0000-0000-0000252B0000}"/>
    <cellStyle name="20% - uthevingsfarge 2 5 4_3. Chng in credit spreads" xfId="43781" xr:uid="{00000000-0005-0000-0000-0000262B0000}"/>
    <cellStyle name="20% - uthevingsfarge 2 5 5" xfId="14725" xr:uid="{00000000-0005-0000-0000-0000272B0000}"/>
    <cellStyle name="20% - uthevingsfarge 2 5 5 2" xfId="38230" xr:uid="{00000000-0005-0000-0000-0000282B0000}"/>
    <cellStyle name="20% - uthevingsfarge 2 5 6" xfId="38231" xr:uid="{00000000-0005-0000-0000-0000292B0000}"/>
    <cellStyle name="20% - uthevingsfarge 2 5 7" xfId="38222" xr:uid="{00000000-0005-0000-0000-00002A2B0000}"/>
    <cellStyle name="20% - uthevingsfarge 2 5 8" xfId="43782" xr:uid="{00000000-0005-0000-0000-00002B2B0000}"/>
    <cellStyle name="20% - uthevingsfarge 2 5 9" xfId="43783" xr:uid="{00000000-0005-0000-0000-00002C2B0000}"/>
    <cellStyle name="20% - uthevingsfarge 2 5_3. Chng in credit spreads" xfId="43784"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4" xr:uid="{00000000-0005-0000-0000-0000312B0000}"/>
    <cellStyle name="20% - uthevingsfarge 2 50 2 2_CC1" xfId="54106" xr:uid="{9BFBA184-DD63-4232-8C7C-7B14C4D10C07}"/>
    <cellStyle name="20% - uthevingsfarge 2 50 2 3" xfId="38235" xr:uid="{00000000-0005-0000-0000-0000322B0000}"/>
    <cellStyle name="20% - uthevingsfarge 2 50 2 4" xfId="38236" xr:uid="{00000000-0005-0000-0000-0000332B0000}"/>
    <cellStyle name="20% - uthevingsfarge 2 50 2 5" xfId="38237" xr:uid="{00000000-0005-0000-0000-0000342B0000}"/>
    <cellStyle name="20% - uthevingsfarge 2 50 2 6" xfId="38233" xr:uid="{00000000-0005-0000-0000-0000352B0000}"/>
    <cellStyle name="20% - uthevingsfarge 2 50 2_4 manuell" xfId="54107" xr:uid="{D0633E03-DB5D-4B1F-A0FC-5848AC3C901D}"/>
    <cellStyle name="20% - uthevingsfarge 2 50 3" xfId="2965" xr:uid="{00000000-0005-0000-0000-0000372B0000}"/>
    <cellStyle name="20% - uthevingsfarge 2 50 3 2" xfId="38238" xr:uid="{00000000-0005-0000-0000-0000382B0000}"/>
    <cellStyle name="20% - uthevingsfarge 2 50 3_CC1" xfId="54108" xr:uid="{166038FC-0C0C-40A2-BA50-F06799A5D770}"/>
    <cellStyle name="20% - uthevingsfarge 2 50 4" xfId="38239" xr:uid="{00000000-0005-0000-0000-0000392B0000}"/>
    <cellStyle name="20% - uthevingsfarge 2 50 5" xfId="38240" xr:uid="{00000000-0005-0000-0000-00003A2B0000}"/>
    <cellStyle name="20% - uthevingsfarge 2 50 6" xfId="38241" xr:uid="{00000000-0005-0000-0000-00003B2B0000}"/>
    <cellStyle name="20% - uthevingsfarge 2 50 7" xfId="38232" xr:uid="{00000000-0005-0000-0000-00003C2B0000}"/>
    <cellStyle name="20% - uthevingsfarge 2 50_4 manuell" xfId="54109"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4" xr:uid="{00000000-0005-0000-0000-0000412B0000}"/>
    <cellStyle name="20% - uthevingsfarge 2 51 2 2_CC1" xfId="54110" xr:uid="{52030886-E6C6-4A3B-8B64-3AB0DEFB623C}"/>
    <cellStyle name="20% - uthevingsfarge 2 51 2 3" xfId="38245" xr:uid="{00000000-0005-0000-0000-0000422B0000}"/>
    <cellStyle name="20% - uthevingsfarge 2 51 2 4" xfId="38246" xr:uid="{00000000-0005-0000-0000-0000432B0000}"/>
    <cellStyle name="20% - uthevingsfarge 2 51 2 5" xfId="38247" xr:uid="{00000000-0005-0000-0000-0000442B0000}"/>
    <cellStyle name="20% - uthevingsfarge 2 51 2 6" xfId="38243" xr:uid="{00000000-0005-0000-0000-0000452B0000}"/>
    <cellStyle name="20% - uthevingsfarge 2 51 2_4 manuell" xfId="54111" xr:uid="{54A87025-10FD-4FFC-BDEA-13851146B88B}"/>
    <cellStyle name="20% - uthevingsfarge 2 51 3" xfId="2969" xr:uid="{00000000-0005-0000-0000-0000472B0000}"/>
    <cellStyle name="20% - uthevingsfarge 2 51 3 2" xfId="38248" xr:uid="{00000000-0005-0000-0000-0000482B0000}"/>
    <cellStyle name="20% - uthevingsfarge 2 51 3_CC1" xfId="54112" xr:uid="{7E46B212-6CD7-48CD-B6A0-C063CEC20EED}"/>
    <cellStyle name="20% - uthevingsfarge 2 51 4" xfId="38249" xr:uid="{00000000-0005-0000-0000-0000492B0000}"/>
    <cellStyle name="20% - uthevingsfarge 2 51 5" xfId="38250" xr:uid="{00000000-0005-0000-0000-00004A2B0000}"/>
    <cellStyle name="20% - uthevingsfarge 2 51 6" xfId="38251" xr:uid="{00000000-0005-0000-0000-00004B2B0000}"/>
    <cellStyle name="20% - uthevingsfarge 2 51 7" xfId="38242" xr:uid="{00000000-0005-0000-0000-00004C2B0000}"/>
    <cellStyle name="20% - uthevingsfarge 2 51_4 manuell" xfId="54113"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4" xr:uid="{00000000-0005-0000-0000-0000512B0000}"/>
    <cellStyle name="20% - uthevingsfarge 2 52 2 2_CC1" xfId="54114" xr:uid="{7B95ABC4-1702-450F-9B7C-D02F278B7E06}"/>
    <cellStyle name="20% - uthevingsfarge 2 52 2 3" xfId="38255" xr:uid="{00000000-0005-0000-0000-0000522B0000}"/>
    <cellStyle name="20% - uthevingsfarge 2 52 2 4" xfId="38256" xr:uid="{00000000-0005-0000-0000-0000532B0000}"/>
    <cellStyle name="20% - uthevingsfarge 2 52 2 5" xfId="38257" xr:uid="{00000000-0005-0000-0000-0000542B0000}"/>
    <cellStyle name="20% - uthevingsfarge 2 52 2 6" xfId="38253" xr:uid="{00000000-0005-0000-0000-0000552B0000}"/>
    <cellStyle name="20% - uthevingsfarge 2 52 2_4 manuell" xfId="54115" xr:uid="{2F731BE5-73E2-44DC-8F9D-74BBF5D2C4F7}"/>
    <cellStyle name="20% - uthevingsfarge 2 52 3" xfId="2973" xr:uid="{00000000-0005-0000-0000-0000572B0000}"/>
    <cellStyle name="20% - uthevingsfarge 2 52 3 2" xfId="38258" xr:uid="{00000000-0005-0000-0000-0000582B0000}"/>
    <cellStyle name="20% - uthevingsfarge 2 52 3_CC1" xfId="54116" xr:uid="{937ED073-8B29-4C3A-8E64-CA20173A6C99}"/>
    <cellStyle name="20% - uthevingsfarge 2 52 4" xfId="38259" xr:uid="{00000000-0005-0000-0000-0000592B0000}"/>
    <cellStyle name="20% - uthevingsfarge 2 52 5" xfId="38260" xr:uid="{00000000-0005-0000-0000-00005A2B0000}"/>
    <cellStyle name="20% - uthevingsfarge 2 52 6" xfId="38261" xr:uid="{00000000-0005-0000-0000-00005B2B0000}"/>
    <cellStyle name="20% - uthevingsfarge 2 52 7" xfId="38252" xr:uid="{00000000-0005-0000-0000-00005C2B0000}"/>
    <cellStyle name="20% - uthevingsfarge 2 52_4 manuell" xfId="54117"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4" xr:uid="{00000000-0005-0000-0000-0000612B0000}"/>
    <cellStyle name="20% - uthevingsfarge 2 53 2 2_CC1" xfId="54118" xr:uid="{986D4F2D-2607-4999-986B-6C545E691831}"/>
    <cellStyle name="20% - uthevingsfarge 2 53 2 3" xfId="38265" xr:uid="{00000000-0005-0000-0000-0000622B0000}"/>
    <cellStyle name="20% - uthevingsfarge 2 53 2 4" xfId="38266" xr:uid="{00000000-0005-0000-0000-0000632B0000}"/>
    <cellStyle name="20% - uthevingsfarge 2 53 2 5" xfId="38267" xr:uid="{00000000-0005-0000-0000-0000642B0000}"/>
    <cellStyle name="20% - uthevingsfarge 2 53 2 6" xfId="38263" xr:uid="{00000000-0005-0000-0000-0000652B0000}"/>
    <cellStyle name="20% - uthevingsfarge 2 53 2_4 manuell" xfId="54119" xr:uid="{69B8098F-536F-4A76-AB8D-A8C04440A204}"/>
    <cellStyle name="20% - uthevingsfarge 2 53 3" xfId="2977" xr:uid="{00000000-0005-0000-0000-0000672B0000}"/>
    <cellStyle name="20% - uthevingsfarge 2 53 3 2" xfId="38268" xr:uid="{00000000-0005-0000-0000-0000682B0000}"/>
    <cellStyle name="20% - uthevingsfarge 2 53 3_CC1" xfId="54120" xr:uid="{47503E04-2E36-4282-BB23-31DDCCE413F3}"/>
    <cellStyle name="20% - uthevingsfarge 2 53 4" xfId="38269" xr:uid="{00000000-0005-0000-0000-0000692B0000}"/>
    <cellStyle name="20% - uthevingsfarge 2 53 5" xfId="38270" xr:uid="{00000000-0005-0000-0000-00006A2B0000}"/>
    <cellStyle name="20% - uthevingsfarge 2 53 6" xfId="38271" xr:uid="{00000000-0005-0000-0000-00006B2B0000}"/>
    <cellStyle name="20% - uthevingsfarge 2 53 7" xfId="38262" xr:uid="{00000000-0005-0000-0000-00006C2B0000}"/>
    <cellStyle name="20% - uthevingsfarge 2 53_4 manuell" xfId="54121"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4" xr:uid="{00000000-0005-0000-0000-0000712B0000}"/>
    <cellStyle name="20% - uthevingsfarge 2 54 2 2_CC1" xfId="54122" xr:uid="{E37913A2-858F-4724-8D54-DED5288E59C5}"/>
    <cellStyle name="20% - uthevingsfarge 2 54 2 3" xfId="38275" xr:uid="{00000000-0005-0000-0000-0000722B0000}"/>
    <cellStyle name="20% - uthevingsfarge 2 54 2 4" xfId="38276" xr:uid="{00000000-0005-0000-0000-0000732B0000}"/>
    <cellStyle name="20% - uthevingsfarge 2 54 2 5" xfId="38277" xr:uid="{00000000-0005-0000-0000-0000742B0000}"/>
    <cellStyle name="20% - uthevingsfarge 2 54 2 6" xfId="38273" xr:uid="{00000000-0005-0000-0000-0000752B0000}"/>
    <cellStyle name="20% - uthevingsfarge 2 54 2_4 manuell" xfId="54123" xr:uid="{E43F7F96-EBCD-403C-A9A3-E442C7635575}"/>
    <cellStyle name="20% - uthevingsfarge 2 54 3" xfId="2981" xr:uid="{00000000-0005-0000-0000-0000772B0000}"/>
    <cellStyle name="20% - uthevingsfarge 2 54 3 2" xfId="38278" xr:uid="{00000000-0005-0000-0000-0000782B0000}"/>
    <cellStyle name="20% - uthevingsfarge 2 54 3_CC1" xfId="54124" xr:uid="{C284B89E-505D-46B2-BE25-AD932C785836}"/>
    <cellStyle name="20% - uthevingsfarge 2 54 4" xfId="38279" xr:uid="{00000000-0005-0000-0000-0000792B0000}"/>
    <cellStyle name="20% - uthevingsfarge 2 54 5" xfId="38280" xr:uid="{00000000-0005-0000-0000-00007A2B0000}"/>
    <cellStyle name="20% - uthevingsfarge 2 54 6" xfId="38281" xr:uid="{00000000-0005-0000-0000-00007B2B0000}"/>
    <cellStyle name="20% - uthevingsfarge 2 54 7" xfId="38272" xr:uid="{00000000-0005-0000-0000-00007C2B0000}"/>
    <cellStyle name="20% - uthevingsfarge 2 54_4 manuell" xfId="54125"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4" xr:uid="{00000000-0005-0000-0000-0000812B0000}"/>
    <cellStyle name="20% - uthevingsfarge 2 55 2 2_CC1" xfId="54126" xr:uid="{3D38080A-E206-453C-862E-DBBAC5BD6229}"/>
    <cellStyle name="20% - uthevingsfarge 2 55 2 3" xfId="38285" xr:uid="{00000000-0005-0000-0000-0000822B0000}"/>
    <cellStyle name="20% - uthevingsfarge 2 55 2 4" xfId="38286" xr:uid="{00000000-0005-0000-0000-0000832B0000}"/>
    <cellStyle name="20% - uthevingsfarge 2 55 2 5" xfId="38287" xr:uid="{00000000-0005-0000-0000-0000842B0000}"/>
    <cellStyle name="20% - uthevingsfarge 2 55 2 6" xfId="38283" xr:uid="{00000000-0005-0000-0000-0000852B0000}"/>
    <cellStyle name="20% - uthevingsfarge 2 55 2_4 manuell" xfId="54127" xr:uid="{1B79F7F6-AF6F-4C4A-8A6D-582D8F19E752}"/>
    <cellStyle name="20% - uthevingsfarge 2 55 3" xfId="2985" xr:uid="{00000000-0005-0000-0000-0000872B0000}"/>
    <cellStyle name="20% - uthevingsfarge 2 55 3 2" xfId="38288" xr:uid="{00000000-0005-0000-0000-0000882B0000}"/>
    <cellStyle name="20% - uthevingsfarge 2 55 3_CC1" xfId="54128" xr:uid="{80E9BD0D-8792-4455-8E6E-E93FA2DED5E8}"/>
    <cellStyle name="20% - uthevingsfarge 2 55 4" xfId="38289" xr:uid="{00000000-0005-0000-0000-0000892B0000}"/>
    <cellStyle name="20% - uthevingsfarge 2 55 5" xfId="38290" xr:uid="{00000000-0005-0000-0000-00008A2B0000}"/>
    <cellStyle name="20% - uthevingsfarge 2 55 6" xfId="38291" xr:uid="{00000000-0005-0000-0000-00008B2B0000}"/>
    <cellStyle name="20% - uthevingsfarge 2 55 7" xfId="38282" xr:uid="{00000000-0005-0000-0000-00008C2B0000}"/>
    <cellStyle name="20% - uthevingsfarge 2 55_4 manuell" xfId="54129"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4" xr:uid="{00000000-0005-0000-0000-0000912B0000}"/>
    <cellStyle name="20% - uthevingsfarge 2 56 2 2_CC1" xfId="54130" xr:uid="{159CB030-826F-4555-805E-13192C6A0FF9}"/>
    <cellStyle name="20% - uthevingsfarge 2 56 2 3" xfId="38295" xr:uid="{00000000-0005-0000-0000-0000922B0000}"/>
    <cellStyle name="20% - uthevingsfarge 2 56 2 4" xfId="38296" xr:uid="{00000000-0005-0000-0000-0000932B0000}"/>
    <cellStyle name="20% - uthevingsfarge 2 56 2 5" xfId="38297" xr:uid="{00000000-0005-0000-0000-0000942B0000}"/>
    <cellStyle name="20% - uthevingsfarge 2 56 2 6" xfId="38293" xr:uid="{00000000-0005-0000-0000-0000952B0000}"/>
    <cellStyle name="20% - uthevingsfarge 2 56 2_4 manuell" xfId="54131" xr:uid="{5BBDAC22-367D-4840-A9C8-CF46D0A08EB6}"/>
    <cellStyle name="20% - uthevingsfarge 2 56 3" xfId="2989" xr:uid="{00000000-0005-0000-0000-0000972B0000}"/>
    <cellStyle name="20% - uthevingsfarge 2 56 3 2" xfId="38298" xr:uid="{00000000-0005-0000-0000-0000982B0000}"/>
    <cellStyle name="20% - uthevingsfarge 2 56 3_CC1" xfId="54132" xr:uid="{AC86BECD-78EE-403A-AF3A-B8D7E8EDC985}"/>
    <cellStyle name="20% - uthevingsfarge 2 56 4" xfId="38299" xr:uid="{00000000-0005-0000-0000-0000992B0000}"/>
    <cellStyle name="20% - uthevingsfarge 2 56 5" xfId="38300" xr:uid="{00000000-0005-0000-0000-00009A2B0000}"/>
    <cellStyle name="20% - uthevingsfarge 2 56 6" xfId="38301" xr:uid="{00000000-0005-0000-0000-00009B2B0000}"/>
    <cellStyle name="20% - uthevingsfarge 2 56 7" xfId="38292" xr:uid="{00000000-0005-0000-0000-00009C2B0000}"/>
    <cellStyle name="20% - uthevingsfarge 2 56_4 manuell" xfId="54133"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4" xr:uid="{00000000-0005-0000-0000-0000A12B0000}"/>
    <cellStyle name="20% - uthevingsfarge 2 57 2 2_CC1" xfId="54134" xr:uid="{F6CF1D32-EFC3-4063-B13B-B77F98DB41B3}"/>
    <cellStyle name="20% - uthevingsfarge 2 57 2 3" xfId="38305" xr:uid="{00000000-0005-0000-0000-0000A22B0000}"/>
    <cellStyle name="20% - uthevingsfarge 2 57 2 4" xfId="38306" xr:uid="{00000000-0005-0000-0000-0000A32B0000}"/>
    <cellStyle name="20% - uthevingsfarge 2 57 2 5" xfId="38307" xr:uid="{00000000-0005-0000-0000-0000A42B0000}"/>
    <cellStyle name="20% - uthevingsfarge 2 57 2 6" xfId="38303" xr:uid="{00000000-0005-0000-0000-0000A52B0000}"/>
    <cellStyle name="20% - uthevingsfarge 2 57 2_4 manuell" xfId="54135" xr:uid="{D27AB9A9-3BEF-4B81-AFB7-11D9ACA574C7}"/>
    <cellStyle name="20% - uthevingsfarge 2 57 3" xfId="2993" xr:uid="{00000000-0005-0000-0000-0000A72B0000}"/>
    <cellStyle name="20% - uthevingsfarge 2 57 3 2" xfId="38308" xr:uid="{00000000-0005-0000-0000-0000A82B0000}"/>
    <cellStyle name="20% - uthevingsfarge 2 57 3_CC1" xfId="54136" xr:uid="{B7FD3740-787C-4B18-98CA-B09F1AB79778}"/>
    <cellStyle name="20% - uthevingsfarge 2 57 4" xfId="38309" xr:uid="{00000000-0005-0000-0000-0000A92B0000}"/>
    <cellStyle name="20% - uthevingsfarge 2 57 5" xfId="38310" xr:uid="{00000000-0005-0000-0000-0000AA2B0000}"/>
    <cellStyle name="20% - uthevingsfarge 2 57 6" xfId="38311" xr:uid="{00000000-0005-0000-0000-0000AB2B0000}"/>
    <cellStyle name="20% - uthevingsfarge 2 57 7" xfId="38302" xr:uid="{00000000-0005-0000-0000-0000AC2B0000}"/>
    <cellStyle name="20% - uthevingsfarge 2 57_4 manuell" xfId="54137"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4" xr:uid="{00000000-0005-0000-0000-0000B12B0000}"/>
    <cellStyle name="20% - uthevingsfarge 2 58 2 2_CC1" xfId="54138" xr:uid="{090E13DA-F3FF-41F9-AFAA-FCC2B07BDE68}"/>
    <cellStyle name="20% - uthevingsfarge 2 58 2 3" xfId="38315" xr:uid="{00000000-0005-0000-0000-0000B22B0000}"/>
    <cellStyle name="20% - uthevingsfarge 2 58 2 4" xfId="38316" xr:uid="{00000000-0005-0000-0000-0000B32B0000}"/>
    <cellStyle name="20% - uthevingsfarge 2 58 2 5" xfId="38317" xr:uid="{00000000-0005-0000-0000-0000B42B0000}"/>
    <cellStyle name="20% - uthevingsfarge 2 58 2 6" xfId="38313" xr:uid="{00000000-0005-0000-0000-0000B52B0000}"/>
    <cellStyle name="20% - uthevingsfarge 2 58 2_4 manuell" xfId="54139" xr:uid="{A46DE2FF-604B-4C7F-AE19-9C78CDF08ADB}"/>
    <cellStyle name="20% - uthevingsfarge 2 58 3" xfId="2997" xr:uid="{00000000-0005-0000-0000-0000B72B0000}"/>
    <cellStyle name="20% - uthevingsfarge 2 58 3 2" xfId="38318" xr:uid="{00000000-0005-0000-0000-0000B82B0000}"/>
    <cellStyle name="20% - uthevingsfarge 2 58 3_CC1" xfId="54140" xr:uid="{E373BF9F-A7AA-41F8-A74B-B989A22B4F4D}"/>
    <cellStyle name="20% - uthevingsfarge 2 58 4" xfId="38319" xr:uid="{00000000-0005-0000-0000-0000B92B0000}"/>
    <cellStyle name="20% - uthevingsfarge 2 58 5" xfId="38320" xr:uid="{00000000-0005-0000-0000-0000BA2B0000}"/>
    <cellStyle name="20% - uthevingsfarge 2 58 6" xfId="38321" xr:uid="{00000000-0005-0000-0000-0000BB2B0000}"/>
    <cellStyle name="20% - uthevingsfarge 2 58 7" xfId="38312" xr:uid="{00000000-0005-0000-0000-0000BC2B0000}"/>
    <cellStyle name="20% - uthevingsfarge 2 58_4 manuell" xfId="54141"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4" xr:uid="{00000000-0005-0000-0000-0000C12B0000}"/>
    <cellStyle name="20% - uthevingsfarge 2 59 2 2_CC1" xfId="54142" xr:uid="{8845D4BC-98C3-4C1B-8AAD-A75B2B1465BE}"/>
    <cellStyle name="20% - uthevingsfarge 2 59 2 3" xfId="38325" xr:uid="{00000000-0005-0000-0000-0000C22B0000}"/>
    <cellStyle name="20% - uthevingsfarge 2 59 2 4" xfId="38326" xr:uid="{00000000-0005-0000-0000-0000C32B0000}"/>
    <cellStyle name="20% - uthevingsfarge 2 59 2 5" xfId="38327" xr:uid="{00000000-0005-0000-0000-0000C42B0000}"/>
    <cellStyle name="20% - uthevingsfarge 2 59 2 6" xfId="38323" xr:uid="{00000000-0005-0000-0000-0000C52B0000}"/>
    <cellStyle name="20% - uthevingsfarge 2 59 2_4 manuell" xfId="54143" xr:uid="{C6F32037-91BF-47D2-8217-DD49A0F3077A}"/>
    <cellStyle name="20% - uthevingsfarge 2 59 3" xfId="3001" xr:uid="{00000000-0005-0000-0000-0000C72B0000}"/>
    <cellStyle name="20% - uthevingsfarge 2 59 3 2" xfId="38328" xr:uid="{00000000-0005-0000-0000-0000C82B0000}"/>
    <cellStyle name="20% - uthevingsfarge 2 59 3_CC1" xfId="54144" xr:uid="{1D766B8C-DBAE-4582-8515-A99BBBF95C2E}"/>
    <cellStyle name="20% - uthevingsfarge 2 59 4" xfId="38329" xr:uid="{00000000-0005-0000-0000-0000C92B0000}"/>
    <cellStyle name="20% - uthevingsfarge 2 59 5" xfId="38330" xr:uid="{00000000-0005-0000-0000-0000CA2B0000}"/>
    <cellStyle name="20% - uthevingsfarge 2 59 6" xfId="38331" xr:uid="{00000000-0005-0000-0000-0000CB2B0000}"/>
    <cellStyle name="20% - uthevingsfarge 2 59 7" xfId="38322" xr:uid="{00000000-0005-0000-0000-0000CC2B0000}"/>
    <cellStyle name="20% - uthevingsfarge 2 59_4 manuell" xfId="54145"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4" xr:uid="{00000000-0005-0000-0000-0000D12B0000}"/>
    <cellStyle name="20% - uthevingsfarge 2 6 2 2_CC1" xfId="54146" xr:uid="{3EAFC353-F4FB-49D3-8274-DCF008404496}"/>
    <cellStyle name="20% - uthevingsfarge 2 6 2 3" xfId="38335" xr:uid="{00000000-0005-0000-0000-0000D22B0000}"/>
    <cellStyle name="20% - uthevingsfarge 2 6 2 4" xfId="38336" xr:uid="{00000000-0005-0000-0000-0000D32B0000}"/>
    <cellStyle name="20% - uthevingsfarge 2 6 2 5" xfId="38337" xr:uid="{00000000-0005-0000-0000-0000D42B0000}"/>
    <cellStyle name="20% - uthevingsfarge 2 6 2 6" xfId="38333" xr:uid="{00000000-0005-0000-0000-0000D52B0000}"/>
    <cellStyle name="20% - uthevingsfarge 2 6 2_3. Chng in credit spreads" xfId="43785" xr:uid="{00000000-0005-0000-0000-0000D62B0000}"/>
    <cellStyle name="20% - uthevingsfarge 2 6 3" xfId="3005" xr:uid="{00000000-0005-0000-0000-0000D72B0000}"/>
    <cellStyle name="20% - uthevingsfarge 2 6 3 2" xfId="14726" xr:uid="{00000000-0005-0000-0000-0000D82B0000}"/>
    <cellStyle name="20% - uthevingsfarge 2 6 3 2 2" xfId="43786" xr:uid="{00000000-0005-0000-0000-0000D92B0000}"/>
    <cellStyle name="20% - uthevingsfarge 2 6 3 3" xfId="38338" xr:uid="{00000000-0005-0000-0000-0000DA2B0000}"/>
    <cellStyle name="20% - uthevingsfarge 2 6 3_3. Chng in credit spreads" xfId="43787" xr:uid="{00000000-0005-0000-0000-0000DB2B0000}"/>
    <cellStyle name="20% - uthevingsfarge 2 6 4" xfId="14727" xr:uid="{00000000-0005-0000-0000-0000DC2B0000}"/>
    <cellStyle name="20% - uthevingsfarge 2 6 4 2" xfId="38339" xr:uid="{00000000-0005-0000-0000-0000DD2B0000}"/>
    <cellStyle name="20% - uthevingsfarge 2 6 5" xfId="14728" xr:uid="{00000000-0005-0000-0000-0000DE2B0000}"/>
    <cellStyle name="20% - uthevingsfarge 2 6 5 2" xfId="38340" xr:uid="{00000000-0005-0000-0000-0000DF2B0000}"/>
    <cellStyle name="20% - uthevingsfarge 2 6 6" xfId="38341" xr:uid="{00000000-0005-0000-0000-0000E02B0000}"/>
    <cellStyle name="20% - uthevingsfarge 2 6 7" xfId="38332" xr:uid="{00000000-0005-0000-0000-0000E12B0000}"/>
    <cellStyle name="20% - uthevingsfarge 2 6 8" xfId="43788" xr:uid="{00000000-0005-0000-0000-0000E22B0000}"/>
    <cellStyle name="20% - uthevingsfarge 2 6 9" xfId="43789" xr:uid="{00000000-0005-0000-0000-0000E32B0000}"/>
    <cellStyle name="20% - uthevingsfarge 2 6_3. Chng in credit spreads" xfId="43790" xr:uid="{00000000-0005-0000-0000-0000E42B0000}"/>
    <cellStyle name="20% - uthevingsfarge 2 60" xfId="14729" xr:uid="{00000000-0005-0000-0000-0000E52B0000}"/>
    <cellStyle name="20% - uthevingsfarge 2 60 2" xfId="14730" xr:uid="{00000000-0005-0000-0000-0000E62B0000}"/>
    <cellStyle name="20% - uthevingsfarge 2 60 2 2" xfId="36608" xr:uid="{00000000-0005-0000-0000-0000E72B0000}"/>
    <cellStyle name="20% - uthevingsfarge 2 60 3" xfId="14731" xr:uid="{00000000-0005-0000-0000-0000E82B0000}"/>
    <cellStyle name="20% - uthevingsfarge 2 60 4" xfId="36372"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29" xr:uid="{00000000-0005-0000-0000-0000ED2B0000}"/>
    <cellStyle name="20% - uthevingsfarge 2 61 3" xfId="14735" xr:uid="{00000000-0005-0000-0000-0000EE2B0000}"/>
    <cellStyle name="20% - uthevingsfarge 2 61 4" xfId="36398"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5" xr:uid="{00000000-0005-0000-0000-0000F32B0000}"/>
    <cellStyle name="20% - uthevingsfarge 2 62 3" xfId="36336" xr:uid="{00000000-0005-0000-0000-0000F42B0000}"/>
    <cellStyle name="20% - uthevingsfarge 2 62_AVA DVA EL" xfId="14739" xr:uid="{00000000-0005-0000-0000-0000F52B0000}"/>
    <cellStyle name="20% - uthevingsfarge 2 63" xfId="14740" xr:uid="{00000000-0005-0000-0000-0000F62B0000}"/>
    <cellStyle name="20% - uthevingsfarge 2 63 2" xfId="36582" xr:uid="{00000000-0005-0000-0000-0000F72B0000}"/>
    <cellStyle name="20% - uthevingsfarge 2 64" xfId="14741" xr:uid="{00000000-0005-0000-0000-0000F82B0000}"/>
    <cellStyle name="20% - uthevingsfarge 2 64 2" xfId="36661" xr:uid="{00000000-0005-0000-0000-0000F92B0000}"/>
    <cellStyle name="20% - uthevingsfarge 2 65" xfId="14742" xr:uid="{00000000-0005-0000-0000-0000FA2B0000}"/>
    <cellStyle name="20% - uthevingsfarge 2 65 2" xfId="36552" xr:uid="{00000000-0005-0000-0000-0000FB2B0000}"/>
    <cellStyle name="20% - uthevingsfarge 2 66" xfId="14743" xr:uid="{00000000-0005-0000-0000-0000FC2B0000}"/>
    <cellStyle name="20% - uthevingsfarge 2 66 2" xfId="36647" xr:uid="{00000000-0005-0000-0000-0000FD2B0000}"/>
    <cellStyle name="20% - uthevingsfarge 2 67" xfId="36621" xr:uid="{00000000-0005-0000-0000-0000FE2B0000}"/>
    <cellStyle name="20% - uthevingsfarge 2 68" xfId="43791" xr:uid="{00000000-0005-0000-0000-0000FF2B0000}"/>
    <cellStyle name="20% - uthevingsfarge 2 69" xfId="43792"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4" xr:uid="{00000000-0005-0000-0000-0000042C0000}"/>
    <cellStyle name="20% - uthevingsfarge 2 7 2 2_CC1" xfId="54147" xr:uid="{8F57EE00-6DC5-4C27-AAE3-BDD5EEAC3734}"/>
    <cellStyle name="20% - uthevingsfarge 2 7 2 3" xfId="38345" xr:uid="{00000000-0005-0000-0000-0000052C0000}"/>
    <cellStyle name="20% - uthevingsfarge 2 7 2 4" xfId="38346" xr:uid="{00000000-0005-0000-0000-0000062C0000}"/>
    <cellStyle name="20% - uthevingsfarge 2 7 2 5" xfId="38347" xr:uid="{00000000-0005-0000-0000-0000072C0000}"/>
    <cellStyle name="20% - uthevingsfarge 2 7 2 6" xfId="38343" xr:uid="{00000000-0005-0000-0000-0000082C0000}"/>
    <cellStyle name="20% - uthevingsfarge 2 7 2_4 manuell" xfId="54148" xr:uid="{5FA55B01-765C-473E-AFB8-8528AD1C3D1A}"/>
    <cellStyle name="20% - uthevingsfarge 2 7 3" xfId="3009" xr:uid="{00000000-0005-0000-0000-00000A2C0000}"/>
    <cellStyle name="20% - uthevingsfarge 2 7 3 2" xfId="14744" xr:uid="{00000000-0005-0000-0000-00000B2C0000}"/>
    <cellStyle name="20% - uthevingsfarge 2 7 3 3" xfId="38348" xr:uid="{00000000-0005-0000-0000-00000C2C0000}"/>
    <cellStyle name="20% - uthevingsfarge 2 7 3_AVA DVA EL" xfId="14745" xr:uid="{00000000-0005-0000-0000-00000D2C0000}"/>
    <cellStyle name="20% - uthevingsfarge 2 7 4" xfId="14746" xr:uid="{00000000-0005-0000-0000-00000E2C0000}"/>
    <cellStyle name="20% - uthevingsfarge 2 7 4 2" xfId="38349" xr:uid="{00000000-0005-0000-0000-00000F2C0000}"/>
    <cellStyle name="20% - uthevingsfarge 2 7 5" xfId="14747" xr:uid="{00000000-0005-0000-0000-0000102C0000}"/>
    <cellStyle name="20% - uthevingsfarge 2 7 5 2" xfId="38350" xr:uid="{00000000-0005-0000-0000-0000112C0000}"/>
    <cellStyle name="20% - uthevingsfarge 2 7 6" xfId="38351" xr:uid="{00000000-0005-0000-0000-0000122C0000}"/>
    <cellStyle name="20% - uthevingsfarge 2 7 7" xfId="38342" xr:uid="{00000000-0005-0000-0000-0000132C0000}"/>
    <cellStyle name="20% - uthevingsfarge 2 7 8" xfId="43793" xr:uid="{00000000-0005-0000-0000-0000142C0000}"/>
    <cellStyle name="20% - uthevingsfarge 2 7_3. Chng in credit spreads" xfId="43794" xr:uid="{00000000-0005-0000-0000-0000152C0000}"/>
    <cellStyle name="20% - uthevingsfarge 2 70" xfId="43795" xr:uid="{00000000-0005-0000-0000-0000162C0000}"/>
    <cellStyle name="20% - uthevingsfarge 2 71" xfId="43796" xr:uid="{00000000-0005-0000-0000-0000172C0000}"/>
    <cellStyle name="20% - uthevingsfarge 2 72" xfId="43797" xr:uid="{00000000-0005-0000-0000-0000182C0000}"/>
    <cellStyle name="20% - uthevingsfarge 2 73" xfId="43798" xr:uid="{00000000-0005-0000-0000-0000192C0000}"/>
    <cellStyle name="20% - uthevingsfarge 2 74" xfId="43799"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4" xr:uid="{00000000-0005-0000-0000-00001E2C0000}"/>
    <cellStyle name="20% - uthevingsfarge 2 8 2 2_CC1" xfId="54149" xr:uid="{4ABFBD08-9C70-413C-8379-83CAEBC390FC}"/>
    <cellStyle name="20% - uthevingsfarge 2 8 2 3" xfId="38355" xr:uid="{00000000-0005-0000-0000-00001F2C0000}"/>
    <cellStyle name="20% - uthevingsfarge 2 8 2 4" xfId="38356" xr:uid="{00000000-0005-0000-0000-0000202C0000}"/>
    <cellStyle name="20% - uthevingsfarge 2 8 2 5" xfId="38357" xr:uid="{00000000-0005-0000-0000-0000212C0000}"/>
    <cellStyle name="20% - uthevingsfarge 2 8 2 6" xfId="38353" xr:uid="{00000000-0005-0000-0000-0000222C0000}"/>
    <cellStyle name="20% - uthevingsfarge 2 8 2_4 manuell" xfId="54150" xr:uid="{5FAF0217-5CE7-412F-924C-15F2A1463D04}"/>
    <cellStyle name="20% - uthevingsfarge 2 8 3" xfId="3013" xr:uid="{00000000-0005-0000-0000-0000242C0000}"/>
    <cellStyle name="20% - uthevingsfarge 2 8 3 2" xfId="38358" xr:uid="{00000000-0005-0000-0000-0000252C0000}"/>
    <cellStyle name="20% - uthevingsfarge 2 8 3_CC1" xfId="54151" xr:uid="{5830113D-AF79-470A-AECB-2789786359F7}"/>
    <cellStyle name="20% - uthevingsfarge 2 8 4" xfId="38359" xr:uid="{00000000-0005-0000-0000-0000262C0000}"/>
    <cellStyle name="20% - uthevingsfarge 2 8 5" xfId="38360" xr:uid="{00000000-0005-0000-0000-0000272C0000}"/>
    <cellStyle name="20% - uthevingsfarge 2 8 6" xfId="38361" xr:uid="{00000000-0005-0000-0000-0000282C0000}"/>
    <cellStyle name="20% - uthevingsfarge 2 8 7" xfId="38352" xr:uid="{00000000-0005-0000-0000-0000292C0000}"/>
    <cellStyle name="20% - uthevingsfarge 2 8_3. Chng in credit spreads" xfId="43800"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4" xr:uid="{00000000-0005-0000-0000-00002E2C0000}"/>
    <cellStyle name="20% - uthevingsfarge 2 9 2 2_CC1" xfId="54152" xr:uid="{4F4225D5-E11F-4F0A-8625-0F0443B9D1D4}"/>
    <cellStyle name="20% - uthevingsfarge 2 9 2 3" xfId="38365" xr:uid="{00000000-0005-0000-0000-00002F2C0000}"/>
    <cellStyle name="20% - uthevingsfarge 2 9 2 4" xfId="38366" xr:uid="{00000000-0005-0000-0000-0000302C0000}"/>
    <cellStyle name="20% - uthevingsfarge 2 9 2 5" xfId="38367" xr:uid="{00000000-0005-0000-0000-0000312C0000}"/>
    <cellStyle name="20% - uthevingsfarge 2 9 2 6" xfId="38363" xr:uid="{00000000-0005-0000-0000-0000322C0000}"/>
    <cellStyle name="20% - uthevingsfarge 2 9 2_4 manuell" xfId="54153" xr:uid="{A8060B7F-8FE4-466F-B315-D1742D832D63}"/>
    <cellStyle name="20% - uthevingsfarge 2 9 3" xfId="3017" xr:uid="{00000000-0005-0000-0000-0000342C0000}"/>
    <cellStyle name="20% - uthevingsfarge 2 9 3 2" xfId="38368" xr:uid="{00000000-0005-0000-0000-0000352C0000}"/>
    <cellStyle name="20% - uthevingsfarge 2 9 3_CC1" xfId="54154" xr:uid="{E82608AC-17C0-4E93-B633-AF78A320C2C1}"/>
    <cellStyle name="20% - uthevingsfarge 2 9 4" xfId="38369" xr:uid="{00000000-0005-0000-0000-0000362C0000}"/>
    <cellStyle name="20% - uthevingsfarge 2 9 5" xfId="38370" xr:uid="{00000000-0005-0000-0000-0000372C0000}"/>
    <cellStyle name="20% - uthevingsfarge 2 9 6" xfId="38371" xr:uid="{00000000-0005-0000-0000-0000382C0000}"/>
    <cellStyle name="20% - uthevingsfarge 2 9 7" xfId="38362" xr:uid="{00000000-0005-0000-0000-0000392C0000}"/>
    <cellStyle name="20% - uthevingsfarge 2 9_4 manuell" xfId="54155" xr:uid="{FCBFB6C4-0ACB-4F00-B450-C362E4333491}"/>
    <cellStyle name="20% - uthevingsfarge 2_4 manuell" xfId="54156" xr:uid="{12CA8F95-385F-48BB-A982-5D859FB4D206}"/>
    <cellStyle name="20% - uthevingsfarge 3" xfId="36247"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4" xr:uid="{00000000-0005-0000-0000-0000402C0000}"/>
    <cellStyle name="20% - uthevingsfarge 3 10 2 2_CC1" xfId="54157" xr:uid="{006BC4AD-7405-4CEC-B27A-D789A92512ED}"/>
    <cellStyle name="20% - uthevingsfarge 3 10 2 3" xfId="38375" xr:uid="{00000000-0005-0000-0000-0000412C0000}"/>
    <cellStyle name="20% - uthevingsfarge 3 10 2 4" xfId="38376" xr:uid="{00000000-0005-0000-0000-0000422C0000}"/>
    <cellStyle name="20% - uthevingsfarge 3 10 2 5" xfId="38377" xr:uid="{00000000-0005-0000-0000-0000432C0000}"/>
    <cellStyle name="20% - uthevingsfarge 3 10 2 6" xfId="38373" xr:uid="{00000000-0005-0000-0000-0000442C0000}"/>
    <cellStyle name="20% - uthevingsfarge 3 10 2_4 manuell" xfId="54158" xr:uid="{1F947C17-701C-4377-9A1C-D6BB057B812F}"/>
    <cellStyle name="20% - uthevingsfarge 3 10 3" xfId="3021" xr:uid="{00000000-0005-0000-0000-0000462C0000}"/>
    <cellStyle name="20% - uthevingsfarge 3 10 3 2" xfId="38378" xr:uid="{00000000-0005-0000-0000-0000472C0000}"/>
    <cellStyle name="20% - uthevingsfarge 3 10 3_CC1" xfId="54159" xr:uid="{22E1AB9F-1924-4750-B88C-F6091359CBF8}"/>
    <cellStyle name="20% - uthevingsfarge 3 10 4" xfId="38379" xr:uid="{00000000-0005-0000-0000-0000482C0000}"/>
    <cellStyle name="20% - uthevingsfarge 3 10 5" xfId="38380" xr:uid="{00000000-0005-0000-0000-0000492C0000}"/>
    <cellStyle name="20% - uthevingsfarge 3 10 6" xfId="38381" xr:uid="{00000000-0005-0000-0000-00004A2C0000}"/>
    <cellStyle name="20% - uthevingsfarge 3 10 7" xfId="38372" xr:uid="{00000000-0005-0000-0000-00004B2C0000}"/>
    <cellStyle name="20% - uthevingsfarge 3 10_4 manuell" xfId="54160"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4" xr:uid="{00000000-0005-0000-0000-0000502C0000}"/>
    <cellStyle name="20% - uthevingsfarge 3 11 2 2_CC1" xfId="54161" xr:uid="{71A92443-9653-4111-A486-009680AB3E05}"/>
    <cellStyle name="20% - uthevingsfarge 3 11 2 3" xfId="38385" xr:uid="{00000000-0005-0000-0000-0000512C0000}"/>
    <cellStyle name="20% - uthevingsfarge 3 11 2 4" xfId="38386" xr:uid="{00000000-0005-0000-0000-0000522C0000}"/>
    <cellStyle name="20% - uthevingsfarge 3 11 2 5" xfId="38387" xr:uid="{00000000-0005-0000-0000-0000532C0000}"/>
    <cellStyle name="20% - uthevingsfarge 3 11 2 6" xfId="38383" xr:uid="{00000000-0005-0000-0000-0000542C0000}"/>
    <cellStyle name="20% - uthevingsfarge 3 11 2_4 manuell" xfId="54162" xr:uid="{4036ACA5-71A0-4AD7-8800-6B68CD66A4C5}"/>
    <cellStyle name="20% - uthevingsfarge 3 11 3" xfId="3025" xr:uid="{00000000-0005-0000-0000-0000562C0000}"/>
    <cellStyle name="20% - uthevingsfarge 3 11 3 2" xfId="38388" xr:uid="{00000000-0005-0000-0000-0000572C0000}"/>
    <cellStyle name="20% - uthevingsfarge 3 11 3_CC1" xfId="54163" xr:uid="{75D4F714-B847-43B0-9E5B-59CDCAFDDE75}"/>
    <cellStyle name="20% - uthevingsfarge 3 11 4" xfId="38389" xr:uid="{00000000-0005-0000-0000-0000582C0000}"/>
    <cellStyle name="20% - uthevingsfarge 3 11 5" xfId="38390" xr:uid="{00000000-0005-0000-0000-0000592C0000}"/>
    <cellStyle name="20% - uthevingsfarge 3 11 6" xfId="38391" xr:uid="{00000000-0005-0000-0000-00005A2C0000}"/>
    <cellStyle name="20% - uthevingsfarge 3 11 7" xfId="38382" xr:uid="{00000000-0005-0000-0000-00005B2C0000}"/>
    <cellStyle name="20% - uthevingsfarge 3 11_4 manuell" xfId="54164"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4" xr:uid="{00000000-0005-0000-0000-0000602C0000}"/>
    <cellStyle name="20% - uthevingsfarge 3 12 2 2_CC1" xfId="54165" xr:uid="{87D67E9A-C986-46CF-A722-47F26434D8B5}"/>
    <cellStyle name="20% - uthevingsfarge 3 12 2 3" xfId="38395" xr:uid="{00000000-0005-0000-0000-0000612C0000}"/>
    <cellStyle name="20% - uthevingsfarge 3 12 2 4" xfId="38396" xr:uid="{00000000-0005-0000-0000-0000622C0000}"/>
    <cellStyle name="20% - uthevingsfarge 3 12 2 5" xfId="38397" xr:uid="{00000000-0005-0000-0000-0000632C0000}"/>
    <cellStyle name="20% - uthevingsfarge 3 12 2 6" xfId="38393" xr:uid="{00000000-0005-0000-0000-0000642C0000}"/>
    <cellStyle name="20% - uthevingsfarge 3 12 2_4 manuell" xfId="54166" xr:uid="{B804904C-D326-49B3-87EF-6007409BC36D}"/>
    <cellStyle name="20% - uthevingsfarge 3 12 3" xfId="3029" xr:uid="{00000000-0005-0000-0000-0000662C0000}"/>
    <cellStyle name="20% - uthevingsfarge 3 12 3 2" xfId="38398" xr:uid="{00000000-0005-0000-0000-0000672C0000}"/>
    <cellStyle name="20% - uthevingsfarge 3 12 3_CC1" xfId="54167" xr:uid="{8206B7EA-718F-413E-BCAA-BC4FBFCFB893}"/>
    <cellStyle name="20% - uthevingsfarge 3 12 4" xfId="38399" xr:uid="{00000000-0005-0000-0000-0000682C0000}"/>
    <cellStyle name="20% - uthevingsfarge 3 12 5" xfId="38400" xr:uid="{00000000-0005-0000-0000-0000692C0000}"/>
    <cellStyle name="20% - uthevingsfarge 3 12 6" xfId="38401" xr:uid="{00000000-0005-0000-0000-00006A2C0000}"/>
    <cellStyle name="20% - uthevingsfarge 3 12 7" xfId="38392" xr:uid="{00000000-0005-0000-0000-00006B2C0000}"/>
    <cellStyle name="20% - uthevingsfarge 3 12_4 manuell" xfId="54168"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4" xr:uid="{00000000-0005-0000-0000-0000702C0000}"/>
    <cellStyle name="20% - uthevingsfarge 3 13 2 2_CC1" xfId="54169" xr:uid="{36DA7183-22B2-4CCB-80C1-9187788BF05B}"/>
    <cellStyle name="20% - uthevingsfarge 3 13 2 3" xfId="38405" xr:uid="{00000000-0005-0000-0000-0000712C0000}"/>
    <cellStyle name="20% - uthevingsfarge 3 13 2 4" xfId="38406" xr:uid="{00000000-0005-0000-0000-0000722C0000}"/>
    <cellStyle name="20% - uthevingsfarge 3 13 2 5" xfId="38407" xr:uid="{00000000-0005-0000-0000-0000732C0000}"/>
    <cellStyle name="20% - uthevingsfarge 3 13 2 6" xfId="38403" xr:uid="{00000000-0005-0000-0000-0000742C0000}"/>
    <cellStyle name="20% - uthevingsfarge 3 13 2_4 manuell" xfId="54170" xr:uid="{6879CB62-D8B1-44B6-8159-D5D817859857}"/>
    <cellStyle name="20% - uthevingsfarge 3 13 3" xfId="3033" xr:uid="{00000000-0005-0000-0000-0000762C0000}"/>
    <cellStyle name="20% - uthevingsfarge 3 13 3 2" xfId="38408" xr:uid="{00000000-0005-0000-0000-0000772C0000}"/>
    <cellStyle name="20% - uthevingsfarge 3 13 3_CC1" xfId="54171" xr:uid="{48AD6FE3-6589-4DA1-8F1C-44D521D3DED4}"/>
    <cellStyle name="20% - uthevingsfarge 3 13 4" xfId="38409" xr:uid="{00000000-0005-0000-0000-0000782C0000}"/>
    <cellStyle name="20% - uthevingsfarge 3 13 5" xfId="38410" xr:uid="{00000000-0005-0000-0000-0000792C0000}"/>
    <cellStyle name="20% - uthevingsfarge 3 13 6" xfId="38411" xr:uid="{00000000-0005-0000-0000-00007A2C0000}"/>
    <cellStyle name="20% - uthevingsfarge 3 13 7" xfId="38402" xr:uid="{00000000-0005-0000-0000-00007B2C0000}"/>
    <cellStyle name="20% - uthevingsfarge 3 13_4 manuell" xfId="54172"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4" xr:uid="{00000000-0005-0000-0000-0000802C0000}"/>
    <cellStyle name="20% - uthevingsfarge 3 14 2 2_CC1" xfId="54173" xr:uid="{1A19337B-5F17-475A-80F0-1342EAB38E2D}"/>
    <cellStyle name="20% - uthevingsfarge 3 14 2 3" xfId="38415" xr:uid="{00000000-0005-0000-0000-0000812C0000}"/>
    <cellStyle name="20% - uthevingsfarge 3 14 2 4" xfId="38416" xr:uid="{00000000-0005-0000-0000-0000822C0000}"/>
    <cellStyle name="20% - uthevingsfarge 3 14 2 5" xfId="38417" xr:uid="{00000000-0005-0000-0000-0000832C0000}"/>
    <cellStyle name="20% - uthevingsfarge 3 14 2 6" xfId="38413" xr:uid="{00000000-0005-0000-0000-0000842C0000}"/>
    <cellStyle name="20% - uthevingsfarge 3 14 2_4 manuell" xfId="54174" xr:uid="{22FCB91C-E5FE-46A0-961C-606CB0890A37}"/>
    <cellStyle name="20% - uthevingsfarge 3 14 3" xfId="3037" xr:uid="{00000000-0005-0000-0000-0000862C0000}"/>
    <cellStyle name="20% - uthevingsfarge 3 14 3 2" xfId="38418" xr:uid="{00000000-0005-0000-0000-0000872C0000}"/>
    <cellStyle name="20% - uthevingsfarge 3 14 3_CC1" xfId="54175" xr:uid="{B46A0F42-260A-480D-BB46-EC4031A16617}"/>
    <cellStyle name="20% - uthevingsfarge 3 14 4" xfId="38419" xr:uid="{00000000-0005-0000-0000-0000882C0000}"/>
    <cellStyle name="20% - uthevingsfarge 3 14 5" xfId="38420" xr:uid="{00000000-0005-0000-0000-0000892C0000}"/>
    <cellStyle name="20% - uthevingsfarge 3 14 6" xfId="38421" xr:uid="{00000000-0005-0000-0000-00008A2C0000}"/>
    <cellStyle name="20% - uthevingsfarge 3 14 7" xfId="38412" xr:uid="{00000000-0005-0000-0000-00008B2C0000}"/>
    <cellStyle name="20% - uthevingsfarge 3 14_4 manuell" xfId="54176"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4" xr:uid="{00000000-0005-0000-0000-0000902C0000}"/>
    <cellStyle name="20% - uthevingsfarge 3 15 2 2_CC1" xfId="54177" xr:uid="{7C26DB2C-C4E9-4C00-9424-A235392D7BC1}"/>
    <cellStyle name="20% - uthevingsfarge 3 15 2 3" xfId="38425" xr:uid="{00000000-0005-0000-0000-0000912C0000}"/>
    <cellStyle name="20% - uthevingsfarge 3 15 2 4" xfId="38426" xr:uid="{00000000-0005-0000-0000-0000922C0000}"/>
    <cellStyle name="20% - uthevingsfarge 3 15 2 5" xfId="38427" xr:uid="{00000000-0005-0000-0000-0000932C0000}"/>
    <cellStyle name="20% - uthevingsfarge 3 15 2 6" xfId="38423" xr:uid="{00000000-0005-0000-0000-0000942C0000}"/>
    <cellStyle name="20% - uthevingsfarge 3 15 2_4 manuell" xfId="54178" xr:uid="{6CC71EEE-7259-4677-BA3E-CCE09F977ABA}"/>
    <cellStyle name="20% - uthevingsfarge 3 15 3" xfId="3041" xr:uid="{00000000-0005-0000-0000-0000962C0000}"/>
    <cellStyle name="20% - uthevingsfarge 3 15 3 2" xfId="38428" xr:uid="{00000000-0005-0000-0000-0000972C0000}"/>
    <cellStyle name="20% - uthevingsfarge 3 15 3_CC1" xfId="54179" xr:uid="{D935F370-B8D0-4CB0-9532-D6883E2EAB94}"/>
    <cellStyle name="20% - uthevingsfarge 3 15 4" xfId="38429" xr:uid="{00000000-0005-0000-0000-0000982C0000}"/>
    <cellStyle name="20% - uthevingsfarge 3 15 5" xfId="38430" xr:uid="{00000000-0005-0000-0000-0000992C0000}"/>
    <cellStyle name="20% - uthevingsfarge 3 15 6" xfId="38431" xr:uid="{00000000-0005-0000-0000-00009A2C0000}"/>
    <cellStyle name="20% - uthevingsfarge 3 15 7" xfId="38422" xr:uid="{00000000-0005-0000-0000-00009B2C0000}"/>
    <cellStyle name="20% - uthevingsfarge 3 15_4 manuell" xfId="54180"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4" xr:uid="{00000000-0005-0000-0000-0000A02C0000}"/>
    <cellStyle name="20% - uthevingsfarge 3 16 2 2_CC1" xfId="54181" xr:uid="{A1F9788B-09E6-40A1-A741-F81A03C1DC03}"/>
    <cellStyle name="20% - uthevingsfarge 3 16 2 3" xfId="38435" xr:uid="{00000000-0005-0000-0000-0000A12C0000}"/>
    <cellStyle name="20% - uthevingsfarge 3 16 2 4" xfId="38436" xr:uid="{00000000-0005-0000-0000-0000A22C0000}"/>
    <cellStyle name="20% - uthevingsfarge 3 16 2 5" xfId="38437" xr:uid="{00000000-0005-0000-0000-0000A32C0000}"/>
    <cellStyle name="20% - uthevingsfarge 3 16 2 6" xfId="38433" xr:uid="{00000000-0005-0000-0000-0000A42C0000}"/>
    <cellStyle name="20% - uthevingsfarge 3 16 2_4 manuell" xfId="54182" xr:uid="{4398E4CA-462B-4416-896E-0AF0F8E0B5B4}"/>
    <cellStyle name="20% - uthevingsfarge 3 16 3" xfId="3045" xr:uid="{00000000-0005-0000-0000-0000A62C0000}"/>
    <cellStyle name="20% - uthevingsfarge 3 16 3 2" xfId="38438" xr:uid="{00000000-0005-0000-0000-0000A72C0000}"/>
    <cellStyle name="20% - uthevingsfarge 3 16 3_CC1" xfId="54183" xr:uid="{3EF16118-90AF-46C4-95B7-8BD22EC31C84}"/>
    <cellStyle name="20% - uthevingsfarge 3 16 4" xfId="38439" xr:uid="{00000000-0005-0000-0000-0000A82C0000}"/>
    <cellStyle name="20% - uthevingsfarge 3 16 5" xfId="38440" xr:uid="{00000000-0005-0000-0000-0000A92C0000}"/>
    <cellStyle name="20% - uthevingsfarge 3 16 6" xfId="38441" xr:uid="{00000000-0005-0000-0000-0000AA2C0000}"/>
    <cellStyle name="20% - uthevingsfarge 3 16 7" xfId="38432" xr:uid="{00000000-0005-0000-0000-0000AB2C0000}"/>
    <cellStyle name="20% - uthevingsfarge 3 16_4 manuell" xfId="54184"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4" xr:uid="{00000000-0005-0000-0000-0000B02C0000}"/>
    <cellStyle name="20% - uthevingsfarge 3 17 2 2_CC1" xfId="54185" xr:uid="{4514504A-2F9C-4C66-85A5-6508250A7F3A}"/>
    <cellStyle name="20% - uthevingsfarge 3 17 2 3" xfId="38445" xr:uid="{00000000-0005-0000-0000-0000B12C0000}"/>
    <cellStyle name="20% - uthevingsfarge 3 17 2 4" xfId="38446" xr:uid="{00000000-0005-0000-0000-0000B22C0000}"/>
    <cellStyle name="20% - uthevingsfarge 3 17 2 5" xfId="38447" xr:uid="{00000000-0005-0000-0000-0000B32C0000}"/>
    <cellStyle name="20% - uthevingsfarge 3 17 2 6" xfId="38443" xr:uid="{00000000-0005-0000-0000-0000B42C0000}"/>
    <cellStyle name="20% - uthevingsfarge 3 17 2_4 manuell" xfId="54186" xr:uid="{84BD9CEC-FB98-45A6-923E-83472DAD7D39}"/>
    <cellStyle name="20% - uthevingsfarge 3 17 3" xfId="3049" xr:uid="{00000000-0005-0000-0000-0000B62C0000}"/>
    <cellStyle name="20% - uthevingsfarge 3 17 3 2" xfId="38448" xr:uid="{00000000-0005-0000-0000-0000B72C0000}"/>
    <cellStyle name="20% - uthevingsfarge 3 17 3_CC1" xfId="54187" xr:uid="{9D0DC719-3FB6-4240-83A1-6840A5D4BA04}"/>
    <cellStyle name="20% - uthevingsfarge 3 17 4" xfId="38449" xr:uid="{00000000-0005-0000-0000-0000B82C0000}"/>
    <cellStyle name="20% - uthevingsfarge 3 17 5" xfId="38450" xr:uid="{00000000-0005-0000-0000-0000B92C0000}"/>
    <cellStyle name="20% - uthevingsfarge 3 17 6" xfId="38451" xr:uid="{00000000-0005-0000-0000-0000BA2C0000}"/>
    <cellStyle name="20% - uthevingsfarge 3 17 7" xfId="38442" xr:uid="{00000000-0005-0000-0000-0000BB2C0000}"/>
    <cellStyle name="20% - uthevingsfarge 3 17_4 manuell" xfId="54188"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4" xr:uid="{00000000-0005-0000-0000-0000C02C0000}"/>
    <cellStyle name="20% - uthevingsfarge 3 18 2 2_CC1" xfId="54189" xr:uid="{BF37771A-7397-4F14-977C-CEAB2A5EBA4A}"/>
    <cellStyle name="20% - uthevingsfarge 3 18 2 3" xfId="38455" xr:uid="{00000000-0005-0000-0000-0000C12C0000}"/>
    <cellStyle name="20% - uthevingsfarge 3 18 2 4" xfId="38456" xr:uid="{00000000-0005-0000-0000-0000C22C0000}"/>
    <cellStyle name="20% - uthevingsfarge 3 18 2 5" xfId="38457" xr:uid="{00000000-0005-0000-0000-0000C32C0000}"/>
    <cellStyle name="20% - uthevingsfarge 3 18 2 6" xfId="38453" xr:uid="{00000000-0005-0000-0000-0000C42C0000}"/>
    <cellStyle name="20% - uthevingsfarge 3 18 2_4 manuell" xfId="54190" xr:uid="{52531DDC-7994-4050-964D-87E2AB34AC83}"/>
    <cellStyle name="20% - uthevingsfarge 3 18 3" xfId="3053" xr:uid="{00000000-0005-0000-0000-0000C62C0000}"/>
    <cellStyle name="20% - uthevingsfarge 3 18 3 2" xfId="38458" xr:uid="{00000000-0005-0000-0000-0000C72C0000}"/>
    <cellStyle name="20% - uthevingsfarge 3 18 3_CC1" xfId="54191" xr:uid="{ED09DC33-7BA5-47CE-8F81-14FA5D67861C}"/>
    <cellStyle name="20% - uthevingsfarge 3 18 4" xfId="38459" xr:uid="{00000000-0005-0000-0000-0000C82C0000}"/>
    <cellStyle name="20% - uthevingsfarge 3 18 5" xfId="38460" xr:uid="{00000000-0005-0000-0000-0000C92C0000}"/>
    <cellStyle name="20% - uthevingsfarge 3 18 6" xfId="38461" xr:uid="{00000000-0005-0000-0000-0000CA2C0000}"/>
    <cellStyle name="20% - uthevingsfarge 3 18 7" xfId="38452" xr:uid="{00000000-0005-0000-0000-0000CB2C0000}"/>
    <cellStyle name="20% - uthevingsfarge 3 18_4 manuell" xfId="54192"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4" xr:uid="{00000000-0005-0000-0000-0000D02C0000}"/>
    <cellStyle name="20% - uthevingsfarge 3 19 2 2_CC1" xfId="54193" xr:uid="{E87B385F-6B7C-48D4-A68A-30B24B127881}"/>
    <cellStyle name="20% - uthevingsfarge 3 19 2 3" xfId="38465" xr:uid="{00000000-0005-0000-0000-0000D12C0000}"/>
    <cellStyle name="20% - uthevingsfarge 3 19 2 4" xfId="38466" xr:uid="{00000000-0005-0000-0000-0000D22C0000}"/>
    <cellStyle name="20% - uthevingsfarge 3 19 2 5" xfId="38467" xr:uid="{00000000-0005-0000-0000-0000D32C0000}"/>
    <cellStyle name="20% - uthevingsfarge 3 19 2 6" xfId="38463" xr:uid="{00000000-0005-0000-0000-0000D42C0000}"/>
    <cellStyle name="20% - uthevingsfarge 3 19 2_4 manuell" xfId="54194" xr:uid="{195E7DBB-7E62-4482-90F9-3D49A1B6307B}"/>
    <cellStyle name="20% - uthevingsfarge 3 19 3" xfId="3057" xr:uid="{00000000-0005-0000-0000-0000D62C0000}"/>
    <cellStyle name="20% - uthevingsfarge 3 19 3 2" xfId="38468" xr:uid="{00000000-0005-0000-0000-0000D72C0000}"/>
    <cellStyle name="20% - uthevingsfarge 3 19 3_CC1" xfId="54195" xr:uid="{C99B7150-9DCA-4E9E-B9DA-230258E0CF03}"/>
    <cellStyle name="20% - uthevingsfarge 3 19 4" xfId="38469" xr:uid="{00000000-0005-0000-0000-0000D82C0000}"/>
    <cellStyle name="20% - uthevingsfarge 3 19 5" xfId="38470" xr:uid="{00000000-0005-0000-0000-0000D92C0000}"/>
    <cellStyle name="20% - uthevingsfarge 3 19 6" xfId="38471" xr:uid="{00000000-0005-0000-0000-0000DA2C0000}"/>
    <cellStyle name="20% - uthevingsfarge 3 19 7" xfId="38462" xr:uid="{00000000-0005-0000-0000-0000DB2C0000}"/>
    <cellStyle name="20% - uthevingsfarge 3 19_4 manuell" xfId="54196"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1" xr:uid="{00000000-0005-0000-0000-0000E42C0000}"/>
    <cellStyle name="20% - uthevingsfarge 3 2 14" xfId="43802" xr:uid="{00000000-0005-0000-0000-0000E52C0000}"/>
    <cellStyle name="20% - uthevingsfarge 3 2 15" xfId="43803" xr:uid="{00000000-0005-0000-0000-0000E62C0000}"/>
    <cellStyle name="20% - uthevingsfarge 3 2 16" xfId="43804" xr:uid="{00000000-0005-0000-0000-0000E72C0000}"/>
    <cellStyle name="20% - uthevingsfarge 3 2 2" xfId="3059" xr:uid="{00000000-0005-0000-0000-0000E82C0000}"/>
    <cellStyle name="20% - uthevingsfarge 3 2 2 10" xfId="43805" xr:uid="{00000000-0005-0000-0000-0000E92C0000}"/>
    <cellStyle name="20% - uthevingsfarge 3 2 2 11" xfId="43806" xr:uid="{00000000-0005-0000-0000-0000EA2C0000}"/>
    <cellStyle name="20% - uthevingsfarge 3 2 2 2" xfId="3060" xr:uid="{00000000-0005-0000-0000-0000EB2C0000}"/>
    <cellStyle name="20% - uthevingsfarge 3 2 2 2 10" xfId="43807" xr:uid="{00000000-0005-0000-0000-0000EC2C0000}"/>
    <cellStyle name="20% - uthevingsfarge 3 2 2 2 2" xfId="14754" xr:uid="{00000000-0005-0000-0000-0000ED2C0000}"/>
    <cellStyle name="20% - uthevingsfarge 3 2 2 2 2 2" xfId="14755" xr:uid="{00000000-0005-0000-0000-0000EE2C0000}"/>
    <cellStyle name="20% - uthevingsfarge 3 2 2 2 2 2 2" xfId="43808" xr:uid="{00000000-0005-0000-0000-0000EF2C0000}"/>
    <cellStyle name="20% - uthevingsfarge 3 2 2 2 2 2 2 2" xfId="43809" xr:uid="{00000000-0005-0000-0000-0000F02C0000}"/>
    <cellStyle name="20% - uthevingsfarge 3 2 2 2 2 2 3" xfId="43810" xr:uid="{00000000-0005-0000-0000-0000F12C0000}"/>
    <cellStyle name="20% - uthevingsfarge 3 2 2 2 2 2_3. Chng in credit spreads" xfId="43811" xr:uid="{00000000-0005-0000-0000-0000F22C0000}"/>
    <cellStyle name="20% - uthevingsfarge 3 2 2 2 2 3" xfId="14756" xr:uid="{00000000-0005-0000-0000-0000F32C0000}"/>
    <cellStyle name="20% - uthevingsfarge 3 2 2 2 2 3 2" xfId="43812" xr:uid="{00000000-0005-0000-0000-0000F42C0000}"/>
    <cellStyle name="20% - uthevingsfarge 3 2 2 2 2 4" xfId="43813" xr:uid="{00000000-0005-0000-0000-0000F52C0000}"/>
    <cellStyle name="20% - uthevingsfarge 3 2 2 2 2 5" xfId="43814" xr:uid="{00000000-0005-0000-0000-0000F62C0000}"/>
    <cellStyle name="20% - uthevingsfarge 3 2 2 2 2 6" xfId="43815" xr:uid="{00000000-0005-0000-0000-0000F72C0000}"/>
    <cellStyle name="20% - uthevingsfarge 3 2 2 2 2_3. Chng in credit spreads" xfId="43816" xr:uid="{00000000-0005-0000-0000-0000F82C0000}"/>
    <cellStyle name="20% - uthevingsfarge 3 2 2 2 3" xfId="14757" xr:uid="{00000000-0005-0000-0000-0000F92C0000}"/>
    <cellStyle name="20% - uthevingsfarge 3 2 2 2 3 2" xfId="14758" xr:uid="{00000000-0005-0000-0000-0000FA2C0000}"/>
    <cellStyle name="20% - uthevingsfarge 3 2 2 2 3 2 2" xfId="43817" xr:uid="{00000000-0005-0000-0000-0000FB2C0000}"/>
    <cellStyle name="20% - uthevingsfarge 3 2 2 2 3 2 2 2" xfId="43818" xr:uid="{00000000-0005-0000-0000-0000FC2C0000}"/>
    <cellStyle name="20% - uthevingsfarge 3 2 2 2 3 2 3" xfId="43819" xr:uid="{00000000-0005-0000-0000-0000FD2C0000}"/>
    <cellStyle name="20% - uthevingsfarge 3 2 2 2 3 2_3. Chng in credit spreads" xfId="43820" xr:uid="{00000000-0005-0000-0000-0000FE2C0000}"/>
    <cellStyle name="20% - uthevingsfarge 3 2 2 2 3 3" xfId="14759" xr:uid="{00000000-0005-0000-0000-0000FF2C0000}"/>
    <cellStyle name="20% - uthevingsfarge 3 2 2 2 3 3 2" xfId="43821" xr:uid="{00000000-0005-0000-0000-0000002D0000}"/>
    <cellStyle name="20% - uthevingsfarge 3 2 2 2 3 4" xfId="43822" xr:uid="{00000000-0005-0000-0000-0000012D0000}"/>
    <cellStyle name="20% - uthevingsfarge 3 2 2 2 3 5" xfId="43823" xr:uid="{00000000-0005-0000-0000-0000022D0000}"/>
    <cellStyle name="20% - uthevingsfarge 3 2 2 2 3 6" xfId="43824" xr:uid="{00000000-0005-0000-0000-0000032D0000}"/>
    <cellStyle name="20% - uthevingsfarge 3 2 2 2 3_3. Chng in credit spreads" xfId="43825" xr:uid="{00000000-0005-0000-0000-0000042D0000}"/>
    <cellStyle name="20% - uthevingsfarge 3 2 2 2 4" xfId="14760" xr:uid="{00000000-0005-0000-0000-0000052D0000}"/>
    <cellStyle name="20% - uthevingsfarge 3 2 2 2 4 2" xfId="14761" xr:uid="{00000000-0005-0000-0000-0000062D0000}"/>
    <cellStyle name="20% - uthevingsfarge 3 2 2 2 4 2 2" xfId="43826" xr:uid="{00000000-0005-0000-0000-0000072D0000}"/>
    <cellStyle name="20% - uthevingsfarge 3 2 2 2 4 3" xfId="14762" xr:uid="{00000000-0005-0000-0000-0000082D0000}"/>
    <cellStyle name="20% - uthevingsfarge 3 2 2 2 4 4" xfId="43827" xr:uid="{00000000-0005-0000-0000-0000092D0000}"/>
    <cellStyle name="20% - uthevingsfarge 3 2 2 2 4 5" xfId="43828" xr:uid="{00000000-0005-0000-0000-00000A2D0000}"/>
    <cellStyle name="20% - uthevingsfarge 3 2 2 2 4 6" xfId="43829" xr:uid="{00000000-0005-0000-0000-00000B2D0000}"/>
    <cellStyle name="20% - uthevingsfarge 3 2 2 2 4_3. Chng in credit spreads" xfId="43830" xr:uid="{00000000-0005-0000-0000-00000C2D0000}"/>
    <cellStyle name="20% - uthevingsfarge 3 2 2 2 5" xfId="14763" xr:uid="{00000000-0005-0000-0000-00000D2D0000}"/>
    <cellStyle name="20% - uthevingsfarge 3 2 2 2 5 2" xfId="14764" xr:uid="{00000000-0005-0000-0000-00000E2D0000}"/>
    <cellStyle name="20% - uthevingsfarge 3 2 2 2 5 2 2" xfId="43831" xr:uid="{00000000-0005-0000-0000-00000F2D0000}"/>
    <cellStyle name="20% - uthevingsfarge 3 2 2 2 5 3" xfId="14765" xr:uid="{00000000-0005-0000-0000-0000102D0000}"/>
    <cellStyle name="20% - uthevingsfarge 3 2 2 2 5 4" xfId="43832" xr:uid="{00000000-0005-0000-0000-0000112D0000}"/>
    <cellStyle name="20% - uthevingsfarge 3 2 2 2 5 5" xfId="43833" xr:uid="{00000000-0005-0000-0000-0000122D0000}"/>
    <cellStyle name="20% - uthevingsfarge 3 2 2 2 5_3. Chng in credit spreads" xfId="43834" xr:uid="{00000000-0005-0000-0000-0000132D0000}"/>
    <cellStyle name="20% - uthevingsfarge 3 2 2 2 6" xfId="14766" xr:uid="{00000000-0005-0000-0000-0000142D0000}"/>
    <cellStyle name="20% - uthevingsfarge 3 2 2 2 6 2" xfId="43835" xr:uid="{00000000-0005-0000-0000-0000152D0000}"/>
    <cellStyle name="20% - uthevingsfarge 3 2 2 2 7" xfId="14767" xr:uid="{00000000-0005-0000-0000-0000162D0000}"/>
    <cellStyle name="20% - uthevingsfarge 3 2 2 2 8" xfId="38473" xr:uid="{00000000-0005-0000-0000-0000172D0000}"/>
    <cellStyle name="20% - uthevingsfarge 3 2 2 2 9" xfId="43836" xr:uid="{00000000-0005-0000-0000-0000182D0000}"/>
    <cellStyle name="20% - uthevingsfarge 3 2 2 2_3. Chng in credit spreads" xfId="43837" xr:uid="{00000000-0005-0000-0000-0000192D0000}"/>
    <cellStyle name="20% - uthevingsfarge 3 2 2 3" xfId="14768" xr:uid="{00000000-0005-0000-0000-00001A2D0000}"/>
    <cellStyle name="20% - uthevingsfarge 3 2 2 3 2" xfId="14769" xr:uid="{00000000-0005-0000-0000-00001B2D0000}"/>
    <cellStyle name="20% - uthevingsfarge 3 2 2 3 2 2" xfId="43838" xr:uid="{00000000-0005-0000-0000-00001C2D0000}"/>
    <cellStyle name="20% - uthevingsfarge 3 2 2 3 2 2 2" xfId="43839" xr:uid="{00000000-0005-0000-0000-00001D2D0000}"/>
    <cellStyle name="20% - uthevingsfarge 3 2 2 3 2 3" xfId="43840" xr:uid="{00000000-0005-0000-0000-00001E2D0000}"/>
    <cellStyle name="20% - uthevingsfarge 3 2 2 3 2_3. Chng in credit spreads" xfId="43841" xr:uid="{00000000-0005-0000-0000-00001F2D0000}"/>
    <cellStyle name="20% - uthevingsfarge 3 2 2 3 3" xfId="14770" xr:uid="{00000000-0005-0000-0000-0000202D0000}"/>
    <cellStyle name="20% - uthevingsfarge 3 2 2 3 3 2" xfId="43842" xr:uid="{00000000-0005-0000-0000-0000212D0000}"/>
    <cellStyle name="20% - uthevingsfarge 3 2 2 3 4" xfId="38474" xr:uid="{00000000-0005-0000-0000-0000222D0000}"/>
    <cellStyle name="20% - uthevingsfarge 3 2 2 3 5" xfId="43843" xr:uid="{00000000-0005-0000-0000-0000232D0000}"/>
    <cellStyle name="20% - uthevingsfarge 3 2 2 3 6" xfId="43844" xr:uid="{00000000-0005-0000-0000-0000242D0000}"/>
    <cellStyle name="20% - uthevingsfarge 3 2 2 3_3. Chng in credit spreads" xfId="43845" xr:uid="{00000000-0005-0000-0000-0000252D0000}"/>
    <cellStyle name="20% - uthevingsfarge 3 2 2 4" xfId="14771" xr:uid="{00000000-0005-0000-0000-0000262D0000}"/>
    <cellStyle name="20% - uthevingsfarge 3 2 2 4 2" xfId="14772" xr:uid="{00000000-0005-0000-0000-0000272D0000}"/>
    <cellStyle name="20% - uthevingsfarge 3 2 2 4 2 2" xfId="43846" xr:uid="{00000000-0005-0000-0000-0000282D0000}"/>
    <cellStyle name="20% - uthevingsfarge 3 2 2 4 2 2 2" xfId="43847" xr:uid="{00000000-0005-0000-0000-0000292D0000}"/>
    <cellStyle name="20% - uthevingsfarge 3 2 2 4 2 3" xfId="43848" xr:uid="{00000000-0005-0000-0000-00002A2D0000}"/>
    <cellStyle name="20% - uthevingsfarge 3 2 2 4 2_3. Chng in credit spreads" xfId="43849" xr:uid="{00000000-0005-0000-0000-00002B2D0000}"/>
    <cellStyle name="20% - uthevingsfarge 3 2 2 4 3" xfId="14773" xr:uid="{00000000-0005-0000-0000-00002C2D0000}"/>
    <cellStyle name="20% - uthevingsfarge 3 2 2 4 3 2" xfId="43850" xr:uid="{00000000-0005-0000-0000-00002D2D0000}"/>
    <cellStyle name="20% - uthevingsfarge 3 2 2 4 4" xfId="38475" xr:uid="{00000000-0005-0000-0000-00002E2D0000}"/>
    <cellStyle name="20% - uthevingsfarge 3 2 2 4 5" xfId="43851" xr:uid="{00000000-0005-0000-0000-00002F2D0000}"/>
    <cellStyle name="20% - uthevingsfarge 3 2 2 4 6" xfId="43852" xr:uid="{00000000-0005-0000-0000-0000302D0000}"/>
    <cellStyle name="20% - uthevingsfarge 3 2 2 4_3. Chng in credit spreads" xfId="43853" xr:uid="{00000000-0005-0000-0000-0000312D0000}"/>
    <cellStyle name="20% - uthevingsfarge 3 2 2 5" xfId="14774" xr:uid="{00000000-0005-0000-0000-0000322D0000}"/>
    <cellStyle name="20% - uthevingsfarge 3 2 2 5 2" xfId="14775" xr:uid="{00000000-0005-0000-0000-0000332D0000}"/>
    <cellStyle name="20% - uthevingsfarge 3 2 2 5 2 2" xfId="43854" xr:uid="{00000000-0005-0000-0000-0000342D0000}"/>
    <cellStyle name="20% - uthevingsfarge 3 2 2 5 2 2 2" xfId="43855" xr:uid="{00000000-0005-0000-0000-0000352D0000}"/>
    <cellStyle name="20% - uthevingsfarge 3 2 2 5 2 3" xfId="43856" xr:uid="{00000000-0005-0000-0000-0000362D0000}"/>
    <cellStyle name="20% - uthevingsfarge 3 2 2 5 2_3. Chng in credit spreads" xfId="43857" xr:uid="{00000000-0005-0000-0000-0000372D0000}"/>
    <cellStyle name="20% - uthevingsfarge 3 2 2 5 3" xfId="14776" xr:uid="{00000000-0005-0000-0000-0000382D0000}"/>
    <cellStyle name="20% - uthevingsfarge 3 2 2 5 3 2" xfId="43858" xr:uid="{00000000-0005-0000-0000-0000392D0000}"/>
    <cellStyle name="20% - uthevingsfarge 3 2 2 5 4" xfId="38476" xr:uid="{00000000-0005-0000-0000-00003A2D0000}"/>
    <cellStyle name="20% - uthevingsfarge 3 2 2 5 5" xfId="43859" xr:uid="{00000000-0005-0000-0000-00003B2D0000}"/>
    <cellStyle name="20% - uthevingsfarge 3 2 2 5 6" xfId="43860" xr:uid="{00000000-0005-0000-0000-00003C2D0000}"/>
    <cellStyle name="20% - uthevingsfarge 3 2 2 5_3. Chng in credit spreads" xfId="43861" xr:uid="{00000000-0005-0000-0000-00003D2D0000}"/>
    <cellStyle name="20% - uthevingsfarge 3 2 2 6" xfId="14777" xr:uid="{00000000-0005-0000-0000-00003E2D0000}"/>
    <cellStyle name="20% - uthevingsfarge 3 2 2 6 2" xfId="14778" xr:uid="{00000000-0005-0000-0000-00003F2D0000}"/>
    <cellStyle name="20% - uthevingsfarge 3 2 2 6 2 2" xfId="43862" xr:uid="{00000000-0005-0000-0000-0000402D0000}"/>
    <cellStyle name="20% - uthevingsfarge 3 2 2 6 3" xfId="14779" xr:uid="{00000000-0005-0000-0000-0000412D0000}"/>
    <cellStyle name="20% - uthevingsfarge 3 2 2 6 4" xfId="43863" xr:uid="{00000000-0005-0000-0000-0000422D0000}"/>
    <cellStyle name="20% - uthevingsfarge 3 2 2 6 5" xfId="43864" xr:uid="{00000000-0005-0000-0000-0000432D0000}"/>
    <cellStyle name="20% - uthevingsfarge 3 2 2 6 6" xfId="43865" xr:uid="{00000000-0005-0000-0000-0000442D0000}"/>
    <cellStyle name="20% - uthevingsfarge 3 2 2 6_3. Chng in credit spreads" xfId="43866" xr:uid="{00000000-0005-0000-0000-0000452D0000}"/>
    <cellStyle name="20% - uthevingsfarge 3 2 2 7" xfId="14780" xr:uid="{00000000-0005-0000-0000-0000462D0000}"/>
    <cellStyle name="20% - uthevingsfarge 3 2 2 7 2" xfId="43867" xr:uid="{00000000-0005-0000-0000-0000472D0000}"/>
    <cellStyle name="20% - uthevingsfarge 3 2 2 8" xfId="38472" xr:uid="{00000000-0005-0000-0000-0000482D0000}"/>
    <cellStyle name="20% - uthevingsfarge 3 2 2 9" xfId="43868" xr:uid="{00000000-0005-0000-0000-0000492D0000}"/>
    <cellStyle name="20% - uthevingsfarge 3 2 2_3. Chng in credit spreads" xfId="43869" xr:uid="{00000000-0005-0000-0000-00004A2D0000}"/>
    <cellStyle name="20% - uthevingsfarge 3 2 3" xfId="12448" xr:uid="{00000000-0005-0000-0000-00004B2D0000}"/>
    <cellStyle name="20% - uthevingsfarge 3 2 3 10" xfId="43870" xr:uid="{00000000-0005-0000-0000-00004C2D0000}"/>
    <cellStyle name="20% - uthevingsfarge 3 2 3 2" xfId="14781" xr:uid="{00000000-0005-0000-0000-00004D2D0000}"/>
    <cellStyle name="20% - uthevingsfarge 3 2 3 2 2" xfId="14782" xr:uid="{00000000-0005-0000-0000-00004E2D0000}"/>
    <cellStyle name="20% - uthevingsfarge 3 2 3 2 2 2" xfId="43871" xr:uid="{00000000-0005-0000-0000-00004F2D0000}"/>
    <cellStyle name="20% - uthevingsfarge 3 2 3 2 2 2 2" xfId="43872" xr:uid="{00000000-0005-0000-0000-0000502D0000}"/>
    <cellStyle name="20% - uthevingsfarge 3 2 3 2 2 3" xfId="43873" xr:uid="{00000000-0005-0000-0000-0000512D0000}"/>
    <cellStyle name="20% - uthevingsfarge 3 2 3 2 2_3. Chng in credit spreads" xfId="43874" xr:uid="{00000000-0005-0000-0000-0000522D0000}"/>
    <cellStyle name="20% - uthevingsfarge 3 2 3 2 3" xfId="14783" xr:uid="{00000000-0005-0000-0000-0000532D0000}"/>
    <cellStyle name="20% - uthevingsfarge 3 2 3 2 3 2" xfId="43875" xr:uid="{00000000-0005-0000-0000-0000542D0000}"/>
    <cellStyle name="20% - uthevingsfarge 3 2 3 2 3 2 2" xfId="43876" xr:uid="{00000000-0005-0000-0000-0000552D0000}"/>
    <cellStyle name="20% - uthevingsfarge 3 2 3 2 3 3" xfId="43877" xr:uid="{00000000-0005-0000-0000-0000562D0000}"/>
    <cellStyle name="20% - uthevingsfarge 3 2 3 2 3_3. Chng in credit spreads" xfId="43878" xr:uid="{00000000-0005-0000-0000-0000572D0000}"/>
    <cellStyle name="20% - uthevingsfarge 3 2 3 2 4" xfId="43879" xr:uid="{00000000-0005-0000-0000-0000582D0000}"/>
    <cellStyle name="20% - uthevingsfarge 3 2 3 2 4 2" xfId="43880" xr:uid="{00000000-0005-0000-0000-0000592D0000}"/>
    <cellStyle name="20% - uthevingsfarge 3 2 3 2 4 2 2" xfId="43881" xr:uid="{00000000-0005-0000-0000-00005A2D0000}"/>
    <cellStyle name="20% - uthevingsfarge 3 2 3 2 4 3" xfId="43882" xr:uid="{00000000-0005-0000-0000-00005B2D0000}"/>
    <cellStyle name="20% - uthevingsfarge 3 2 3 2 4_3. Chng in credit spreads" xfId="43883" xr:uid="{00000000-0005-0000-0000-00005C2D0000}"/>
    <cellStyle name="20% - uthevingsfarge 3 2 3 2 5" xfId="43884" xr:uid="{00000000-0005-0000-0000-00005D2D0000}"/>
    <cellStyle name="20% - uthevingsfarge 3 2 3 2 5 2" xfId="43885" xr:uid="{00000000-0005-0000-0000-00005E2D0000}"/>
    <cellStyle name="20% - uthevingsfarge 3 2 3 2 6" xfId="43886" xr:uid="{00000000-0005-0000-0000-00005F2D0000}"/>
    <cellStyle name="20% - uthevingsfarge 3 2 3 2_3. Chng in credit spreads" xfId="43887" xr:uid="{00000000-0005-0000-0000-0000602D0000}"/>
    <cellStyle name="20% - uthevingsfarge 3 2 3 3" xfId="14784" xr:uid="{00000000-0005-0000-0000-0000612D0000}"/>
    <cellStyle name="20% - uthevingsfarge 3 2 3 3 2" xfId="14785" xr:uid="{00000000-0005-0000-0000-0000622D0000}"/>
    <cellStyle name="20% - uthevingsfarge 3 2 3 3 2 2" xfId="43888" xr:uid="{00000000-0005-0000-0000-0000632D0000}"/>
    <cellStyle name="20% - uthevingsfarge 3 2 3 3 2 2 2" xfId="43889" xr:uid="{00000000-0005-0000-0000-0000642D0000}"/>
    <cellStyle name="20% - uthevingsfarge 3 2 3 3 2 3" xfId="43890" xr:uid="{00000000-0005-0000-0000-0000652D0000}"/>
    <cellStyle name="20% - uthevingsfarge 3 2 3 3 2_3. Chng in credit spreads" xfId="43891" xr:uid="{00000000-0005-0000-0000-0000662D0000}"/>
    <cellStyle name="20% - uthevingsfarge 3 2 3 3 3" xfId="14786" xr:uid="{00000000-0005-0000-0000-0000672D0000}"/>
    <cellStyle name="20% - uthevingsfarge 3 2 3 3 3 2" xfId="43892" xr:uid="{00000000-0005-0000-0000-0000682D0000}"/>
    <cellStyle name="20% - uthevingsfarge 3 2 3 3 4" xfId="43893" xr:uid="{00000000-0005-0000-0000-0000692D0000}"/>
    <cellStyle name="20% - uthevingsfarge 3 2 3 3 5" xfId="43894" xr:uid="{00000000-0005-0000-0000-00006A2D0000}"/>
    <cellStyle name="20% - uthevingsfarge 3 2 3 3 6" xfId="43895" xr:uid="{00000000-0005-0000-0000-00006B2D0000}"/>
    <cellStyle name="20% - uthevingsfarge 3 2 3 3_3. Chng in credit spreads" xfId="43896" xr:uid="{00000000-0005-0000-0000-00006C2D0000}"/>
    <cellStyle name="20% - uthevingsfarge 3 2 3 4" xfId="14787" xr:uid="{00000000-0005-0000-0000-00006D2D0000}"/>
    <cellStyle name="20% - uthevingsfarge 3 2 3 4 2" xfId="14788" xr:uid="{00000000-0005-0000-0000-00006E2D0000}"/>
    <cellStyle name="20% - uthevingsfarge 3 2 3 4 2 2" xfId="43897" xr:uid="{00000000-0005-0000-0000-00006F2D0000}"/>
    <cellStyle name="20% - uthevingsfarge 3 2 3 4 3" xfId="14789" xr:uid="{00000000-0005-0000-0000-0000702D0000}"/>
    <cellStyle name="20% - uthevingsfarge 3 2 3 4 4" xfId="43898" xr:uid="{00000000-0005-0000-0000-0000712D0000}"/>
    <cellStyle name="20% - uthevingsfarge 3 2 3 4 5" xfId="43899" xr:uid="{00000000-0005-0000-0000-0000722D0000}"/>
    <cellStyle name="20% - uthevingsfarge 3 2 3 4 6" xfId="43900" xr:uid="{00000000-0005-0000-0000-0000732D0000}"/>
    <cellStyle name="20% - uthevingsfarge 3 2 3 4_3. Chng in credit spreads" xfId="43901" xr:uid="{00000000-0005-0000-0000-0000742D0000}"/>
    <cellStyle name="20% - uthevingsfarge 3 2 3 5" xfId="14790" xr:uid="{00000000-0005-0000-0000-0000752D0000}"/>
    <cellStyle name="20% - uthevingsfarge 3 2 3 5 2" xfId="14791" xr:uid="{00000000-0005-0000-0000-0000762D0000}"/>
    <cellStyle name="20% - uthevingsfarge 3 2 3 5 2 2" xfId="43902" xr:uid="{00000000-0005-0000-0000-0000772D0000}"/>
    <cellStyle name="20% - uthevingsfarge 3 2 3 5 3" xfId="14792" xr:uid="{00000000-0005-0000-0000-0000782D0000}"/>
    <cellStyle name="20% - uthevingsfarge 3 2 3 5 4" xfId="43903" xr:uid="{00000000-0005-0000-0000-0000792D0000}"/>
    <cellStyle name="20% - uthevingsfarge 3 2 3 5 5" xfId="43904" xr:uid="{00000000-0005-0000-0000-00007A2D0000}"/>
    <cellStyle name="20% - uthevingsfarge 3 2 3 5 6" xfId="43905" xr:uid="{00000000-0005-0000-0000-00007B2D0000}"/>
    <cellStyle name="20% - uthevingsfarge 3 2 3 5_3. Chng in credit spreads" xfId="43906" xr:uid="{00000000-0005-0000-0000-00007C2D0000}"/>
    <cellStyle name="20% - uthevingsfarge 3 2 3 6" xfId="14793" xr:uid="{00000000-0005-0000-0000-00007D2D0000}"/>
    <cellStyle name="20% - uthevingsfarge 3 2 3 6 2" xfId="43907" xr:uid="{00000000-0005-0000-0000-00007E2D0000}"/>
    <cellStyle name="20% - uthevingsfarge 3 2 3 6 2 2" xfId="43908" xr:uid="{00000000-0005-0000-0000-00007F2D0000}"/>
    <cellStyle name="20% - uthevingsfarge 3 2 3 6 3" xfId="43909" xr:uid="{00000000-0005-0000-0000-0000802D0000}"/>
    <cellStyle name="20% - uthevingsfarge 3 2 3 6_3. Chng in credit spreads" xfId="43910" xr:uid="{00000000-0005-0000-0000-0000812D0000}"/>
    <cellStyle name="20% - uthevingsfarge 3 2 3 7" xfId="14794" xr:uid="{00000000-0005-0000-0000-0000822D0000}"/>
    <cellStyle name="20% - uthevingsfarge 3 2 3 7 2" xfId="43911" xr:uid="{00000000-0005-0000-0000-0000832D0000}"/>
    <cellStyle name="20% - uthevingsfarge 3 2 3 8" xfId="38477" xr:uid="{00000000-0005-0000-0000-0000842D0000}"/>
    <cellStyle name="20% - uthevingsfarge 3 2 3 9" xfId="43912" xr:uid="{00000000-0005-0000-0000-0000852D0000}"/>
    <cellStyle name="20% - uthevingsfarge 3 2 3_3. Chng in credit spreads" xfId="43913"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14" xr:uid="{00000000-0005-0000-0000-00008A2D0000}"/>
    <cellStyle name="20% - uthevingsfarge 3 2 4 2 3" xfId="43915" xr:uid="{00000000-0005-0000-0000-00008B2D0000}"/>
    <cellStyle name="20% - uthevingsfarge 3 2 4 2_3. Chng in credit spreads" xfId="43916" xr:uid="{00000000-0005-0000-0000-00008C2D0000}"/>
    <cellStyle name="20% - uthevingsfarge 3 2 4 3" xfId="14798" xr:uid="{00000000-0005-0000-0000-00008D2D0000}"/>
    <cellStyle name="20% - uthevingsfarge 3 2 4 3 2" xfId="43917" xr:uid="{00000000-0005-0000-0000-00008E2D0000}"/>
    <cellStyle name="20% - uthevingsfarge 3 2 4 3 2 2" xfId="43918" xr:uid="{00000000-0005-0000-0000-00008F2D0000}"/>
    <cellStyle name="20% - uthevingsfarge 3 2 4 3 3" xfId="43919" xr:uid="{00000000-0005-0000-0000-0000902D0000}"/>
    <cellStyle name="20% - uthevingsfarge 3 2 4 3_3. Chng in credit spreads" xfId="43920" xr:uid="{00000000-0005-0000-0000-0000912D0000}"/>
    <cellStyle name="20% - uthevingsfarge 3 2 4 4" xfId="14799" xr:uid="{00000000-0005-0000-0000-0000922D0000}"/>
    <cellStyle name="20% - uthevingsfarge 3 2 4 4 2" xfId="43921" xr:uid="{00000000-0005-0000-0000-0000932D0000}"/>
    <cellStyle name="20% - uthevingsfarge 3 2 4 4 2 2" xfId="43922" xr:uid="{00000000-0005-0000-0000-0000942D0000}"/>
    <cellStyle name="20% - uthevingsfarge 3 2 4 4 3" xfId="43923" xr:uid="{00000000-0005-0000-0000-0000952D0000}"/>
    <cellStyle name="20% - uthevingsfarge 3 2 4 4_3. Chng in credit spreads" xfId="43924" xr:uid="{00000000-0005-0000-0000-0000962D0000}"/>
    <cellStyle name="20% - uthevingsfarge 3 2 4 5" xfId="38478" xr:uid="{00000000-0005-0000-0000-0000972D0000}"/>
    <cellStyle name="20% - uthevingsfarge 3 2 4 5 2" xfId="43925" xr:uid="{00000000-0005-0000-0000-0000982D0000}"/>
    <cellStyle name="20% - uthevingsfarge 3 2 4 6" xfId="43926" xr:uid="{00000000-0005-0000-0000-0000992D0000}"/>
    <cellStyle name="20% - uthevingsfarge 3 2 4 7" xfId="43927" xr:uid="{00000000-0005-0000-0000-00009A2D0000}"/>
    <cellStyle name="20% - uthevingsfarge 3 2 4_3. Chng in credit spreads" xfId="43928"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29" xr:uid="{00000000-0005-0000-0000-00009F2D0000}"/>
    <cellStyle name="20% - uthevingsfarge 3 2 5 2 3" xfId="43930" xr:uid="{00000000-0005-0000-0000-0000A02D0000}"/>
    <cellStyle name="20% - uthevingsfarge 3 2 5 2_3. Chng in credit spreads" xfId="43931" xr:uid="{00000000-0005-0000-0000-0000A12D0000}"/>
    <cellStyle name="20% - uthevingsfarge 3 2 5 3" xfId="14803" xr:uid="{00000000-0005-0000-0000-0000A22D0000}"/>
    <cellStyle name="20% - uthevingsfarge 3 2 5 3 2" xfId="43932" xr:uid="{00000000-0005-0000-0000-0000A32D0000}"/>
    <cellStyle name="20% - uthevingsfarge 3 2 5 4" xfId="14804" xr:uid="{00000000-0005-0000-0000-0000A42D0000}"/>
    <cellStyle name="20% - uthevingsfarge 3 2 5 5" xfId="38479" xr:uid="{00000000-0005-0000-0000-0000A52D0000}"/>
    <cellStyle name="20% - uthevingsfarge 3 2 5 6" xfId="43933" xr:uid="{00000000-0005-0000-0000-0000A62D0000}"/>
    <cellStyle name="20% - uthevingsfarge 3 2 5 7" xfId="43934" xr:uid="{00000000-0005-0000-0000-0000A72D0000}"/>
    <cellStyle name="20% - uthevingsfarge 3 2 5_3. Chng in credit spreads" xfId="43935"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36" xr:uid="{00000000-0005-0000-0000-0000AC2D0000}"/>
    <cellStyle name="20% - uthevingsfarge 3 2 6 2 3" xfId="43937" xr:uid="{00000000-0005-0000-0000-0000AD2D0000}"/>
    <cellStyle name="20% - uthevingsfarge 3 2 6 2_3. Chng in credit spreads" xfId="43938" xr:uid="{00000000-0005-0000-0000-0000AE2D0000}"/>
    <cellStyle name="20% - uthevingsfarge 3 2 6 3" xfId="14808" xr:uid="{00000000-0005-0000-0000-0000AF2D0000}"/>
    <cellStyle name="20% - uthevingsfarge 3 2 6 3 2" xfId="43939" xr:uid="{00000000-0005-0000-0000-0000B02D0000}"/>
    <cellStyle name="20% - uthevingsfarge 3 2 6 4" xfId="14809" xr:uid="{00000000-0005-0000-0000-0000B12D0000}"/>
    <cellStyle name="20% - uthevingsfarge 3 2 6 5" xfId="38480" xr:uid="{00000000-0005-0000-0000-0000B22D0000}"/>
    <cellStyle name="20% - uthevingsfarge 3 2 6 6" xfId="43940" xr:uid="{00000000-0005-0000-0000-0000B32D0000}"/>
    <cellStyle name="20% - uthevingsfarge 3 2 6 7" xfId="43941" xr:uid="{00000000-0005-0000-0000-0000B42D0000}"/>
    <cellStyle name="20% - uthevingsfarge 3 2 6_3. Chng in credit spreads" xfId="43942"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3"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44" xr:uid="{00000000-0005-0000-0000-0000BD2D0000}"/>
    <cellStyle name="20% - uthevingsfarge 3 2 7 6" xfId="43945" xr:uid="{00000000-0005-0000-0000-0000BE2D0000}"/>
    <cellStyle name="20% - uthevingsfarge 3 2 7_3. Chng in credit spreads" xfId="43946" xr:uid="{00000000-0005-0000-0000-0000BF2D0000}"/>
    <cellStyle name="20% - uthevingsfarge 3 2 8" xfId="14816" xr:uid="{00000000-0005-0000-0000-0000C02D0000}"/>
    <cellStyle name="20% - uthevingsfarge 3 2 8 2" xfId="14817" xr:uid="{00000000-0005-0000-0000-0000C12D0000}"/>
    <cellStyle name="20% - uthevingsfarge 3 2 8 2 2" xfId="43947" xr:uid="{00000000-0005-0000-0000-0000C22D0000}"/>
    <cellStyle name="20% - uthevingsfarge 3 2 8 3" xfId="14818" xr:uid="{00000000-0005-0000-0000-0000C32D0000}"/>
    <cellStyle name="20% - uthevingsfarge 3 2 8 4" xfId="43948" xr:uid="{00000000-0005-0000-0000-0000C42D0000}"/>
    <cellStyle name="20% - uthevingsfarge 3 2 8_3. Chng in credit spreads" xfId="43949"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3" xr:uid="{00000000-0005-0000-0000-0000CE2D0000}"/>
    <cellStyle name="20% - uthevingsfarge 3 20 2 2_CC1" xfId="54197" xr:uid="{76DF8866-B130-455B-921E-113A6422E1EF}"/>
    <cellStyle name="20% - uthevingsfarge 3 20 2 3" xfId="38484" xr:uid="{00000000-0005-0000-0000-0000CF2D0000}"/>
    <cellStyle name="20% - uthevingsfarge 3 20 2 4" xfId="38485" xr:uid="{00000000-0005-0000-0000-0000D02D0000}"/>
    <cellStyle name="20% - uthevingsfarge 3 20 2 5" xfId="38486" xr:uid="{00000000-0005-0000-0000-0000D12D0000}"/>
    <cellStyle name="20% - uthevingsfarge 3 20 2 6" xfId="38482" xr:uid="{00000000-0005-0000-0000-0000D22D0000}"/>
    <cellStyle name="20% - uthevingsfarge 3 20 2_4 manuell" xfId="54198" xr:uid="{659BA794-4A23-475A-AD60-D78303A4FC14}"/>
    <cellStyle name="20% - uthevingsfarge 3 20 3" xfId="3065" xr:uid="{00000000-0005-0000-0000-0000D42D0000}"/>
    <cellStyle name="20% - uthevingsfarge 3 20 3 2" xfId="38487" xr:uid="{00000000-0005-0000-0000-0000D52D0000}"/>
    <cellStyle name="20% - uthevingsfarge 3 20 3_CC1" xfId="54199" xr:uid="{BB76B66A-0400-4D6F-B233-98604E4B15EF}"/>
    <cellStyle name="20% - uthevingsfarge 3 20 4" xfId="38488" xr:uid="{00000000-0005-0000-0000-0000D62D0000}"/>
    <cellStyle name="20% - uthevingsfarge 3 20 5" xfId="38489" xr:uid="{00000000-0005-0000-0000-0000D72D0000}"/>
    <cellStyle name="20% - uthevingsfarge 3 20 6" xfId="38490" xr:uid="{00000000-0005-0000-0000-0000D82D0000}"/>
    <cellStyle name="20% - uthevingsfarge 3 20 7" xfId="38481" xr:uid="{00000000-0005-0000-0000-0000D92D0000}"/>
    <cellStyle name="20% - uthevingsfarge 3 20_4 manuell" xfId="54200"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3" xr:uid="{00000000-0005-0000-0000-0000DE2D0000}"/>
    <cellStyle name="20% - uthevingsfarge 3 21 2 2_CC1" xfId="54201" xr:uid="{9AC57D42-A3DB-44A2-8995-6BB7BA98973C}"/>
    <cellStyle name="20% - uthevingsfarge 3 21 2 3" xfId="38494" xr:uid="{00000000-0005-0000-0000-0000DF2D0000}"/>
    <cellStyle name="20% - uthevingsfarge 3 21 2 4" xfId="38495" xr:uid="{00000000-0005-0000-0000-0000E02D0000}"/>
    <cellStyle name="20% - uthevingsfarge 3 21 2 5" xfId="38496" xr:uid="{00000000-0005-0000-0000-0000E12D0000}"/>
    <cellStyle name="20% - uthevingsfarge 3 21 2 6" xfId="38492" xr:uid="{00000000-0005-0000-0000-0000E22D0000}"/>
    <cellStyle name="20% - uthevingsfarge 3 21 2_4 manuell" xfId="54202" xr:uid="{EE87F2F6-78B5-49CD-99BA-F5726D29DE9F}"/>
    <cellStyle name="20% - uthevingsfarge 3 21 3" xfId="3069" xr:uid="{00000000-0005-0000-0000-0000E42D0000}"/>
    <cellStyle name="20% - uthevingsfarge 3 21 3 2" xfId="38497" xr:uid="{00000000-0005-0000-0000-0000E52D0000}"/>
    <cellStyle name="20% - uthevingsfarge 3 21 3_CC1" xfId="54203" xr:uid="{CA8E37B9-34C1-4C98-811F-518EA30DEACD}"/>
    <cellStyle name="20% - uthevingsfarge 3 21 4" xfId="38498" xr:uid="{00000000-0005-0000-0000-0000E62D0000}"/>
    <cellStyle name="20% - uthevingsfarge 3 21 5" xfId="38499" xr:uid="{00000000-0005-0000-0000-0000E72D0000}"/>
    <cellStyle name="20% - uthevingsfarge 3 21 6" xfId="38500" xr:uid="{00000000-0005-0000-0000-0000E82D0000}"/>
    <cellStyle name="20% - uthevingsfarge 3 21 7" xfId="38491" xr:uid="{00000000-0005-0000-0000-0000E92D0000}"/>
    <cellStyle name="20% - uthevingsfarge 3 21_4 manuell" xfId="54204"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3" xr:uid="{00000000-0005-0000-0000-0000EE2D0000}"/>
    <cellStyle name="20% - uthevingsfarge 3 22 2 2_CC1" xfId="54205" xr:uid="{BCCA2F76-877F-433F-ABBE-08A3B918A3DA}"/>
    <cellStyle name="20% - uthevingsfarge 3 22 2 3" xfId="38504" xr:uid="{00000000-0005-0000-0000-0000EF2D0000}"/>
    <cellStyle name="20% - uthevingsfarge 3 22 2 4" xfId="38505" xr:uid="{00000000-0005-0000-0000-0000F02D0000}"/>
    <cellStyle name="20% - uthevingsfarge 3 22 2 5" xfId="38506" xr:uid="{00000000-0005-0000-0000-0000F12D0000}"/>
    <cellStyle name="20% - uthevingsfarge 3 22 2 6" xfId="38502" xr:uid="{00000000-0005-0000-0000-0000F22D0000}"/>
    <cellStyle name="20% - uthevingsfarge 3 22 2_4 manuell" xfId="54206" xr:uid="{0F93E38B-128C-4AC1-B5A8-FF904A8756CC}"/>
    <cellStyle name="20% - uthevingsfarge 3 22 3" xfId="3073" xr:uid="{00000000-0005-0000-0000-0000F42D0000}"/>
    <cellStyle name="20% - uthevingsfarge 3 22 3 2" xfId="38507" xr:uid="{00000000-0005-0000-0000-0000F52D0000}"/>
    <cellStyle name="20% - uthevingsfarge 3 22 3_CC1" xfId="54207" xr:uid="{223533E0-F62D-41A1-84DF-15663D365D2D}"/>
    <cellStyle name="20% - uthevingsfarge 3 22 4" xfId="38508" xr:uid="{00000000-0005-0000-0000-0000F62D0000}"/>
    <cellStyle name="20% - uthevingsfarge 3 22 5" xfId="38509" xr:uid="{00000000-0005-0000-0000-0000F72D0000}"/>
    <cellStyle name="20% - uthevingsfarge 3 22 6" xfId="38510" xr:uid="{00000000-0005-0000-0000-0000F82D0000}"/>
    <cellStyle name="20% - uthevingsfarge 3 22 7" xfId="38501" xr:uid="{00000000-0005-0000-0000-0000F92D0000}"/>
    <cellStyle name="20% - uthevingsfarge 3 22_4 manuell" xfId="54208"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3" xr:uid="{00000000-0005-0000-0000-0000FE2D0000}"/>
    <cellStyle name="20% - uthevingsfarge 3 23 2 2_CC1" xfId="54209" xr:uid="{3FEE9655-7E49-45C9-9502-793BC438AA15}"/>
    <cellStyle name="20% - uthevingsfarge 3 23 2 3" xfId="38514" xr:uid="{00000000-0005-0000-0000-0000FF2D0000}"/>
    <cellStyle name="20% - uthevingsfarge 3 23 2 4" xfId="38515" xr:uid="{00000000-0005-0000-0000-0000002E0000}"/>
    <cellStyle name="20% - uthevingsfarge 3 23 2 5" xfId="38516" xr:uid="{00000000-0005-0000-0000-0000012E0000}"/>
    <cellStyle name="20% - uthevingsfarge 3 23 2 6" xfId="38512" xr:uid="{00000000-0005-0000-0000-0000022E0000}"/>
    <cellStyle name="20% - uthevingsfarge 3 23 2_4 manuell" xfId="54210" xr:uid="{DDDFE67C-1316-4B0F-B2DC-8D8DB2F70B17}"/>
    <cellStyle name="20% - uthevingsfarge 3 23 3" xfId="3077" xr:uid="{00000000-0005-0000-0000-0000042E0000}"/>
    <cellStyle name="20% - uthevingsfarge 3 23 3 2" xfId="38517" xr:uid="{00000000-0005-0000-0000-0000052E0000}"/>
    <cellStyle name="20% - uthevingsfarge 3 23 3_CC1" xfId="54211" xr:uid="{986C4943-5E89-44BD-91EF-ABB080253AEF}"/>
    <cellStyle name="20% - uthevingsfarge 3 23 4" xfId="38518" xr:uid="{00000000-0005-0000-0000-0000062E0000}"/>
    <cellStyle name="20% - uthevingsfarge 3 23 5" xfId="38519" xr:uid="{00000000-0005-0000-0000-0000072E0000}"/>
    <cellStyle name="20% - uthevingsfarge 3 23 6" xfId="38520" xr:uid="{00000000-0005-0000-0000-0000082E0000}"/>
    <cellStyle name="20% - uthevingsfarge 3 23 7" xfId="38511" xr:uid="{00000000-0005-0000-0000-0000092E0000}"/>
    <cellStyle name="20% - uthevingsfarge 3 23_4 manuell" xfId="54212"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3" xr:uid="{00000000-0005-0000-0000-00000E2E0000}"/>
    <cellStyle name="20% - uthevingsfarge 3 24 2 2_CC1" xfId="54213" xr:uid="{6C7DD4B4-9091-4294-BE6D-2ACFE26CDC20}"/>
    <cellStyle name="20% - uthevingsfarge 3 24 2 3" xfId="38524" xr:uid="{00000000-0005-0000-0000-00000F2E0000}"/>
    <cellStyle name="20% - uthevingsfarge 3 24 2 4" xfId="38525" xr:uid="{00000000-0005-0000-0000-0000102E0000}"/>
    <cellStyle name="20% - uthevingsfarge 3 24 2 5" xfId="38526" xr:uid="{00000000-0005-0000-0000-0000112E0000}"/>
    <cellStyle name="20% - uthevingsfarge 3 24 2 6" xfId="38522" xr:uid="{00000000-0005-0000-0000-0000122E0000}"/>
    <cellStyle name="20% - uthevingsfarge 3 24 2_4 manuell" xfId="54214" xr:uid="{CCDD8A87-7555-47EA-AF0C-A3891573E105}"/>
    <cellStyle name="20% - uthevingsfarge 3 24 3" xfId="3081" xr:uid="{00000000-0005-0000-0000-0000142E0000}"/>
    <cellStyle name="20% - uthevingsfarge 3 24 3 2" xfId="38527" xr:uid="{00000000-0005-0000-0000-0000152E0000}"/>
    <cellStyle name="20% - uthevingsfarge 3 24 3_CC1" xfId="54215" xr:uid="{6A3CC5E7-F6CE-4A8D-B7DC-A56DC6DE2545}"/>
    <cellStyle name="20% - uthevingsfarge 3 24 4" xfId="38528" xr:uid="{00000000-0005-0000-0000-0000162E0000}"/>
    <cellStyle name="20% - uthevingsfarge 3 24 5" xfId="38529" xr:uid="{00000000-0005-0000-0000-0000172E0000}"/>
    <cellStyle name="20% - uthevingsfarge 3 24 6" xfId="38530" xr:uid="{00000000-0005-0000-0000-0000182E0000}"/>
    <cellStyle name="20% - uthevingsfarge 3 24 7" xfId="38521" xr:uid="{00000000-0005-0000-0000-0000192E0000}"/>
    <cellStyle name="20% - uthevingsfarge 3 24_4 manuell" xfId="54216"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3" xr:uid="{00000000-0005-0000-0000-00001E2E0000}"/>
    <cellStyle name="20% - uthevingsfarge 3 25 2 2_CC1" xfId="54217" xr:uid="{AD3F091B-9FB0-4C56-87A5-4211FBCCA4EF}"/>
    <cellStyle name="20% - uthevingsfarge 3 25 2 3" xfId="38534" xr:uid="{00000000-0005-0000-0000-00001F2E0000}"/>
    <cellStyle name="20% - uthevingsfarge 3 25 2 4" xfId="38535" xr:uid="{00000000-0005-0000-0000-0000202E0000}"/>
    <cellStyle name="20% - uthevingsfarge 3 25 2 5" xfId="38536" xr:uid="{00000000-0005-0000-0000-0000212E0000}"/>
    <cellStyle name="20% - uthevingsfarge 3 25 2 6" xfId="38532" xr:uid="{00000000-0005-0000-0000-0000222E0000}"/>
    <cellStyle name="20% - uthevingsfarge 3 25 2_4 manuell" xfId="54218" xr:uid="{7315CA80-D708-4E90-93A5-E6915AC751BF}"/>
    <cellStyle name="20% - uthevingsfarge 3 25 3" xfId="3085" xr:uid="{00000000-0005-0000-0000-0000242E0000}"/>
    <cellStyle name="20% - uthevingsfarge 3 25 3 2" xfId="38537" xr:uid="{00000000-0005-0000-0000-0000252E0000}"/>
    <cellStyle name="20% - uthevingsfarge 3 25 3_CC1" xfId="54219" xr:uid="{3D571EC8-63BB-4839-B8D4-F0B1B0FBC29C}"/>
    <cellStyle name="20% - uthevingsfarge 3 25 4" xfId="38538" xr:uid="{00000000-0005-0000-0000-0000262E0000}"/>
    <cellStyle name="20% - uthevingsfarge 3 25 5" xfId="38539" xr:uid="{00000000-0005-0000-0000-0000272E0000}"/>
    <cellStyle name="20% - uthevingsfarge 3 25 6" xfId="38540" xr:uid="{00000000-0005-0000-0000-0000282E0000}"/>
    <cellStyle name="20% - uthevingsfarge 3 25 7" xfId="38531" xr:uid="{00000000-0005-0000-0000-0000292E0000}"/>
    <cellStyle name="20% - uthevingsfarge 3 25_4 manuell" xfId="54220"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3" xr:uid="{00000000-0005-0000-0000-00002E2E0000}"/>
    <cellStyle name="20% - uthevingsfarge 3 26 2 2_CC1" xfId="54221" xr:uid="{F530F518-937C-4D54-B4BA-C43281BC89D9}"/>
    <cellStyle name="20% - uthevingsfarge 3 26 2 3" xfId="38544" xr:uid="{00000000-0005-0000-0000-00002F2E0000}"/>
    <cellStyle name="20% - uthevingsfarge 3 26 2 4" xfId="38545" xr:uid="{00000000-0005-0000-0000-0000302E0000}"/>
    <cellStyle name="20% - uthevingsfarge 3 26 2 5" xfId="38546" xr:uid="{00000000-0005-0000-0000-0000312E0000}"/>
    <cellStyle name="20% - uthevingsfarge 3 26 2 6" xfId="38542" xr:uid="{00000000-0005-0000-0000-0000322E0000}"/>
    <cellStyle name="20% - uthevingsfarge 3 26 2_4 manuell" xfId="54222" xr:uid="{8BCF6681-77E9-443B-9CDA-EDD8D8B1EBA6}"/>
    <cellStyle name="20% - uthevingsfarge 3 26 3" xfId="3089" xr:uid="{00000000-0005-0000-0000-0000342E0000}"/>
    <cellStyle name="20% - uthevingsfarge 3 26 3 2" xfId="38547" xr:uid="{00000000-0005-0000-0000-0000352E0000}"/>
    <cellStyle name="20% - uthevingsfarge 3 26 3_CC1" xfId="54223" xr:uid="{079C4A4F-A520-457D-8C36-7BFC4C5768D0}"/>
    <cellStyle name="20% - uthevingsfarge 3 26 4" xfId="38548" xr:uid="{00000000-0005-0000-0000-0000362E0000}"/>
    <cellStyle name="20% - uthevingsfarge 3 26 5" xfId="38549" xr:uid="{00000000-0005-0000-0000-0000372E0000}"/>
    <cellStyle name="20% - uthevingsfarge 3 26 6" xfId="38550" xr:uid="{00000000-0005-0000-0000-0000382E0000}"/>
    <cellStyle name="20% - uthevingsfarge 3 26 7" xfId="38541" xr:uid="{00000000-0005-0000-0000-0000392E0000}"/>
    <cellStyle name="20% - uthevingsfarge 3 26_4 manuell" xfId="54224"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3" xr:uid="{00000000-0005-0000-0000-00003E2E0000}"/>
    <cellStyle name="20% - uthevingsfarge 3 27 2 2_CC1" xfId="54225" xr:uid="{A2514D25-C2F9-4CA3-B85F-B27E6AE6576E}"/>
    <cellStyle name="20% - uthevingsfarge 3 27 2 3" xfId="38554" xr:uid="{00000000-0005-0000-0000-00003F2E0000}"/>
    <cellStyle name="20% - uthevingsfarge 3 27 2 4" xfId="38555" xr:uid="{00000000-0005-0000-0000-0000402E0000}"/>
    <cellStyle name="20% - uthevingsfarge 3 27 2 5" xfId="38556" xr:uid="{00000000-0005-0000-0000-0000412E0000}"/>
    <cellStyle name="20% - uthevingsfarge 3 27 2 6" xfId="38552" xr:uid="{00000000-0005-0000-0000-0000422E0000}"/>
    <cellStyle name="20% - uthevingsfarge 3 27 2_4 manuell" xfId="54226" xr:uid="{4618DB75-8138-45DB-9DF9-27ACF87B875C}"/>
    <cellStyle name="20% - uthevingsfarge 3 27 3" xfId="3093" xr:uid="{00000000-0005-0000-0000-0000442E0000}"/>
    <cellStyle name="20% - uthevingsfarge 3 27 3 2" xfId="38557" xr:uid="{00000000-0005-0000-0000-0000452E0000}"/>
    <cellStyle name="20% - uthevingsfarge 3 27 3_CC1" xfId="54227" xr:uid="{B2C30CA0-3791-4F6D-BF72-62C10E62DD7C}"/>
    <cellStyle name="20% - uthevingsfarge 3 27 4" xfId="38558" xr:uid="{00000000-0005-0000-0000-0000462E0000}"/>
    <cellStyle name="20% - uthevingsfarge 3 27 5" xfId="38559" xr:uid="{00000000-0005-0000-0000-0000472E0000}"/>
    <cellStyle name="20% - uthevingsfarge 3 27 6" xfId="38560" xr:uid="{00000000-0005-0000-0000-0000482E0000}"/>
    <cellStyle name="20% - uthevingsfarge 3 27 7" xfId="38551" xr:uid="{00000000-0005-0000-0000-0000492E0000}"/>
    <cellStyle name="20% - uthevingsfarge 3 27_4 manuell" xfId="54228"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3" xr:uid="{00000000-0005-0000-0000-00004E2E0000}"/>
    <cellStyle name="20% - uthevingsfarge 3 28 2 2_CC1" xfId="54229" xr:uid="{9DB53AC5-34A9-47D5-AFCD-026DE2B6444D}"/>
    <cellStyle name="20% - uthevingsfarge 3 28 2 3" xfId="38564" xr:uid="{00000000-0005-0000-0000-00004F2E0000}"/>
    <cellStyle name="20% - uthevingsfarge 3 28 2 4" xfId="38565" xr:uid="{00000000-0005-0000-0000-0000502E0000}"/>
    <cellStyle name="20% - uthevingsfarge 3 28 2 5" xfId="38566" xr:uid="{00000000-0005-0000-0000-0000512E0000}"/>
    <cellStyle name="20% - uthevingsfarge 3 28 2 6" xfId="38562" xr:uid="{00000000-0005-0000-0000-0000522E0000}"/>
    <cellStyle name="20% - uthevingsfarge 3 28 2_4 manuell" xfId="54230" xr:uid="{51A93479-BE89-465C-A199-386A9B04B639}"/>
    <cellStyle name="20% - uthevingsfarge 3 28 3" xfId="3097" xr:uid="{00000000-0005-0000-0000-0000542E0000}"/>
    <cellStyle name="20% - uthevingsfarge 3 28 3 2" xfId="38567" xr:uid="{00000000-0005-0000-0000-0000552E0000}"/>
    <cellStyle name="20% - uthevingsfarge 3 28 3_CC1" xfId="54231" xr:uid="{3AE687D7-717B-40E2-9167-F7EA7D028F43}"/>
    <cellStyle name="20% - uthevingsfarge 3 28 4" xfId="38568" xr:uid="{00000000-0005-0000-0000-0000562E0000}"/>
    <cellStyle name="20% - uthevingsfarge 3 28 5" xfId="38569" xr:uid="{00000000-0005-0000-0000-0000572E0000}"/>
    <cellStyle name="20% - uthevingsfarge 3 28 6" xfId="38570" xr:uid="{00000000-0005-0000-0000-0000582E0000}"/>
    <cellStyle name="20% - uthevingsfarge 3 28 7" xfId="38561" xr:uid="{00000000-0005-0000-0000-0000592E0000}"/>
    <cellStyle name="20% - uthevingsfarge 3 28_4 manuell" xfId="54232"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3" xr:uid="{00000000-0005-0000-0000-00005E2E0000}"/>
    <cellStyle name="20% - uthevingsfarge 3 29 2 2_CC1" xfId="54233" xr:uid="{CF1A14CF-1D41-4B0F-A44C-8341DA29D01A}"/>
    <cellStyle name="20% - uthevingsfarge 3 29 2 3" xfId="38574" xr:uid="{00000000-0005-0000-0000-00005F2E0000}"/>
    <cellStyle name="20% - uthevingsfarge 3 29 2 4" xfId="38575" xr:uid="{00000000-0005-0000-0000-0000602E0000}"/>
    <cellStyle name="20% - uthevingsfarge 3 29 2 5" xfId="38576" xr:uid="{00000000-0005-0000-0000-0000612E0000}"/>
    <cellStyle name="20% - uthevingsfarge 3 29 2 6" xfId="38572" xr:uid="{00000000-0005-0000-0000-0000622E0000}"/>
    <cellStyle name="20% - uthevingsfarge 3 29 2_4 manuell" xfId="54234" xr:uid="{F881BA6A-68BD-46AE-97D1-9B6CBA10C68A}"/>
    <cellStyle name="20% - uthevingsfarge 3 29 3" xfId="3101" xr:uid="{00000000-0005-0000-0000-0000642E0000}"/>
    <cellStyle name="20% - uthevingsfarge 3 29 3 2" xfId="38577" xr:uid="{00000000-0005-0000-0000-0000652E0000}"/>
    <cellStyle name="20% - uthevingsfarge 3 29 3_CC1" xfId="54235" xr:uid="{2B3212E9-A1A0-469B-80C3-76BD1C54EDD2}"/>
    <cellStyle name="20% - uthevingsfarge 3 29 4" xfId="38578" xr:uid="{00000000-0005-0000-0000-0000662E0000}"/>
    <cellStyle name="20% - uthevingsfarge 3 29 5" xfId="38579" xr:uid="{00000000-0005-0000-0000-0000672E0000}"/>
    <cellStyle name="20% - uthevingsfarge 3 29 6" xfId="38580" xr:uid="{00000000-0005-0000-0000-0000682E0000}"/>
    <cellStyle name="20% - uthevingsfarge 3 29 7" xfId="38571" xr:uid="{00000000-0005-0000-0000-0000692E0000}"/>
    <cellStyle name="20% - uthevingsfarge 3 29_4 manuell" xfId="54236" xr:uid="{C90C5CA3-BA87-49AD-9843-8C706B1EE077}"/>
    <cellStyle name="20% - uthevingsfarge 3 3" xfId="3102" xr:uid="{00000000-0005-0000-0000-00006B2E0000}"/>
    <cellStyle name="20% - uthevingsfarge 3 3 10" xfId="43950" xr:uid="{00000000-0005-0000-0000-00006C2E0000}"/>
    <cellStyle name="20% - uthevingsfarge 3 3 11" xfId="43951" xr:uid="{00000000-0005-0000-0000-00006D2E0000}"/>
    <cellStyle name="20% - uthevingsfarge 3 3 2" xfId="3103" xr:uid="{00000000-0005-0000-0000-00006E2E0000}"/>
    <cellStyle name="20% - uthevingsfarge 3 3 2 10" xfId="43952" xr:uid="{00000000-0005-0000-0000-00006F2E0000}"/>
    <cellStyle name="20% - uthevingsfarge 3 3 2 2" xfId="3104" xr:uid="{00000000-0005-0000-0000-0000702E0000}"/>
    <cellStyle name="20% - uthevingsfarge 3 3 2 2 2" xfId="14823" xr:uid="{00000000-0005-0000-0000-0000712E0000}"/>
    <cellStyle name="20% - uthevingsfarge 3 3 2 2 2 2" xfId="43953" xr:uid="{00000000-0005-0000-0000-0000722E0000}"/>
    <cellStyle name="20% - uthevingsfarge 3 3 2 2 2 2 2" xfId="43954" xr:uid="{00000000-0005-0000-0000-0000732E0000}"/>
    <cellStyle name="20% - uthevingsfarge 3 3 2 2 2 3" xfId="43955" xr:uid="{00000000-0005-0000-0000-0000742E0000}"/>
    <cellStyle name="20% - uthevingsfarge 3 3 2 2 2_3. Chng in credit spreads" xfId="43956" xr:uid="{00000000-0005-0000-0000-0000752E0000}"/>
    <cellStyle name="20% - uthevingsfarge 3 3 2 2 3" xfId="14824" xr:uid="{00000000-0005-0000-0000-0000762E0000}"/>
    <cellStyle name="20% - uthevingsfarge 3 3 2 2 3 2" xfId="43957" xr:uid="{00000000-0005-0000-0000-0000772E0000}"/>
    <cellStyle name="20% - uthevingsfarge 3 3 2 2 3 2 2" xfId="43958" xr:uid="{00000000-0005-0000-0000-0000782E0000}"/>
    <cellStyle name="20% - uthevingsfarge 3 3 2 2 3 3" xfId="43959" xr:uid="{00000000-0005-0000-0000-0000792E0000}"/>
    <cellStyle name="20% - uthevingsfarge 3 3 2 2 3_3. Chng in credit spreads" xfId="43960" xr:uid="{00000000-0005-0000-0000-00007A2E0000}"/>
    <cellStyle name="20% - uthevingsfarge 3 3 2 2 4" xfId="38583" xr:uid="{00000000-0005-0000-0000-00007B2E0000}"/>
    <cellStyle name="20% - uthevingsfarge 3 3 2 2 4 2" xfId="43961" xr:uid="{00000000-0005-0000-0000-00007C2E0000}"/>
    <cellStyle name="20% - uthevingsfarge 3 3 2 2 5" xfId="43962" xr:uid="{00000000-0005-0000-0000-00007D2E0000}"/>
    <cellStyle name="20% - uthevingsfarge 3 3 2 2 6" xfId="43963" xr:uid="{00000000-0005-0000-0000-00007E2E0000}"/>
    <cellStyle name="20% - uthevingsfarge 3 3 2 2_3. Chng in credit spreads" xfId="43964" xr:uid="{00000000-0005-0000-0000-00007F2E0000}"/>
    <cellStyle name="20% - uthevingsfarge 3 3 2 3" xfId="14825" xr:uid="{00000000-0005-0000-0000-0000802E0000}"/>
    <cellStyle name="20% - uthevingsfarge 3 3 2 3 2" xfId="14826" xr:uid="{00000000-0005-0000-0000-0000812E0000}"/>
    <cellStyle name="20% - uthevingsfarge 3 3 2 3 2 2" xfId="43965" xr:uid="{00000000-0005-0000-0000-0000822E0000}"/>
    <cellStyle name="20% - uthevingsfarge 3 3 2 3 3" xfId="14827" xr:uid="{00000000-0005-0000-0000-0000832E0000}"/>
    <cellStyle name="20% - uthevingsfarge 3 3 2 3 4" xfId="38584" xr:uid="{00000000-0005-0000-0000-0000842E0000}"/>
    <cellStyle name="20% - uthevingsfarge 3 3 2 3 5" xfId="43966" xr:uid="{00000000-0005-0000-0000-0000852E0000}"/>
    <cellStyle name="20% - uthevingsfarge 3 3 2 3 6" xfId="43967" xr:uid="{00000000-0005-0000-0000-0000862E0000}"/>
    <cellStyle name="20% - uthevingsfarge 3 3 2 3_3. Chng in credit spreads" xfId="43968" xr:uid="{00000000-0005-0000-0000-0000872E0000}"/>
    <cellStyle name="20% - uthevingsfarge 3 3 2 4" xfId="14828" xr:uid="{00000000-0005-0000-0000-0000882E0000}"/>
    <cellStyle name="20% - uthevingsfarge 3 3 2 4 2" xfId="14829" xr:uid="{00000000-0005-0000-0000-0000892E0000}"/>
    <cellStyle name="20% - uthevingsfarge 3 3 2 4 2 2" xfId="43969" xr:uid="{00000000-0005-0000-0000-00008A2E0000}"/>
    <cellStyle name="20% - uthevingsfarge 3 3 2 4 3" xfId="14830" xr:uid="{00000000-0005-0000-0000-00008B2E0000}"/>
    <cellStyle name="20% - uthevingsfarge 3 3 2 4 4" xfId="38585" xr:uid="{00000000-0005-0000-0000-00008C2E0000}"/>
    <cellStyle name="20% - uthevingsfarge 3 3 2 4 5" xfId="43970" xr:uid="{00000000-0005-0000-0000-00008D2E0000}"/>
    <cellStyle name="20% - uthevingsfarge 3 3 2 4 6" xfId="43971" xr:uid="{00000000-0005-0000-0000-00008E2E0000}"/>
    <cellStyle name="20% - uthevingsfarge 3 3 2 4_3. Chng in credit spreads" xfId="43972"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86" xr:uid="{00000000-0005-0000-0000-0000932E0000}"/>
    <cellStyle name="20% - uthevingsfarge 3 3 2 5 5" xfId="43973" xr:uid="{00000000-0005-0000-0000-0000942E0000}"/>
    <cellStyle name="20% - uthevingsfarge 3 3 2 5 6" xfId="43974"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2" xr:uid="{00000000-0005-0000-0000-00009B2E0000}"/>
    <cellStyle name="20% - uthevingsfarge 3 3 2 9" xfId="43975" xr:uid="{00000000-0005-0000-0000-00009C2E0000}"/>
    <cellStyle name="20% - uthevingsfarge 3 3 2_3. Chng in credit spreads" xfId="43976" xr:uid="{00000000-0005-0000-0000-00009D2E0000}"/>
    <cellStyle name="20% - uthevingsfarge 3 3 3" xfId="3105" xr:uid="{00000000-0005-0000-0000-00009E2E0000}"/>
    <cellStyle name="20% - uthevingsfarge 3 3 3 2" xfId="14839" xr:uid="{00000000-0005-0000-0000-00009F2E0000}"/>
    <cellStyle name="20% - uthevingsfarge 3 3 3 2 2" xfId="43977" xr:uid="{00000000-0005-0000-0000-0000A02E0000}"/>
    <cellStyle name="20% - uthevingsfarge 3 3 3 2 2 2" xfId="43978" xr:uid="{00000000-0005-0000-0000-0000A12E0000}"/>
    <cellStyle name="20% - uthevingsfarge 3 3 3 2 2 2 2" xfId="43979" xr:uid="{00000000-0005-0000-0000-0000A22E0000}"/>
    <cellStyle name="20% - uthevingsfarge 3 3 3 2 2 3" xfId="43980" xr:uid="{00000000-0005-0000-0000-0000A32E0000}"/>
    <cellStyle name="20% - uthevingsfarge 3 3 3 2 2_3. Chng in credit spreads" xfId="43981" xr:uid="{00000000-0005-0000-0000-0000A42E0000}"/>
    <cellStyle name="20% - uthevingsfarge 3 3 3 2 3" xfId="43982" xr:uid="{00000000-0005-0000-0000-0000A52E0000}"/>
    <cellStyle name="20% - uthevingsfarge 3 3 3 2 3 2" xfId="43983" xr:uid="{00000000-0005-0000-0000-0000A62E0000}"/>
    <cellStyle name="20% - uthevingsfarge 3 3 3 2 3 2 2" xfId="43984" xr:uid="{00000000-0005-0000-0000-0000A72E0000}"/>
    <cellStyle name="20% - uthevingsfarge 3 3 3 2 3 3" xfId="43985" xr:uid="{00000000-0005-0000-0000-0000A82E0000}"/>
    <cellStyle name="20% - uthevingsfarge 3 3 3 2 3_3. Chng in credit spreads" xfId="43986" xr:uid="{00000000-0005-0000-0000-0000A92E0000}"/>
    <cellStyle name="20% - uthevingsfarge 3 3 3 2 4" xfId="43987" xr:uid="{00000000-0005-0000-0000-0000AA2E0000}"/>
    <cellStyle name="20% - uthevingsfarge 3 3 3 2 4 2" xfId="43988" xr:uid="{00000000-0005-0000-0000-0000AB2E0000}"/>
    <cellStyle name="20% - uthevingsfarge 3 3 3 2 5" xfId="43989" xr:uid="{00000000-0005-0000-0000-0000AC2E0000}"/>
    <cellStyle name="20% - uthevingsfarge 3 3 3 2_3. Chng in credit spreads" xfId="43990" xr:uid="{00000000-0005-0000-0000-0000AD2E0000}"/>
    <cellStyle name="20% - uthevingsfarge 3 3 3 3" xfId="14840" xr:uid="{00000000-0005-0000-0000-0000AE2E0000}"/>
    <cellStyle name="20% - uthevingsfarge 3 3 3 3 2" xfId="43991" xr:uid="{00000000-0005-0000-0000-0000AF2E0000}"/>
    <cellStyle name="20% - uthevingsfarge 3 3 3 3 2 2" xfId="43992" xr:uid="{00000000-0005-0000-0000-0000B02E0000}"/>
    <cellStyle name="20% - uthevingsfarge 3 3 3 3 3" xfId="43993" xr:uid="{00000000-0005-0000-0000-0000B12E0000}"/>
    <cellStyle name="20% - uthevingsfarge 3 3 3 3_3. Chng in credit spreads" xfId="43994" xr:uid="{00000000-0005-0000-0000-0000B22E0000}"/>
    <cellStyle name="20% - uthevingsfarge 3 3 3 4" xfId="38587" xr:uid="{00000000-0005-0000-0000-0000B32E0000}"/>
    <cellStyle name="20% - uthevingsfarge 3 3 3 4 2" xfId="43995" xr:uid="{00000000-0005-0000-0000-0000B42E0000}"/>
    <cellStyle name="20% - uthevingsfarge 3 3 3 4 2 2" xfId="43996" xr:uid="{00000000-0005-0000-0000-0000B52E0000}"/>
    <cellStyle name="20% - uthevingsfarge 3 3 3 4 3" xfId="43997" xr:uid="{00000000-0005-0000-0000-0000B62E0000}"/>
    <cellStyle name="20% - uthevingsfarge 3 3 3 4_3. Chng in credit spreads" xfId="43998" xr:uid="{00000000-0005-0000-0000-0000B72E0000}"/>
    <cellStyle name="20% - uthevingsfarge 3 3 3 5" xfId="43999" xr:uid="{00000000-0005-0000-0000-0000B82E0000}"/>
    <cellStyle name="20% - uthevingsfarge 3 3 3 5 2" xfId="44000" xr:uid="{00000000-0005-0000-0000-0000B92E0000}"/>
    <cellStyle name="20% - uthevingsfarge 3 3 3 6" xfId="44001" xr:uid="{00000000-0005-0000-0000-0000BA2E0000}"/>
    <cellStyle name="20% - uthevingsfarge 3 3 3_3. Chng in credit spreads" xfId="44002" xr:uid="{00000000-0005-0000-0000-0000BB2E0000}"/>
    <cellStyle name="20% - uthevingsfarge 3 3 4" xfId="14841" xr:uid="{00000000-0005-0000-0000-0000BC2E0000}"/>
    <cellStyle name="20% - uthevingsfarge 3 3 4 2" xfId="14842" xr:uid="{00000000-0005-0000-0000-0000BD2E0000}"/>
    <cellStyle name="20% - uthevingsfarge 3 3 4 2 2" xfId="44003" xr:uid="{00000000-0005-0000-0000-0000BE2E0000}"/>
    <cellStyle name="20% - uthevingsfarge 3 3 4 2 2 2" xfId="44004" xr:uid="{00000000-0005-0000-0000-0000BF2E0000}"/>
    <cellStyle name="20% - uthevingsfarge 3 3 4 2 3" xfId="44005" xr:uid="{00000000-0005-0000-0000-0000C02E0000}"/>
    <cellStyle name="20% - uthevingsfarge 3 3 4 2_3. Chng in credit spreads" xfId="44006" xr:uid="{00000000-0005-0000-0000-0000C12E0000}"/>
    <cellStyle name="20% - uthevingsfarge 3 3 4 3" xfId="14843" xr:uid="{00000000-0005-0000-0000-0000C22E0000}"/>
    <cellStyle name="20% - uthevingsfarge 3 3 4 3 2" xfId="44007" xr:uid="{00000000-0005-0000-0000-0000C32E0000}"/>
    <cellStyle name="20% - uthevingsfarge 3 3 4 3 2 2" xfId="44008" xr:uid="{00000000-0005-0000-0000-0000C42E0000}"/>
    <cellStyle name="20% - uthevingsfarge 3 3 4 3 3" xfId="44009" xr:uid="{00000000-0005-0000-0000-0000C52E0000}"/>
    <cellStyle name="20% - uthevingsfarge 3 3 4 3_3. Chng in credit spreads" xfId="44010" xr:uid="{00000000-0005-0000-0000-0000C62E0000}"/>
    <cellStyle name="20% - uthevingsfarge 3 3 4 4" xfId="38588" xr:uid="{00000000-0005-0000-0000-0000C72E0000}"/>
    <cellStyle name="20% - uthevingsfarge 3 3 4 4 2" xfId="44011" xr:uid="{00000000-0005-0000-0000-0000C82E0000}"/>
    <cellStyle name="20% - uthevingsfarge 3 3 4 5" xfId="44012" xr:uid="{00000000-0005-0000-0000-0000C92E0000}"/>
    <cellStyle name="20% - uthevingsfarge 3 3 4 6" xfId="44013" xr:uid="{00000000-0005-0000-0000-0000CA2E0000}"/>
    <cellStyle name="20% - uthevingsfarge 3 3 4_3. Chng in credit spreads" xfId="44014" xr:uid="{00000000-0005-0000-0000-0000CB2E0000}"/>
    <cellStyle name="20% - uthevingsfarge 3 3 5" xfId="14844" xr:uid="{00000000-0005-0000-0000-0000CC2E0000}"/>
    <cellStyle name="20% - uthevingsfarge 3 3 5 2" xfId="14845" xr:uid="{00000000-0005-0000-0000-0000CD2E0000}"/>
    <cellStyle name="20% - uthevingsfarge 3 3 5 2 2" xfId="44015" xr:uid="{00000000-0005-0000-0000-0000CE2E0000}"/>
    <cellStyle name="20% - uthevingsfarge 3 3 5 3" xfId="14846" xr:uid="{00000000-0005-0000-0000-0000CF2E0000}"/>
    <cellStyle name="20% - uthevingsfarge 3 3 5 4" xfId="38589" xr:uid="{00000000-0005-0000-0000-0000D02E0000}"/>
    <cellStyle name="20% - uthevingsfarge 3 3 5 5" xfId="44016" xr:uid="{00000000-0005-0000-0000-0000D12E0000}"/>
    <cellStyle name="20% - uthevingsfarge 3 3 5 6" xfId="44017" xr:uid="{00000000-0005-0000-0000-0000D22E0000}"/>
    <cellStyle name="20% - uthevingsfarge 3 3 5_3. Chng in credit spreads" xfId="44018" xr:uid="{00000000-0005-0000-0000-0000D32E0000}"/>
    <cellStyle name="20% - uthevingsfarge 3 3 6" xfId="14847" xr:uid="{00000000-0005-0000-0000-0000D42E0000}"/>
    <cellStyle name="20% - uthevingsfarge 3 3 6 2" xfId="14848" xr:uid="{00000000-0005-0000-0000-0000D52E0000}"/>
    <cellStyle name="20% - uthevingsfarge 3 3 6 2 2" xfId="44019" xr:uid="{00000000-0005-0000-0000-0000D62E0000}"/>
    <cellStyle name="20% - uthevingsfarge 3 3 6 3" xfId="14849" xr:uid="{00000000-0005-0000-0000-0000D72E0000}"/>
    <cellStyle name="20% - uthevingsfarge 3 3 6 4" xfId="38590" xr:uid="{00000000-0005-0000-0000-0000D82E0000}"/>
    <cellStyle name="20% - uthevingsfarge 3 3 6 5" xfId="44020" xr:uid="{00000000-0005-0000-0000-0000D92E0000}"/>
    <cellStyle name="20% - uthevingsfarge 3 3 6 6" xfId="44021" xr:uid="{00000000-0005-0000-0000-0000DA2E0000}"/>
    <cellStyle name="20% - uthevingsfarge 3 3 6_3. Chng in credit spreads" xfId="44022" xr:uid="{00000000-0005-0000-0000-0000DB2E0000}"/>
    <cellStyle name="20% - uthevingsfarge 3 3 7" xfId="14850" xr:uid="{00000000-0005-0000-0000-0000DC2E0000}"/>
    <cellStyle name="20% - uthevingsfarge 3 3 7 2" xfId="14851" xr:uid="{00000000-0005-0000-0000-0000DD2E0000}"/>
    <cellStyle name="20% - uthevingsfarge 3 3 7 2 2" xfId="44023" xr:uid="{00000000-0005-0000-0000-0000DE2E0000}"/>
    <cellStyle name="20% - uthevingsfarge 3 3 7 3" xfId="44024" xr:uid="{00000000-0005-0000-0000-0000DF2E0000}"/>
    <cellStyle name="20% - uthevingsfarge 3 3 7_3. Chng in credit spreads" xfId="44025" xr:uid="{00000000-0005-0000-0000-0000E02E0000}"/>
    <cellStyle name="20% - uthevingsfarge 3 3 8" xfId="14852" xr:uid="{00000000-0005-0000-0000-0000E12E0000}"/>
    <cellStyle name="20% - uthevingsfarge 3 3 9" xfId="38581" xr:uid="{00000000-0005-0000-0000-0000E22E0000}"/>
    <cellStyle name="20% - uthevingsfarge 3 3_4 manuell" xfId="54237"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3" xr:uid="{00000000-0005-0000-0000-0000E72E0000}"/>
    <cellStyle name="20% - uthevingsfarge 3 30 2 2_CC1" xfId="54238" xr:uid="{970E33D1-05F1-41DF-9980-519FF859843D}"/>
    <cellStyle name="20% - uthevingsfarge 3 30 2 3" xfId="38594" xr:uid="{00000000-0005-0000-0000-0000E82E0000}"/>
    <cellStyle name="20% - uthevingsfarge 3 30 2 4" xfId="38595" xr:uid="{00000000-0005-0000-0000-0000E92E0000}"/>
    <cellStyle name="20% - uthevingsfarge 3 30 2 5" xfId="38596" xr:uid="{00000000-0005-0000-0000-0000EA2E0000}"/>
    <cellStyle name="20% - uthevingsfarge 3 30 2 6" xfId="38592" xr:uid="{00000000-0005-0000-0000-0000EB2E0000}"/>
    <cellStyle name="20% - uthevingsfarge 3 30 2_4 manuell" xfId="54239" xr:uid="{B997C526-EE6E-4E8E-9734-475FB64EABBA}"/>
    <cellStyle name="20% - uthevingsfarge 3 30 3" xfId="3109" xr:uid="{00000000-0005-0000-0000-0000ED2E0000}"/>
    <cellStyle name="20% - uthevingsfarge 3 30 3 2" xfId="38597" xr:uid="{00000000-0005-0000-0000-0000EE2E0000}"/>
    <cellStyle name="20% - uthevingsfarge 3 30 3_CC1" xfId="54240" xr:uid="{063F3CD9-6194-4776-B4CE-F7C851110479}"/>
    <cellStyle name="20% - uthevingsfarge 3 30 4" xfId="38598" xr:uid="{00000000-0005-0000-0000-0000EF2E0000}"/>
    <cellStyle name="20% - uthevingsfarge 3 30 5" xfId="38599" xr:uid="{00000000-0005-0000-0000-0000F02E0000}"/>
    <cellStyle name="20% - uthevingsfarge 3 30 6" xfId="38600" xr:uid="{00000000-0005-0000-0000-0000F12E0000}"/>
    <cellStyle name="20% - uthevingsfarge 3 30 7" xfId="38591" xr:uid="{00000000-0005-0000-0000-0000F22E0000}"/>
    <cellStyle name="20% - uthevingsfarge 3 30_4 manuell" xfId="54241"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3" xr:uid="{00000000-0005-0000-0000-0000F72E0000}"/>
    <cellStyle name="20% - uthevingsfarge 3 31 2 2_CC1" xfId="54242" xr:uid="{60554D88-BAD4-4328-9C0C-86EB8532E310}"/>
    <cellStyle name="20% - uthevingsfarge 3 31 2 3" xfId="38604" xr:uid="{00000000-0005-0000-0000-0000F82E0000}"/>
    <cellStyle name="20% - uthevingsfarge 3 31 2 4" xfId="38605" xr:uid="{00000000-0005-0000-0000-0000F92E0000}"/>
    <cellStyle name="20% - uthevingsfarge 3 31 2 5" xfId="38606" xr:uid="{00000000-0005-0000-0000-0000FA2E0000}"/>
    <cellStyle name="20% - uthevingsfarge 3 31 2 6" xfId="38602" xr:uid="{00000000-0005-0000-0000-0000FB2E0000}"/>
    <cellStyle name="20% - uthevingsfarge 3 31 2_4 manuell" xfId="54243" xr:uid="{C896A713-43C1-4961-9931-8BA221248570}"/>
    <cellStyle name="20% - uthevingsfarge 3 31 3" xfId="3113" xr:uid="{00000000-0005-0000-0000-0000FD2E0000}"/>
    <cellStyle name="20% - uthevingsfarge 3 31 3 2" xfId="38607" xr:uid="{00000000-0005-0000-0000-0000FE2E0000}"/>
    <cellStyle name="20% - uthevingsfarge 3 31 3_CC1" xfId="54244" xr:uid="{90C67DD1-33F1-4F25-9E58-AA492D2BD21E}"/>
    <cellStyle name="20% - uthevingsfarge 3 31 4" xfId="38608" xr:uid="{00000000-0005-0000-0000-0000FF2E0000}"/>
    <cellStyle name="20% - uthevingsfarge 3 31 5" xfId="38609" xr:uid="{00000000-0005-0000-0000-0000002F0000}"/>
    <cellStyle name="20% - uthevingsfarge 3 31 6" xfId="38610" xr:uid="{00000000-0005-0000-0000-0000012F0000}"/>
    <cellStyle name="20% - uthevingsfarge 3 31 7" xfId="38601" xr:uid="{00000000-0005-0000-0000-0000022F0000}"/>
    <cellStyle name="20% - uthevingsfarge 3 31_4 manuell" xfId="54245"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3" xr:uid="{00000000-0005-0000-0000-0000072F0000}"/>
    <cellStyle name="20% - uthevingsfarge 3 32 2 2_CC1" xfId="54246" xr:uid="{974FF1C9-3052-4B65-9759-C31B85A245DC}"/>
    <cellStyle name="20% - uthevingsfarge 3 32 2 3" xfId="38614" xr:uid="{00000000-0005-0000-0000-0000082F0000}"/>
    <cellStyle name="20% - uthevingsfarge 3 32 2 4" xfId="38615" xr:uid="{00000000-0005-0000-0000-0000092F0000}"/>
    <cellStyle name="20% - uthevingsfarge 3 32 2 5" xfId="38616" xr:uid="{00000000-0005-0000-0000-00000A2F0000}"/>
    <cellStyle name="20% - uthevingsfarge 3 32 2 6" xfId="38612" xr:uid="{00000000-0005-0000-0000-00000B2F0000}"/>
    <cellStyle name="20% - uthevingsfarge 3 32 2_4 manuell" xfId="54247" xr:uid="{F91FB82E-A461-4992-8564-387722BD96B7}"/>
    <cellStyle name="20% - uthevingsfarge 3 32 3" xfId="3117" xr:uid="{00000000-0005-0000-0000-00000D2F0000}"/>
    <cellStyle name="20% - uthevingsfarge 3 32 3 2" xfId="38617" xr:uid="{00000000-0005-0000-0000-00000E2F0000}"/>
    <cellStyle name="20% - uthevingsfarge 3 32 3_CC1" xfId="54248" xr:uid="{4C739A7A-4AB8-4A53-BDFD-1408E0BA2C04}"/>
    <cellStyle name="20% - uthevingsfarge 3 32 4" xfId="38618" xr:uid="{00000000-0005-0000-0000-00000F2F0000}"/>
    <cellStyle name="20% - uthevingsfarge 3 32 5" xfId="38619" xr:uid="{00000000-0005-0000-0000-0000102F0000}"/>
    <cellStyle name="20% - uthevingsfarge 3 32 6" xfId="38620" xr:uid="{00000000-0005-0000-0000-0000112F0000}"/>
    <cellStyle name="20% - uthevingsfarge 3 32 7" xfId="38611" xr:uid="{00000000-0005-0000-0000-0000122F0000}"/>
    <cellStyle name="20% - uthevingsfarge 3 32_4 manuell" xfId="54249"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3" xr:uid="{00000000-0005-0000-0000-0000172F0000}"/>
    <cellStyle name="20% - uthevingsfarge 3 33 2 2_CC1" xfId="54250" xr:uid="{ED58386B-623D-453B-998D-6EEB9657199C}"/>
    <cellStyle name="20% - uthevingsfarge 3 33 2 3" xfId="38624" xr:uid="{00000000-0005-0000-0000-0000182F0000}"/>
    <cellStyle name="20% - uthevingsfarge 3 33 2 4" xfId="38625" xr:uid="{00000000-0005-0000-0000-0000192F0000}"/>
    <cellStyle name="20% - uthevingsfarge 3 33 2 5" xfId="38626" xr:uid="{00000000-0005-0000-0000-00001A2F0000}"/>
    <cellStyle name="20% - uthevingsfarge 3 33 2 6" xfId="38622" xr:uid="{00000000-0005-0000-0000-00001B2F0000}"/>
    <cellStyle name="20% - uthevingsfarge 3 33 2_4 manuell" xfId="54251" xr:uid="{6A812F5D-D8F4-4FD2-866F-13BBDA4B4CE4}"/>
    <cellStyle name="20% - uthevingsfarge 3 33 3" xfId="3121" xr:uid="{00000000-0005-0000-0000-00001D2F0000}"/>
    <cellStyle name="20% - uthevingsfarge 3 33 3 2" xfId="38627" xr:uid="{00000000-0005-0000-0000-00001E2F0000}"/>
    <cellStyle name="20% - uthevingsfarge 3 33 3_CC1" xfId="54252" xr:uid="{1CA69444-AA4F-4107-BCA8-432E9704E21A}"/>
    <cellStyle name="20% - uthevingsfarge 3 33 4" xfId="38628" xr:uid="{00000000-0005-0000-0000-00001F2F0000}"/>
    <cellStyle name="20% - uthevingsfarge 3 33 5" xfId="38629" xr:uid="{00000000-0005-0000-0000-0000202F0000}"/>
    <cellStyle name="20% - uthevingsfarge 3 33 6" xfId="38630" xr:uid="{00000000-0005-0000-0000-0000212F0000}"/>
    <cellStyle name="20% - uthevingsfarge 3 33 7" xfId="38621" xr:uid="{00000000-0005-0000-0000-0000222F0000}"/>
    <cellStyle name="20% - uthevingsfarge 3 33_4 manuell" xfId="54253"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3" xr:uid="{00000000-0005-0000-0000-0000272F0000}"/>
    <cellStyle name="20% - uthevingsfarge 3 34 2 2_CC1" xfId="54254" xr:uid="{5B3714AB-7A43-47D3-A9BE-41DB2F473D69}"/>
    <cellStyle name="20% - uthevingsfarge 3 34 2 3" xfId="38634" xr:uid="{00000000-0005-0000-0000-0000282F0000}"/>
    <cellStyle name="20% - uthevingsfarge 3 34 2 4" xfId="38635" xr:uid="{00000000-0005-0000-0000-0000292F0000}"/>
    <cellStyle name="20% - uthevingsfarge 3 34 2 5" xfId="38636" xr:uid="{00000000-0005-0000-0000-00002A2F0000}"/>
    <cellStyle name="20% - uthevingsfarge 3 34 2 6" xfId="38632" xr:uid="{00000000-0005-0000-0000-00002B2F0000}"/>
    <cellStyle name="20% - uthevingsfarge 3 34 2_4 manuell" xfId="54255" xr:uid="{BAFF0C69-C6CC-4809-A1EB-D5B2D034088E}"/>
    <cellStyle name="20% - uthevingsfarge 3 34 3" xfId="3125" xr:uid="{00000000-0005-0000-0000-00002D2F0000}"/>
    <cellStyle name="20% - uthevingsfarge 3 34 3 2" xfId="38637" xr:uid="{00000000-0005-0000-0000-00002E2F0000}"/>
    <cellStyle name="20% - uthevingsfarge 3 34 3_CC1" xfId="54256" xr:uid="{6C149A93-E11E-456D-8BC2-1A1C4D54579A}"/>
    <cellStyle name="20% - uthevingsfarge 3 34 4" xfId="38638" xr:uid="{00000000-0005-0000-0000-00002F2F0000}"/>
    <cellStyle name="20% - uthevingsfarge 3 34 5" xfId="38639" xr:uid="{00000000-0005-0000-0000-0000302F0000}"/>
    <cellStyle name="20% - uthevingsfarge 3 34 6" xfId="38640" xr:uid="{00000000-0005-0000-0000-0000312F0000}"/>
    <cellStyle name="20% - uthevingsfarge 3 34 7" xfId="38631" xr:uid="{00000000-0005-0000-0000-0000322F0000}"/>
    <cellStyle name="20% - uthevingsfarge 3 34_4 manuell" xfId="54257"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3" xr:uid="{00000000-0005-0000-0000-0000372F0000}"/>
    <cellStyle name="20% - uthevingsfarge 3 35 2 2_CC1" xfId="54258" xr:uid="{ACD7E31C-792D-4B9E-AF13-BBC0AED58E0E}"/>
    <cellStyle name="20% - uthevingsfarge 3 35 2 3" xfId="38644" xr:uid="{00000000-0005-0000-0000-0000382F0000}"/>
    <cellStyle name="20% - uthevingsfarge 3 35 2 4" xfId="38645" xr:uid="{00000000-0005-0000-0000-0000392F0000}"/>
    <cellStyle name="20% - uthevingsfarge 3 35 2 5" xfId="38646" xr:uid="{00000000-0005-0000-0000-00003A2F0000}"/>
    <cellStyle name="20% - uthevingsfarge 3 35 2 6" xfId="38642" xr:uid="{00000000-0005-0000-0000-00003B2F0000}"/>
    <cellStyle name="20% - uthevingsfarge 3 35 2_4 manuell" xfId="54259" xr:uid="{329FFDFC-A588-473C-A741-86256E813D37}"/>
    <cellStyle name="20% - uthevingsfarge 3 35 3" xfId="3129" xr:uid="{00000000-0005-0000-0000-00003D2F0000}"/>
    <cellStyle name="20% - uthevingsfarge 3 35 3 2" xfId="38647" xr:uid="{00000000-0005-0000-0000-00003E2F0000}"/>
    <cellStyle name="20% - uthevingsfarge 3 35 3_CC1" xfId="54260" xr:uid="{9DADC353-05E5-44D3-969A-AD1CE89372C4}"/>
    <cellStyle name="20% - uthevingsfarge 3 35 4" xfId="38648" xr:uid="{00000000-0005-0000-0000-00003F2F0000}"/>
    <cellStyle name="20% - uthevingsfarge 3 35 5" xfId="38649" xr:uid="{00000000-0005-0000-0000-0000402F0000}"/>
    <cellStyle name="20% - uthevingsfarge 3 35 6" xfId="38650" xr:uid="{00000000-0005-0000-0000-0000412F0000}"/>
    <cellStyle name="20% - uthevingsfarge 3 35 7" xfId="38641" xr:uid="{00000000-0005-0000-0000-0000422F0000}"/>
    <cellStyle name="20% - uthevingsfarge 3 35_4 manuell" xfId="54261"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3" xr:uid="{00000000-0005-0000-0000-0000472F0000}"/>
    <cellStyle name="20% - uthevingsfarge 3 36 2 2_CC1" xfId="54262" xr:uid="{2A4B2273-2B6B-40FB-9998-0017714BC337}"/>
    <cellStyle name="20% - uthevingsfarge 3 36 2 3" xfId="38654" xr:uid="{00000000-0005-0000-0000-0000482F0000}"/>
    <cellStyle name="20% - uthevingsfarge 3 36 2 4" xfId="38655" xr:uid="{00000000-0005-0000-0000-0000492F0000}"/>
    <cellStyle name="20% - uthevingsfarge 3 36 2 5" xfId="38656" xr:uid="{00000000-0005-0000-0000-00004A2F0000}"/>
    <cellStyle name="20% - uthevingsfarge 3 36 2 6" xfId="38652" xr:uid="{00000000-0005-0000-0000-00004B2F0000}"/>
    <cellStyle name="20% - uthevingsfarge 3 36 2_4 manuell" xfId="54263" xr:uid="{456791BF-8072-464E-92B0-89B93EBECF9F}"/>
    <cellStyle name="20% - uthevingsfarge 3 36 3" xfId="3133" xr:uid="{00000000-0005-0000-0000-00004D2F0000}"/>
    <cellStyle name="20% - uthevingsfarge 3 36 3 2" xfId="38657" xr:uid="{00000000-0005-0000-0000-00004E2F0000}"/>
    <cellStyle name="20% - uthevingsfarge 3 36 3_CC1" xfId="54264" xr:uid="{F42F1579-460C-473E-A063-030CD88D665E}"/>
    <cellStyle name="20% - uthevingsfarge 3 36 4" xfId="38658" xr:uid="{00000000-0005-0000-0000-00004F2F0000}"/>
    <cellStyle name="20% - uthevingsfarge 3 36 5" xfId="38659" xr:uid="{00000000-0005-0000-0000-0000502F0000}"/>
    <cellStyle name="20% - uthevingsfarge 3 36 6" xfId="38660" xr:uid="{00000000-0005-0000-0000-0000512F0000}"/>
    <cellStyle name="20% - uthevingsfarge 3 36 7" xfId="38651" xr:uid="{00000000-0005-0000-0000-0000522F0000}"/>
    <cellStyle name="20% - uthevingsfarge 3 36_4 manuell" xfId="54265"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3" xr:uid="{00000000-0005-0000-0000-0000572F0000}"/>
    <cellStyle name="20% - uthevingsfarge 3 37 2 2_CC1" xfId="54266" xr:uid="{028B982D-21A3-4DD3-9C9A-A8DD395C015E}"/>
    <cellStyle name="20% - uthevingsfarge 3 37 2 3" xfId="38664" xr:uid="{00000000-0005-0000-0000-0000582F0000}"/>
    <cellStyle name="20% - uthevingsfarge 3 37 2 4" xfId="38665" xr:uid="{00000000-0005-0000-0000-0000592F0000}"/>
    <cellStyle name="20% - uthevingsfarge 3 37 2 5" xfId="38666" xr:uid="{00000000-0005-0000-0000-00005A2F0000}"/>
    <cellStyle name="20% - uthevingsfarge 3 37 2 6" xfId="38662" xr:uid="{00000000-0005-0000-0000-00005B2F0000}"/>
    <cellStyle name="20% - uthevingsfarge 3 37 2_4 manuell" xfId="54267" xr:uid="{99C82A37-3006-4620-8E4C-999794A0223D}"/>
    <cellStyle name="20% - uthevingsfarge 3 37 3" xfId="3137" xr:uid="{00000000-0005-0000-0000-00005D2F0000}"/>
    <cellStyle name="20% - uthevingsfarge 3 37 3 2" xfId="38667" xr:uid="{00000000-0005-0000-0000-00005E2F0000}"/>
    <cellStyle name="20% - uthevingsfarge 3 37 3_CC1" xfId="54268" xr:uid="{AFADE07B-B6EF-41C1-B10D-7167519C7B9B}"/>
    <cellStyle name="20% - uthevingsfarge 3 37 4" xfId="38668" xr:uid="{00000000-0005-0000-0000-00005F2F0000}"/>
    <cellStyle name="20% - uthevingsfarge 3 37 5" xfId="38669" xr:uid="{00000000-0005-0000-0000-0000602F0000}"/>
    <cellStyle name="20% - uthevingsfarge 3 37 6" xfId="38670" xr:uid="{00000000-0005-0000-0000-0000612F0000}"/>
    <cellStyle name="20% - uthevingsfarge 3 37 7" xfId="38661" xr:uid="{00000000-0005-0000-0000-0000622F0000}"/>
    <cellStyle name="20% - uthevingsfarge 3 37_4 manuell" xfId="54269"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3" xr:uid="{00000000-0005-0000-0000-0000672F0000}"/>
    <cellStyle name="20% - uthevingsfarge 3 38 2 2_CC1" xfId="54270" xr:uid="{3D6190F0-5180-49B4-A365-D0121C1BB44B}"/>
    <cellStyle name="20% - uthevingsfarge 3 38 2 3" xfId="38674" xr:uid="{00000000-0005-0000-0000-0000682F0000}"/>
    <cellStyle name="20% - uthevingsfarge 3 38 2 4" xfId="38675" xr:uid="{00000000-0005-0000-0000-0000692F0000}"/>
    <cellStyle name="20% - uthevingsfarge 3 38 2 5" xfId="38676" xr:uid="{00000000-0005-0000-0000-00006A2F0000}"/>
    <cellStyle name="20% - uthevingsfarge 3 38 2 6" xfId="38672" xr:uid="{00000000-0005-0000-0000-00006B2F0000}"/>
    <cellStyle name="20% - uthevingsfarge 3 38 2_4 manuell" xfId="54271" xr:uid="{E0A1F263-C045-4B89-9E24-90F3D5528DC2}"/>
    <cellStyle name="20% - uthevingsfarge 3 38 3" xfId="3141" xr:uid="{00000000-0005-0000-0000-00006D2F0000}"/>
    <cellStyle name="20% - uthevingsfarge 3 38 3 2" xfId="38677" xr:uid="{00000000-0005-0000-0000-00006E2F0000}"/>
    <cellStyle name="20% - uthevingsfarge 3 38 3_CC1" xfId="54272" xr:uid="{2F5C1B82-6A38-43F5-873C-8DDB0ED8DBD7}"/>
    <cellStyle name="20% - uthevingsfarge 3 38 4" xfId="38678" xr:uid="{00000000-0005-0000-0000-00006F2F0000}"/>
    <cellStyle name="20% - uthevingsfarge 3 38 5" xfId="38679" xr:uid="{00000000-0005-0000-0000-0000702F0000}"/>
    <cellStyle name="20% - uthevingsfarge 3 38 6" xfId="38680" xr:uid="{00000000-0005-0000-0000-0000712F0000}"/>
    <cellStyle name="20% - uthevingsfarge 3 38 7" xfId="38671" xr:uid="{00000000-0005-0000-0000-0000722F0000}"/>
    <cellStyle name="20% - uthevingsfarge 3 38_4 manuell" xfId="54273"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3" xr:uid="{00000000-0005-0000-0000-0000772F0000}"/>
    <cellStyle name="20% - uthevingsfarge 3 39 2 2_CC1" xfId="54274" xr:uid="{0B2F34E1-E9C8-40D1-9E28-64139D9A766A}"/>
    <cellStyle name="20% - uthevingsfarge 3 39 2 3" xfId="38684" xr:uid="{00000000-0005-0000-0000-0000782F0000}"/>
    <cellStyle name="20% - uthevingsfarge 3 39 2 4" xfId="38685" xr:uid="{00000000-0005-0000-0000-0000792F0000}"/>
    <cellStyle name="20% - uthevingsfarge 3 39 2 5" xfId="38686" xr:uid="{00000000-0005-0000-0000-00007A2F0000}"/>
    <cellStyle name="20% - uthevingsfarge 3 39 2 6" xfId="38682" xr:uid="{00000000-0005-0000-0000-00007B2F0000}"/>
    <cellStyle name="20% - uthevingsfarge 3 39 2_4 manuell" xfId="54275" xr:uid="{3FA18A5C-9D2C-4067-8A59-6627885F7B18}"/>
    <cellStyle name="20% - uthevingsfarge 3 39 3" xfId="3145" xr:uid="{00000000-0005-0000-0000-00007D2F0000}"/>
    <cellStyle name="20% - uthevingsfarge 3 39 3 2" xfId="38687" xr:uid="{00000000-0005-0000-0000-00007E2F0000}"/>
    <cellStyle name="20% - uthevingsfarge 3 39 3_CC1" xfId="54276" xr:uid="{4FC6B117-5D54-4445-8A51-76C7C5038BE5}"/>
    <cellStyle name="20% - uthevingsfarge 3 39 4" xfId="38688" xr:uid="{00000000-0005-0000-0000-00007F2F0000}"/>
    <cellStyle name="20% - uthevingsfarge 3 39 5" xfId="38689" xr:uid="{00000000-0005-0000-0000-0000802F0000}"/>
    <cellStyle name="20% - uthevingsfarge 3 39 6" xfId="38690" xr:uid="{00000000-0005-0000-0000-0000812F0000}"/>
    <cellStyle name="20% - uthevingsfarge 3 39 7" xfId="38681" xr:uid="{00000000-0005-0000-0000-0000822F0000}"/>
    <cellStyle name="20% - uthevingsfarge 3 39_4 manuell" xfId="54277" xr:uid="{6D2F738D-FE6C-4EF8-97E4-6ADA951ECCEB}"/>
    <cellStyle name="20% - uthevingsfarge 3 4" xfId="3146" xr:uid="{00000000-0005-0000-0000-0000842F0000}"/>
    <cellStyle name="20% - uthevingsfarge 3 4 10" xfId="44026"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27" xr:uid="{00000000-0005-0000-0000-0000892F0000}"/>
    <cellStyle name="20% - uthevingsfarge 3 4 2 2 3" xfId="38693" xr:uid="{00000000-0005-0000-0000-00008A2F0000}"/>
    <cellStyle name="20% - uthevingsfarge 3 4 2 2_3. Chng in credit spreads" xfId="44028" xr:uid="{00000000-0005-0000-0000-00008B2F0000}"/>
    <cellStyle name="20% - uthevingsfarge 3 4 2 3" xfId="14854" xr:uid="{00000000-0005-0000-0000-00008C2F0000}"/>
    <cellStyle name="20% - uthevingsfarge 3 4 2 3 2" xfId="38694" xr:uid="{00000000-0005-0000-0000-00008D2F0000}"/>
    <cellStyle name="20% - uthevingsfarge 3 4 2 3 2 2" xfId="44029" xr:uid="{00000000-0005-0000-0000-00008E2F0000}"/>
    <cellStyle name="20% - uthevingsfarge 3 4 2 3 3" xfId="44030" xr:uid="{00000000-0005-0000-0000-00008F2F0000}"/>
    <cellStyle name="20% - uthevingsfarge 3 4 2 3_3. Chng in credit spreads" xfId="44031" xr:uid="{00000000-0005-0000-0000-0000902F0000}"/>
    <cellStyle name="20% - uthevingsfarge 3 4 2 4" xfId="38695" xr:uid="{00000000-0005-0000-0000-0000912F0000}"/>
    <cellStyle name="20% - uthevingsfarge 3 4 2 4 2" xfId="44032" xr:uid="{00000000-0005-0000-0000-0000922F0000}"/>
    <cellStyle name="20% - uthevingsfarge 3 4 2 5" xfId="38696" xr:uid="{00000000-0005-0000-0000-0000932F0000}"/>
    <cellStyle name="20% - uthevingsfarge 3 4 2 6" xfId="38692" xr:uid="{00000000-0005-0000-0000-0000942F0000}"/>
    <cellStyle name="20% - uthevingsfarge 3 4 2 7" xfId="44033" xr:uid="{00000000-0005-0000-0000-0000952F0000}"/>
    <cellStyle name="20% - uthevingsfarge 3 4 2 8" xfId="44034" xr:uid="{00000000-0005-0000-0000-0000962F0000}"/>
    <cellStyle name="20% - uthevingsfarge 3 4 2_3. Chng in credit spreads" xfId="44035" xr:uid="{00000000-0005-0000-0000-0000972F0000}"/>
    <cellStyle name="20% - uthevingsfarge 3 4 3" xfId="3149" xr:uid="{00000000-0005-0000-0000-0000982F0000}"/>
    <cellStyle name="20% - uthevingsfarge 3 4 3 2" xfId="14855" xr:uid="{00000000-0005-0000-0000-0000992F0000}"/>
    <cellStyle name="20% - uthevingsfarge 3 4 3 2 2" xfId="44036" xr:uid="{00000000-0005-0000-0000-00009A2F0000}"/>
    <cellStyle name="20% - uthevingsfarge 3 4 3 3" xfId="14856" xr:uid="{00000000-0005-0000-0000-00009B2F0000}"/>
    <cellStyle name="20% - uthevingsfarge 3 4 3 4" xfId="38697" xr:uid="{00000000-0005-0000-0000-00009C2F0000}"/>
    <cellStyle name="20% - uthevingsfarge 3 4 3 5" xfId="44037" xr:uid="{00000000-0005-0000-0000-00009D2F0000}"/>
    <cellStyle name="20% - uthevingsfarge 3 4 3 6" xfId="44038" xr:uid="{00000000-0005-0000-0000-00009E2F0000}"/>
    <cellStyle name="20% - uthevingsfarge 3 4 3_3. Chng in credit spreads" xfId="44039" xr:uid="{00000000-0005-0000-0000-00009F2F0000}"/>
    <cellStyle name="20% - uthevingsfarge 3 4 4" xfId="14857" xr:uid="{00000000-0005-0000-0000-0000A02F0000}"/>
    <cellStyle name="20% - uthevingsfarge 3 4 4 2" xfId="14858" xr:uid="{00000000-0005-0000-0000-0000A12F0000}"/>
    <cellStyle name="20% - uthevingsfarge 3 4 4 2 2" xfId="44040" xr:uid="{00000000-0005-0000-0000-0000A22F0000}"/>
    <cellStyle name="20% - uthevingsfarge 3 4 4 3" xfId="14859" xr:uid="{00000000-0005-0000-0000-0000A32F0000}"/>
    <cellStyle name="20% - uthevingsfarge 3 4 4 4" xfId="38698" xr:uid="{00000000-0005-0000-0000-0000A42F0000}"/>
    <cellStyle name="20% - uthevingsfarge 3 4 4 5" xfId="44041" xr:uid="{00000000-0005-0000-0000-0000A52F0000}"/>
    <cellStyle name="20% - uthevingsfarge 3 4 4 6" xfId="44042" xr:uid="{00000000-0005-0000-0000-0000A62F0000}"/>
    <cellStyle name="20% - uthevingsfarge 3 4 4_3. Chng in credit spreads" xfId="44043"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699" xr:uid="{00000000-0005-0000-0000-0000AB2F0000}"/>
    <cellStyle name="20% - uthevingsfarge 3 4 5 5" xfId="44044" xr:uid="{00000000-0005-0000-0000-0000AC2F0000}"/>
    <cellStyle name="20% - uthevingsfarge 3 4 5 6" xfId="44045"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700" xr:uid="{00000000-0005-0000-0000-0000B12F0000}"/>
    <cellStyle name="20% - uthevingsfarge 3 4 6_AVA DVA EL" xfId="14866" xr:uid="{00000000-0005-0000-0000-0000B22F0000}"/>
    <cellStyle name="20% - uthevingsfarge 3 4 7" xfId="14867" xr:uid="{00000000-0005-0000-0000-0000B32F0000}"/>
    <cellStyle name="20% - uthevingsfarge 3 4 8" xfId="38691" xr:uid="{00000000-0005-0000-0000-0000B42F0000}"/>
    <cellStyle name="20% - uthevingsfarge 3 4 9" xfId="44046" xr:uid="{00000000-0005-0000-0000-0000B52F0000}"/>
    <cellStyle name="20% - uthevingsfarge 3 4_3. Chng in credit spreads" xfId="44047"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3" xr:uid="{00000000-0005-0000-0000-0000BA2F0000}"/>
    <cellStyle name="20% - uthevingsfarge 3 40 2 2_CC1" xfId="54278" xr:uid="{E40F59B8-E74E-4A19-B75C-1EFBA1134A3B}"/>
    <cellStyle name="20% - uthevingsfarge 3 40 2 3" xfId="38704" xr:uid="{00000000-0005-0000-0000-0000BB2F0000}"/>
    <cellStyle name="20% - uthevingsfarge 3 40 2 4" xfId="38705" xr:uid="{00000000-0005-0000-0000-0000BC2F0000}"/>
    <cellStyle name="20% - uthevingsfarge 3 40 2 5" xfId="38706" xr:uid="{00000000-0005-0000-0000-0000BD2F0000}"/>
    <cellStyle name="20% - uthevingsfarge 3 40 2 6" xfId="38702" xr:uid="{00000000-0005-0000-0000-0000BE2F0000}"/>
    <cellStyle name="20% - uthevingsfarge 3 40 2_4 manuell" xfId="54279" xr:uid="{0E270B3E-AC85-4B95-8242-B47546720CBA}"/>
    <cellStyle name="20% - uthevingsfarge 3 40 3" xfId="3153" xr:uid="{00000000-0005-0000-0000-0000C02F0000}"/>
    <cellStyle name="20% - uthevingsfarge 3 40 3 2" xfId="38707" xr:uid="{00000000-0005-0000-0000-0000C12F0000}"/>
    <cellStyle name="20% - uthevingsfarge 3 40 3_CC1" xfId="54280" xr:uid="{B11D52D1-5C3B-44F3-9FE2-67DCABA3645E}"/>
    <cellStyle name="20% - uthevingsfarge 3 40 4" xfId="38708" xr:uid="{00000000-0005-0000-0000-0000C22F0000}"/>
    <cellStyle name="20% - uthevingsfarge 3 40 5" xfId="38709" xr:uid="{00000000-0005-0000-0000-0000C32F0000}"/>
    <cellStyle name="20% - uthevingsfarge 3 40 6" xfId="38710" xr:uid="{00000000-0005-0000-0000-0000C42F0000}"/>
    <cellStyle name="20% - uthevingsfarge 3 40 7" xfId="38701" xr:uid="{00000000-0005-0000-0000-0000C52F0000}"/>
    <cellStyle name="20% - uthevingsfarge 3 40_4 manuell" xfId="54281"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3" xr:uid="{00000000-0005-0000-0000-0000CA2F0000}"/>
    <cellStyle name="20% - uthevingsfarge 3 41 2 2_CC1" xfId="54282" xr:uid="{10A2EB4F-A066-4E7A-9FA2-CE4E58731487}"/>
    <cellStyle name="20% - uthevingsfarge 3 41 2 3" xfId="38714" xr:uid="{00000000-0005-0000-0000-0000CB2F0000}"/>
    <cellStyle name="20% - uthevingsfarge 3 41 2 4" xfId="38715" xr:uid="{00000000-0005-0000-0000-0000CC2F0000}"/>
    <cellStyle name="20% - uthevingsfarge 3 41 2 5" xfId="38716" xr:uid="{00000000-0005-0000-0000-0000CD2F0000}"/>
    <cellStyle name="20% - uthevingsfarge 3 41 2 6" xfId="38712" xr:uid="{00000000-0005-0000-0000-0000CE2F0000}"/>
    <cellStyle name="20% - uthevingsfarge 3 41 2_4 manuell" xfId="54283" xr:uid="{21E78CC9-1A41-46BD-9D93-940085015B0E}"/>
    <cellStyle name="20% - uthevingsfarge 3 41 3" xfId="3157" xr:uid="{00000000-0005-0000-0000-0000D02F0000}"/>
    <cellStyle name="20% - uthevingsfarge 3 41 3 2" xfId="38717" xr:uid="{00000000-0005-0000-0000-0000D12F0000}"/>
    <cellStyle name="20% - uthevingsfarge 3 41 3_CC1" xfId="54284" xr:uid="{09626440-2C9C-4DC7-9FD3-B2E841F3C46C}"/>
    <cellStyle name="20% - uthevingsfarge 3 41 4" xfId="38718" xr:uid="{00000000-0005-0000-0000-0000D22F0000}"/>
    <cellStyle name="20% - uthevingsfarge 3 41 5" xfId="38719" xr:uid="{00000000-0005-0000-0000-0000D32F0000}"/>
    <cellStyle name="20% - uthevingsfarge 3 41 6" xfId="38720" xr:uid="{00000000-0005-0000-0000-0000D42F0000}"/>
    <cellStyle name="20% - uthevingsfarge 3 41 7" xfId="38711" xr:uid="{00000000-0005-0000-0000-0000D52F0000}"/>
    <cellStyle name="20% - uthevingsfarge 3 41_4 manuell" xfId="54285"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3" xr:uid="{00000000-0005-0000-0000-0000DA2F0000}"/>
    <cellStyle name="20% - uthevingsfarge 3 42 2 2_CC1" xfId="54286" xr:uid="{A588C260-F286-49AC-9DD5-B2CBB97A5197}"/>
    <cellStyle name="20% - uthevingsfarge 3 42 2 3" xfId="38724" xr:uid="{00000000-0005-0000-0000-0000DB2F0000}"/>
    <cellStyle name="20% - uthevingsfarge 3 42 2 4" xfId="38725" xr:uid="{00000000-0005-0000-0000-0000DC2F0000}"/>
    <cellStyle name="20% - uthevingsfarge 3 42 2 5" xfId="38726" xr:uid="{00000000-0005-0000-0000-0000DD2F0000}"/>
    <cellStyle name="20% - uthevingsfarge 3 42 2 6" xfId="38722" xr:uid="{00000000-0005-0000-0000-0000DE2F0000}"/>
    <cellStyle name="20% - uthevingsfarge 3 42 2_4 manuell" xfId="54287" xr:uid="{14C6A0C3-CBFC-448C-962F-21B4DF8898E5}"/>
    <cellStyle name="20% - uthevingsfarge 3 42 3" xfId="3161" xr:uid="{00000000-0005-0000-0000-0000E02F0000}"/>
    <cellStyle name="20% - uthevingsfarge 3 42 3 2" xfId="38727" xr:uid="{00000000-0005-0000-0000-0000E12F0000}"/>
    <cellStyle name="20% - uthevingsfarge 3 42 3_CC1" xfId="54288" xr:uid="{E34E2062-3CB9-4467-B024-BCB24C8F8127}"/>
    <cellStyle name="20% - uthevingsfarge 3 42 4" xfId="38728" xr:uid="{00000000-0005-0000-0000-0000E22F0000}"/>
    <cellStyle name="20% - uthevingsfarge 3 42 5" xfId="38729" xr:uid="{00000000-0005-0000-0000-0000E32F0000}"/>
    <cellStyle name="20% - uthevingsfarge 3 42 6" xfId="38730" xr:uid="{00000000-0005-0000-0000-0000E42F0000}"/>
    <cellStyle name="20% - uthevingsfarge 3 42 7" xfId="38721" xr:uid="{00000000-0005-0000-0000-0000E52F0000}"/>
    <cellStyle name="20% - uthevingsfarge 3 42_4 manuell" xfId="54289"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3" xr:uid="{00000000-0005-0000-0000-0000EA2F0000}"/>
    <cellStyle name="20% - uthevingsfarge 3 43 2 2_CC1" xfId="54290" xr:uid="{21A36163-DF39-4BCF-B573-B4B416680EE3}"/>
    <cellStyle name="20% - uthevingsfarge 3 43 2 3" xfId="38734" xr:uid="{00000000-0005-0000-0000-0000EB2F0000}"/>
    <cellStyle name="20% - uthevingsfarge 3 43 2 4" xfId="38735" xr:uid="{00000000-0005-0000-0000-0000EC2F0000}"/>
    <cellStyle name="20% - uthevingsfarge 3 43 2 5" xfId="38736" xr:uid="{00000000-0005-0000-0000-0000ED2F0000}"/>
    <cellStyle name="20% - uthevingsfarge 3 43 2 6" xfId="38732" xr:uid="{00000000-0005-0000-0000-0000EE2F0000}"/>
    <cellStyle name="20% - uthevingsfarge 3 43 2_4 manuell" xfId="54291" xr:uid="{BC1B25E7-7DBD-46E5-9C33-64DEDFA10D83}"/>
    <cellStyle name="20% - uthevingsfarge 3 43 3" xfId="3165" xr:uid="{00000000-0005-0000-0000-0000F02F0000}"/>
    <cellStyle name="20% - uthevingsfarge 3 43 3 2" xfId="38737" xr:uid="{00000000-0005-0000-0000-0000F12F0000}"/>
    <cellStyle name="20% - uthevingsfarge 3 43 3_CC1" xfId="54292" xr:uid="{F89CFE70-EFBF-4FED-8047-A2C41E0AFCE1}"/>
    <cellStyle name="20% - uthevingsfarge 3 43 4" xfId="38738" xr:uid="{00000000-0005-0000-0000-0000F22F0000}"/>
    <cellStyle name="20% - uthevingsfarge 3 43 5" xfId="38739" xr:uid="{00000000-0005-0000-0000-0000F32F0000}"/>
    <cellStyle name="20% - uthevingsfarge 3 43 6" xfId="38740" xr:uid="{00000000-0005-0000-0000-0000F42F0000}"/>
    <cellStyle name="20% - uthevingsfarge 3 43 7" xfId="38731" xr:uid="{00000000-0005-0000-0000-0000F52F0000}"/>
    <cellStyle name="20% - uthevingsfarge 3 43_4 manuell" xfId="54293"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3" xr:uid="{00000000-0005-0000-0000-0000FA2F0000}"/>
    <cellStyle name="20% - uthevingsfarge 3 44 2 2_CC1" xfId="54294" xr:uid="{AD9EE92D-6935-4AA4-9A58-B7FAD2E0FA22}"/>
    <cellStyle name="20% - uthevingsfarge 3 44 2 3" xfId="38744" xr:uid="{00000000-0005-0000-0000-0000FB2F0000}"/>
    <cellStyle name="20% - uthevingsfarge 3 44 2 4" xfId="38745" xr:uid="{00000000-0005-0000-0000-0000FC2F0000}"/>
    <cellStyle name="20% - uthevingsfarge 3 44 2 5" xfId="38746" xr:uid="{00000000-0005-0000-0000-0000FD2F0000}"/>
    <cellStyle name="20% - uthevingsfarge 3 44 2 6" xfId="38742" xr:uid="{00000000-0005-0000-0000-0000FE2F0000}"/>
    <cellStyle name="20% - uthevingsfarge 3 44 2_4 manuell" xfId="54295" xr:uid="{B2ACDAF5-0ED1-4BE7-B096-B2974549B69B}"/>
    <cellStyle name="20% - uthevingsfarge 3 44 3" xfId="3169" xr:uid="{00000000-0005-0000-0000-000000300000}"/>
    <cellStyle name="20% - uthevingsfarge 3 44 3 2" xfId="38747" xr:uid="{00000000-0005-0000-0000-000001300000}"/>
    <cellStyle name="20% - uthevingsfarge 3 44 3_CC1" xfId="54296" xr:uid="{A6730C1F-0EF6-4A6F-BB89-FBA6FB29F6AF}"/>
    <cellStyle name="20% - uthevingsfarge 3 44 4" xfId="38748" xr:uid="{00000000-0005-0000-0000-000002300000}"/>
    <cellStyle name="20% - uthevingsfarge 3 44 5" xfId="38749" xr:uid="{00000000-0005-0000-0000-000003300000}"/>
    <cellStyle name="20% - uthevingsfarge 3 44 6" xfId="38750" xr:uid="{00000000-0005-0000-0000-000004300000}"/>
    <cellStyle name="20% - uthevingsfarge 3 44 7" xfId="38741" xr:uid="{00000000-0005-0000-0000-000005300000}"/>
    <cellStyle name="20% - uthevingsfarge 3 44_4 manuell" xfId="54297"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3" xr:uid="{00000000-0005-0000-0000-00000A300000}"/>
    <cellStyle name="20% - uthevingsfarge 3 45 2 2_CC1" xfId="54298" xr:uid="{348928D6-36FC-4876-AE96-95157B26FB06}"/>
    <cellStyle name="20% - uthevingsfarge 3 45 2 3" xfId="38754" xr:uid="{00000000-0005-0000-0000-00000B300000}"/>
    <cellStyle name="20% - uthevingsfarge 3 45 2 4" xfId="38755" xr:uid="{00000000-0005-0000-0000-00000C300000}"/>
    <cellStyle name="20% - uthevingsfarge 3 45 2 5" xfId="38756" xr:uid="{00000000-0005-0000-0000-00000D300000}"/>
    <cellStyle name="20% - uthevingsfarge 3 45 2 6" xfId="38752" xr:uid="{00000000-0005-0000-0000-00000E300000}"/>
    <cellStyle name="20% - uthevingsfarge 3 45 2_4 manuell" xfId="54299" xr:uid="{792022FF-742F-4E4B-8429-23F98A5BD81E}"/>
    <cellStyle name="20% - uthevingsfarge 3 45 3" xfId="3173" xr:uid="{00000000-0005-0000-0000-000010300000}"/>
    <cellStyle name="20% - uthevingsfarge 3 45 3 2" xfId="38757" xr:uid="{00000000-0005-0000-0000-000011300000}"/>
    <cellStyle name="20% - uthevingsfarge 3 45 3_CC1" xfId="54300" xr:uid="{70AF626A-CE8A-4D42-8BD5-DBDD0DD3E0B9}"/>
    <cellStyle name="20% - uthevingsfarge 3 45 4" xfId="38758" xr:uid="{00000000-0005-0000-0000-000012300000}"/>
    <cellStyle name="20% - uthevingsfarge 3 45 5" xfId="38759" xr:uid="{00000000-0005-0000-0000-000013300000}"/>
    <cellStyle name="20% - uthevingsfarge 3 45 6" xfId="38760" xr:uid="{00000000-0005-0000-0000-000014300000}"/>
    <cellStyle name="20% - uthevingsfarge 3 45 7" xfId="38751" xr:uid="{00000000-0005-0000-0000-000015300000}"/>
    <cellStyle name="20% - uthevingsfarge 3 45_4 manuell" xfId="54301"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3" xr:uid="{00000000-0005-0000-0000-00001A300000}"/>
    <cellStyle name="20% - uthevingsfarge 3 46 2 2_CC1" xfId="54302" xr:uid="{4FA3425F-E54F-4671-BD05-22FCF303E35A}"/>
    <cellStyle name="20% - uthevingsfarge 3 46 2 3" xfId="38764" xr:uid="{00000000-0005-0000-0000-00001B300000}"/>
    <cellStyle name="20% - uthevingsfarge 3 46 2 4" xfId="38765" xr:uid="{00000000-0005-0000-0000-00001C300000}"/>
    <cellStyle name="20% - uthevingsfarge 3 46 2 5" xfId="38766" xr:uid="{00000000-0005-0000-0000-00001D300000}"/>
    <cellStyle name="20% - uthevingsfarge 3 46 2 6" xfId="38762" xr:uid="{00000000-0005-0000-0000-00001E300000}"/>
    <cellStyle name="20% - uthevingsfarge 3 46 2_4 manuell" xfId="54303" xr:uid="{62E56069-4AA1-4D54-AE0E-1CC60A3714BB}"/>
    <cellStyle name="20% - uthevingsfarge 3 46 3" xfId="3177" xr:uid="{00000000-0005-0000-0000-000020300000}"/>
    <cellStyle name="20% - uthevingsfarge 3 46 3 2" xfId="38767" xr:uid="{00000000-0005-0000-0000-000021300000}"/>
    <cellStyle name="20% - uthevingsfarge 3 46 3_CC1" xfId="54304" xr:uid="{BACB7454-0BAB-499E-96AF-99CF6EC1904B}"/>
    <cellStyle name="20% - uthevingsfarge 3 46 4" xfId="38768" xr:uid="{00000000-0005-0000-0000-000022300000}"/>
    <cellStyle name="20% - uthevingsfarge 3 46 5" xfId="38769" xr:uid="{00000000-0005-0000-0000-000023300000}"/>
    <cellStyle name="20% - uthevingsfarge 3 46 6" xfId="38770" xr:uid="{00000000-0005-0000-0000-000024300000}"/>
    <cellStyle name="20% - uthevingsfarge 3 46 7" xfId="38761" xr:uid="{00000000-0005-0000-0000-000025300000}"/>
    <cellStyle name="20% - uthevingsfarge 3 46_4 manuell" xfId="54305"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3" xr:uid="{00000000-0005-0000-0000-00002A300000}"/>
    <cellStyle name="20% - uthevingsfarge 3 47 2 2_CC1" xfId="54306" xr:uid="{D3B9A847-30EA-4E6B-A4C8-DB32A526480B}"/>
    <cellStyle name="20% - uthevingsfarge 3 47 2 3" xfId="38774" xr:uid="{00000000-0005-0000-0000-00002B300000}"/>
    <cellStyle name="20% - uthevingsfarge 3 47 2 4" xfId="38775" xr:uid="{00000000-0005-0000-0000-00002C300000}"/>
    <cellStyle name="20% - uthevingsfarge 3 47 2 5" xfId="38776" xr:uid="{00000000-0005-0000-0000-00002D300000}"/>
    <cellStyle name="20% - uthevingsfarge 3 47 2 6" xfId="38772" xr:uid="{00000000-0005-0000-0000-00002E300000}"/>
    <cellStyle name="20% - uthevingsfarge 3 47 2_4 manuell" xfId="54307" xr:uid="{298287D4-99AE-4202-8A89-343EADA6CC64}"/>
    <cellStyle name="20% - uthevingsfarge 3 47 3" xfId="3181" xr:uid="{00000000-0005-0000-0000-000030300000}"/>
    <cellStyle name="20% - uthevingsfarge 3 47 3 2" xfId="38777" xr:uid="{00000000-0005-0000-0000-000031300000}"/>
    <cellStyle name="20% - uthevingsfarge 3 47 3_CC1" xfId="54308" xr:uid="{ACB446B5-F684-44AC-8235-A3B6A290BEA0}"/>
    <cellStyle name="20% - uthevingsfarge 3 47 4" xfId="38778" xr:uid="{00000000-0005-0000-0000-000032300000}"/>
    <cellStyle name="20% - uthevingsfarge 3 47 5" xfId="38779" xr:uid="{00000000-0005-0000-0000-000033300000}"/>
    <cellStyle name="20% - uthevingsfarge 3 47 6" xfId="38780" xr:uid="{00000000-0005-0000-0000-000034300000}"/>
    <cellStyle name="20% - uthevingsfarge 3 47 7" xfId="38771" xr:uid="{00000000-0005-0000-0000-000035300000}"/>
    <cellStyle name="20% - uthevingsfarge 3 47_4 manuell" xfId="54309"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3" xr:uid="{00000000-0005-0000-0000-00003A300000}"/>
    <cellStyle name="20% - uthevingsfarge 3 48 2 2_CC1" xfId="54310" xr:uid="{8FCE5383-6FB2-404F-9487-4A98BD868749}"/>
    <cellStyle name="20% - uthevingsfarge 3 48 2 3" xfId="38784" xr:uid="{00000000-0005-0000-0000-00003B300000}"/>
    <cellStyle name="20% - uthevingsfarge 3 48 2 4" xfId="38785" xr:uid="{00000000-0005-0000-0000-00003C300000}"/>
    <cellStyle name="20% - uthevingsfarge 3 48 2 5" xfId="38786" xr:uid="{00000000-0005-0000-0000-00003D300000}"/>
    <cellStyle name="20% - uthevingsfarge 3 48 2 6" xfId="38782" xr:uid="{00000000-0005-0000-0000-00003E300000}"/>
    <cellStyle name="20% - uthevingsfarge 3 48 2_4 manuell" xfId="54311" xr:uid="{8C8E6648-DB9E-4DEE-A779-4F43A496D67A}"/>
    <cellStyle name="20% - uthevingsfarge 3 48 3" xfId="3185" xr:uid="{00000000-0005-0000-0000-000040300000}"/>
    <cellStyle name="20% - uthevingsfarge 3 48 3 2" xfId="38787" xr:uid="{00000000-0005-0000-0000-000041300000}"/>
    <cellStyle name="20% - uthevingsfarge 3 48 3_CC1" xfId="54312" xr:uid="{F607195C-EF05-4BFB-844F-FF524F169980}"/>
    <cellStyle name="20% - uthevingsfarge 3 48 4" xfId="38788" xr:uid="{00000000-0005-0000-0000-000042300000}"/>
    <cellStyle name="20% - uthevingsfarge 3 48 5" xfId="38789" xr:uid="{00000000-0005-0000-0000-000043300000}"/>
    <cellStyle name="20% - uthevingsfarge 3 48 6" xfId="38790" xr:uid="{00000000-0005-0000-0000-000044300000}"/>
    <cellStyle name="20% - uthevingsfarge 3 48 7" xfId="38781" xr:uid="{00000000-0005-0000-0000-000045300000}"/>
    <cellStyle name="20% - uthevingsfarge 3 48_4 manuell" xfId="54313"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3" xr:uid="{00000000-0005-0000-0000-00004A300000}"/>
    <cellStyle name="20% - uthevingsfarge 3 49 2 2_CC1" xfId="54314" xr:uid="{ED366374-BA37-4695-958C-130950EAF62C}"/>
    <cellStyle name="20% - uthevingsfarge 3 49 2 3" xfId="38794" xr:uid="{00000000-0005-0000-0000-00004B300000}"/>
    <cellStyle name="20% - uthevingsfarge 3 49 2 4" xfId="38795" xr:uid="{00000000-0005-0000-0000-00004C300000}"/>
    <cellStyle name="20% - uthevingsfarge 3 49 2 5" xfId="38796" xr:uid="{00000000-0005-0000-0000-00004D300000}"/>
    <cellStyle name="20% - uthevingsfarge 3 49 2 6" xfId="38792" xr:uid="{00000000-0005-0000-0000-00004E300000}"/>
    <cellStyle name="20% - uthevingsfarge 3 49 2_4 manuell" xfId="54315" xr:uid="{D4A2D804-44EF-4994-A167-F6596EBE6410}"/>
    <cellStyle name="20% - uthevingsfarge 3 49 3" xfId="3189" xr:uid="{00000000-0005-0000-0000-000050300000}"/>
    <cellStyle name="20% - uthevingsfarge 3 49 3 2" xfId="38797" xr:uid="{00000000-0005-0000-0000-000051300000}"/>
    <cellStyle name="20% - uthevingsfarge 3 49 3_CC1" xfId="54316" xr:uid="{51BE8729-F121-460C-A309-1E56B2C7C59D}"/>
    <cellStyle name="20% - uthevingsfarge 3 49 4" xfId="38798" xr:uid="{00000000-0005-0000-0000-000052300000}"/>
    <cellStyle name="20% - uthevingsfarge 3 49 5" xfId="38799" xr:uid="{00000000-0005-0000-0000-000053300000}"/>
    <cellStyle name="20% - uthevingsfarge 3 49 6" xfId="38800" xr:uid="{00000000-0005-0000-0000-000054300000}"/>
    <cellStyle name="20% - uthevingsfarge 3 49 7" xfId="38791" xr:uid="{00000000-0005-0000-0000-000055300000}"/>
    <cellStyle name="20% - uthevingsfarge 3 49_4 manuell" xfId="54317"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3" xr:uid="{00000000-0005-0000-0000-00005A300000}"/>
    <cellStyle name="20% - uthevingsfarge 3 5 2 2 2 2" xfId="44048" xr:uid="{00000000-0005-0000-0000-00005B300000}"/>
    <cellStyle name="20% - uthevingsfarge 3 5 2 2 3" xfId="44049" xr:uid="{00000000-0005-0000-0000-00005C300000}"/>
    <cellStyle name="20% - uthevingsfarge 3 5 2 2_3. Chng in credit spreads" xfId="44050" xr:uid="{00000000-0005-0000-0000-00005D300000}"/>
    <cellStyle name="20% - uthevingsfarge 3 5 2 3" xfId="38804" xr:uid="{00000000-0005-0000-0000-00005E300000}"/>
    <cellStyle name="20% - uthevingsfarge 3 5 2 3 2" xfId="44051" xr:uid="{00000000-0005-0000-0000-00005F300000}"/>
    <cellStyle name="20% - uthevingsfarge 3 5 2 3 2 2" xfId="44052" xr:uid="{00000000-0005-0000-0000-000060300000}"/>
    <cellStyle name="20% - uthevingsfarge 3 5 2 3 3" xfId="44053" xr:uid="{00000000-0005-0000-0000-000061300000}"/>
    <cellStyle name="20% - uthevingsfarge 3 5 2 3_3. Chng in credit spreads" xfId="44054" xr:uid="{00000000-0005-0000-0000-000062300000}"/>
    <cellStyle name="20% - uthevingsfarge 3 5 2 4" xfId="38805" xr:uid="{00000000-0005-0000-0000-000063300000}"/>
    <cellStyle name="20% - uthevingsfarge 3 5 2 4 2" xfId="44055" xr:uid="{00000000-0005-0000-0000-000064300000}"/>
    <cellStyle name="20% - uthevingsfarge 3 5 2 5" xfId="38806" xr:uid="{00000000-0005-0000-0000-000065300000}"/>
    <cellStyle name="20% - uthevingsfarge 3 5 2 6" xfId="38802" xr:uid="{00000000-0005-0000-0000-000066300000}"/>
    <cellStyle name="20% - uthevingsfarge 3 5 2_3. Chng in credit spreads" xfId="44056" xr:uid="{00000000-0005-0000-0000-000067300000}"/>
    <cellStyle name="20% - uthevingsfarge 3 5 3" xfId="3193" xr:uid="{00000000-0005-0000-0000-000068300000}"/>
    <cellStyle name="20% - uthevingsfarge 3 5 3 2" xfId="14868" xr:uid="{00000000-0005-0000-0000-000069300000}"/>
    <cellStyle name="20% - uthevingsfarge 3 5 3 2 2" xfId="44057" xr:uid="{00000000-0005-0000-0000-00006A300000}"/>
    <cellStyle name="20% - uthevingsfarge 3 5 3 3" xfId="38807" xr:uid="{00000000-0005-0000-0000-00006B300000}"/>
    <cellStyle name="20% - uthevingsfarge 3 5 3_3. Chng in credit spreads" xfId="44058" xr:uid="{00000000-0005-0000-0000-00006C300000}"/>
    <cellStyle name="20% - uthevingsfarge 3 5 4" xfId="14869" xr:uid="{00000000-0005-0000-0000-00006D300000}"/>
    <cellStyle name="20% - uthevingsfarge 3 5 4 2" xfId="38808" xr:uid="{00000000-0005-0000-0000-00006E300000}"/>
    <cellStyle name="20% - uthevingsfarge 3 5 4 2 2" xfId="44059" xr:uid="{00000000-0005-0000-0000-00006F300000}"/>
    <cellStyle name="20% - uthevingsfarge 3 5 4 3" xfId="44060" xr:uid="{00000000-0005-0000-0000-000070300000}"/>
    <cellStyle name="20% - uthevingsfarge 3 5 4_3. Chng in credit spreads" xfId="44061" xr:uid="{00000000-0005-0000-0000-000071300000}"/>
    <cellStyle name="20% - uthevingsfarge 3 5 5" xfId="14870" xr:uid="{00000000-0005-0000-0000-000072300000}"/>
    <cellStyle name="20% - uthevingsfarge 3 5 5 2" xfId="38809" xr:uid="{00000000-0005-0000-0000-000073300000}"/>
    <cellStyle name="20% - uthevingsfarge 3 5 6" xfId="38810" xr:uid="{00000000-0005-0000-0000-000074300000}"/>
    <cellStyle name="20% - uthevingsfarge 3 5 7" xfId="38801" xr:uid="{00000000-0005-0000-0000-000075300000}"/>
    <cellStyle name="20% - uthevingsfarge 3 5 8" xfId="44062" xr:uid="{00000000-0005-0000-0000-000076300000}"/>
    <cellStyle name="20% - uthevingsfarge 3 5 9" xfId="44063" xr:uid="{00000000-0005-0000-0000-000077300000}"/>
    <cellStyle name="20% - uthevingsfarge 3 5_3. Chng in credit spreads" xfId="44064"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3" xr:uid="{00000000-0005-0000-0000-00007C300000}"/>
    <cellStyle name="20% - uthevingsfarge 3 50 2 2_CC1" xfId="54318" xr:uid="{0C140689-940A-41E6-B887-35E1E3F9DE08}"/>
    <cellStyle name="20% - uthevingsfarge 3 50 2 3" xfId="38814" xr:uid="{00000000-0005-0000-0000-00007D300000}"/>
    <cellStyle name="20% - uthevingsfarge 3 50 2 4" xfId="38815" xr:uid="{00000000-0005-0000-0000-00007E300000}"/>
    <cellStyle name="20% - uthevingsfarge 3 50 2 5" xfId="38816" xr:uid="{00000000-0005-0000-0000-00007F300000}"/>
    <cellStyle name="20% - uthevingsfarge 3 50 2 6" xfId="38812" xr:uid="{00000000-0005-0000-0000-000080300000}"/>
    <cellStyle name="20% - uthevingsfarge 3 50 2_4 manuell" xfId="54319" xr:uid="{A7C0A8AE-4822-4039-982D-ACDDF3DB5D5F}"/>
    <cellStyle name="20% - uthevingsfarge 3 50 3" xfId="3197" xr:uid="{00000000-0005-0000-0000-000082300000}"/>
    <cellStyle name="20% - uthevingsfarge 3 50 3 2" xfId="38817" xr:uid="{00000000-0005-0000-0000-000083300000}"/>
    <cellStyle name="20% - uthevingsfarge 3 50 3_CC1" xfId="54320" xr:uid="{687C9986-DAE1-4332-B5E4-6438DC1F7BC5}"/>
    <cellStyle name="20% - uthevingsfarge 3 50 4" xfId="38818" xr:uid="{00000000-0005-0000-0000-000084300000}"/>
    <cellStyle name="20% - uthevingsfarge 3 50 5" xfId="38819" xr:uid="{00000000-0005-0000-0000-000085300000}"/>
    <cellStyle name="20% - uthevingsfarge 3 50 6" xfId="38820" xr:uid="{00000000-0005-0000-0000-000086300000}"/>
    <cellStyle name="20% - uthevingsfarge 3 50 7" xfId="38811" xr:uid="{00000000-0005-0000-0000-000087300000}"/>
    <cellStyle name="20% - uthevingsfarge 3 50_4 manuell" xfId="54321"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3" xr:uid="{00000000-0005-0000-0000-00008C300000}"/>
    <cellStyle name="20% - uthevingsfarge 3 51 2 2_CC1" xfId="54322" xr:uid="{2C09EF42-6CA5-4F84-837E-1780367BEBE0}"/>
    <cellStyle name="20% - uthevingsfarge 3 51 2 3" xfId="38824" xr:uid="{00000000-0005-0000-0000-00008D300000}"/>
    <cellStyle name="20% - uthevingsfarge 3 51 2 4" xfId="38825" xr:uid="{00000000-0005-0000-0000-00008E300000}"/>
    <cellStyle name="20% - uthevingsfarge 3 51 2 5" xfId="38826" xr:uid="{00000000-0005-0000-0000-00008F300000}"/>
    <cellStyle name="20% - uthevingsfarge 3 51 2 6" xfId="38822" xr:uid="{00000000-0005-0000-0000-000090300000}"/>
    <cellStyle name="20% - uthevingsfarge 3 51 2_4 manuell" xfId="54323" xr:uid="{32A6B40B-2CDE-4972-A341-35FC6A223CF9}"/>
    <cellStyle name="20% - uthevingsfarge 3 51 3" xfId="3201" xr:uid="{00000000-0005-0000-0000-000092300000}"/>
    <cellStyle name="20% - uthevingsfarge 3 51 3 2" xfId="38827" xr:uid="{00000000-0005-0000-0000-000093300000}"/>
    <cellStyle name="20% - uthevingsfarge 3 51 3_CC1" xfId="54324" xr:uid="{10631DB0-7EF9-4A4E-AAE5-9367AE7814EB}"/>
    <cellStyle name="20% - uthevingsfarge 3 51 4" xfId="38828" xr:uid="{00000000-0005-0000-0000-000094300000}"/>
    <cellStyle name="20% - uthevingsfarge 3 51 5" xfId="38829" xr:uid="{00000000-0005-0000-0000-000095300000}"/>
    <cellStyle name="20% - uthevingsfarge 3 51 6" xfId="38830" xr:uid="{00000000-0005-0000-0000-000096300000}"/>
    <cellStyle name="20% - uthevingsfarge 3 51 7" xfId="38821" xr:uid="{00000000-0005-0000-0000-000097300000}"/>
    <cellStyle name="20% - uthevingsfarge 3 51_4 manuell" xfId="54325"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3" xr:uid="{00000000-0005-0000-0000-00009C300000}"/>
    <cellStyle name="20% - uthevingsfarge 3 52 2 2_CC1" xfId="54326" xr:uid="{1F17A4B2-F1F6-4C48-A981-4D8F5100290E}"/>
    <cellStyle name="20% - uthevingsfarge 3 52 2 3" xfId="38834" xr:uid="{00000000-0005-0000-0000-00009D300000}"/>
    <cellStyle name="20% - uthevingsfarge 3 52 2 4" xfId="38835" xr:uid="{00000000-0005-0000-0000-00009E300000}"/>
    <cellStyle name="20% - uthevingsfarge 3 52 2 5" xfId="38836" xr:uid="{00000000-0005-0000-0000-00009F300000}"/>
    <cellStyle name="20% - uthevingsfarge 3 52 2 6" xfId="38832" xr:uid="{00000000-0005-0000-0000-0000A0300000}"/>
    <cellStyle name="20% - uthevingsfarge 3 52 2_4 manuell" xfId="54327" xr:uid="{779BCBEA-42E2-4FB9-82B1-68E1C1EBA72A}"/>
    <cellStyle name="20% - uthevingsfarge 3 52 3" xfId="3205" xr:uid="{00000000-0005-0000-0000-0000A2300000}"/>
    <cellStyle name="20% - uthevingsfarge 3 52 3 2" xfId="38837" xr:uid="{00000000-0005-0000-0000-0000A3300000}"/>
    <cellStyle name="20% - uthevingsfarge 3 52 3_CC1" xfId="54328" xr:uid="{1EB50B99-DD5A-4251-8ECA-F4250565BFCD}"/>
    <cellStyle name="20% - uthevingsfarge 3 52 4" xfId="38838" xr:uid="{00000000-0005-0000-0000-0000A4300000}"/>
    <cellStyle name="20% - uthevingsfarge 3 52 5" xfId="38839" xr:uid="{00000000-0005-0000-0000-0000A5300000}"/>
    <cellStyle name="20% - uthevingsfarge 3 52 6" xfId="38840" xr:uid="{00000000-0005-0000-0000-0000A6300000}"/>
    <cellStyle name="20% - uthevingsfarge 3 52 7" xfId="38831" xr:uid="{00000000-0005-0000-0000-0000A7300000}"/>
    <cellStyle name="20% - uthevingsfarge 3 52_4 manuell" xfId="54329"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3" xr:uid="{00000000-0005-0000-0000-0000AC300000}"/>
    <cellStyle name="20% - uthevingsfarge 3 53 2 2_CC1" xfId="54330" xr:uid="{D2EF15E6-70FF-4095-8C5A-EDDD1FF6DD85}"/>
    <cellStyle name="20% - uthevingsfarge 3 53 2 3" xfId="38844" xr:uid="{00000000-0005-0000-0000-0000AD300000}"/>
    <cellStyle name="20% - uthevingsfarge 3 53 2 4" xfId="38845" xr:uid="{00000000-0005-0000-0000-0000AE300000}"/>
    <cellStyle name="20% - uthevingsfarge 3 53 2 5" xfId="38846" xr:uid="{00000000-0005-0000-0000-0000AF300000}"/>
    <cellStyle name="20% - uthevingsfarge 3 53 2 6" xfId="38842" xr:uid="{00000000-0005-0000-0000-0000B0300000}"/>
    <cellStyle name="20% - uthevingsfarge 3 53 2_4 manuell" xfId="54331" xr:uid="{ED2B0E39-9DB1-4AA5-A748-62121CEBC532}"/>
    <cellStyle name="20% - uthevingsfarge 3 53 3" xfId="3209" xr:uid="{00000000-0005-0000-0000-0000B2300000}"/>
    <cellStyle name="20% - uthevingsfarge 3 53 3 2" xfId="38847" xr:uid="{00000000-0005-0000-0000-0000B3300000}"/>
    <cellStyle name="20% - uthevingsfarge 3 53 3_CC1" xfId="54332" xr:uid="{9FADBBB3-2202-4D05-9722-E75B3F5516EE}"/>
    <cellStyle name="20% - uthevingsfarge 3 53 4" xfId="38848" xr:uid="{00000000-0005-0000-0000-0000B4300000}"/>
    <cellStyle name="20% - uthevingsfarge 3 53 5" xfId="38849" xr:uid="{00000000-0005-0000-0000-0000B5300000}"/>
    <cellStyle name="20% - uthevingsfarge 3 53 6" xfId="38850" xr:uid="{00000000-0005-0000-0000-0000B6300000}"/>
    <cellStyle name="20% - uthevingsfarge 3 53 7" xfId="38841" xr:uid="{00000000-0005-0000-0000-0000B7300000}"/>
    <cellStyle name="20% - uthevingsfarge 3 53_4 manuell" xfId="54333"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3" xr:uid="{00000000-0005-0000-0000-0000BC300000}"/>
    <cellStyle name="20% - uthevingsfarge 3 54 2 2_CC1" xfId="54334" xr:uid="{7FB4129A-B4CE-4F79-A3B2-4C979DA7E3A4}"/>
    <cellStyle name="20% - uthevingsfarge 3 54 2 3" xfId="38854" xr:uid="{00000000-0005-0000-0000-0000BD300000}"/>
    <cellStyle name="20% - uthevingsfarge 3 54 2 4" xfId="38855" xr:uid="{00000000-0005-0000-0000-0000BE300000}"/>
    <cellStyle name="20% - uthevingsfarge 3 54 2 5" xfId="38856" xr:uid="{00000000-0005-0000-0000-0000BF300000}"/>
    <cellStyle name="20% - uthevingsfarge 3 54 2 6" xfId="38852" xr:uid="{00000000-0005-0000-0000-0000C0300000}"/>
    <cellStyle name="20% - uthevingsfarge 3 54 2_4 manuell" xfId="54335" xr:uid="{278B5F84-A079-4F08-9E18-76B815205D85}"/>
    <cellStyle name="20% - uthevingsfarge 3 54 3" xfId="3213" xr:uid="{00000000-0005-0000-0000-0000C2300000}"/>
    <cellStyle name="20% - uthevingsfarge 3 54 3 2" xfId="38857" xr:uid="{00000000-0005-0000-0000-0000C3300000}"/>
    <cellStyle name="20% - uthevingsfarge 3 54 3_CC1" xfId="54336" xr:uid="{01D7CAEE-4A36-4B0B-8888-5C66F3F442A9}"/>
    <cellStyle name="20% - uthevingsfarge 3 54 4" xfId="38858" xr:uid="{00000000-0005-0000-0000-0000C4300000}"/>
    <cellStyle name="20% - uthevingsfarge 3 54 5" xfId="38859" xr:uid="{00000000-0005-0000-0000-0000C5300000}"/>
    <cellStyle name="20% - uthevingsfarge 3 54 6" xfId="38860" xr:uid="{00000000-0005-0000-0000-0000C6300000}"/>
    <cellStyle name="20% - uthevingsfarge 3 54 7" xfId="38851" xr:uid="{00000000-0005-0000-0000-0000C7300000}"/>
    <cellStyle name="20% - uthevingsfarge 3 54_4 manuell" xfId="54337"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3" xr:uid="{00000000-0005-0000-0000-0000CC300000}"/>
    <cellStyle name="20% - uthevingsfarge 3 55 2 2_CC1" xfId="54338" xr:uid="{C881D77D-1DB1-420C-B0E3-E5CBC7F20B53}"/>
    <cellStyle name="20% - uthevingsfarge 3 55 2 3" xfId="38864" xr:uid="{00000000-0005-0000-0000-0000CD300000}"/>
    <cellStyle name="20% - uthevingsfarge 3 55 2 4" xfId="38865" xr:uid="{00000000-0005-0000-0000-0000CE300000}"/>
    <cellStyle name="20% - uthevingsfarge 3 55 2 5" xfId="38866" xr:uid="{00000000-0005-0000-0000-0000CF300000}"/>
    <cellStyle name="20% - uthevingsfarge 3 55 2 6" xfId="38862" xr:uid="{00000000-0005-0000-0000-0000D0300000}"/>
    <cellStyle name="20% - uthevingsfarge 3 55 2_4 manuell" xfId="54339" xr:uid="{22544995-8FB4-4822-8EC4-C358F0B87643}"/>
    <cellStyle name="20% - uthevingsfarge 3 55 3" xfId="3217" xr:uid="{00000000-0005-0000-0000-0000D2300000}"/>
    <cellStyle name="20% - uthevingsfarge 3 55 3 2" xfId="38867" xr:uid="{00000000-0005-0000-0000-0000D3300000}"/>
    <cellStyle name="20% - uthevingsfarge 3 55 3_CC1" xfId="54340" xr:uid="{43467FC7-1C6B-42CB-9EEE-6D9BC56ED3DE}"/>
    <cellStyle name="20% - uthevingsfarge 3 55 4" xfId="38868" xr:uid="{00000000-0005-0000-0000-0000D4300000}"/>
    <cellStyle name="20% - uthevingsfarge 3 55 5" xfId="38869" xr:uid="{00000000-0005-0000-0000-0000D5300000}"/>
    <cellStyle name="20% - uthevingsfarge 3 55 6" xfId="38870" xr:uid="{00000000-0005-0000-0000-0000D6300000}"/>
    <cellStyle name="20% - uthevingsfarge 3 55 7" xfId="38861" xr:uid="{00000000-0005-0000-0000-0000D7300000}"/>
    <cellStyle name="20% - uthevingsfarge 3 55_4 manuell" xfId="54341"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3" xr:uid="{00000000-0005-0000-0000-0000DC300000}"/>
    <cellStyle name="20% - uthevingsfarge 3 56 2 2_CC1" xfId="54342" xr:uid="{FECDB715-C16F-4BF4-B407-EEFD7FB3757C}"/>
    <cellStyle name="20% - uthevingsfarge 3 56 2 3" xfId="38874" xr:uid="{00000000-0005-0000-0000-0000DD300000}"/>
    <cellStyle name="20% - uthevingsfarge 3 56 2 4" xfId="38875" xr:uid="{00000000-0005-0000-0000-0000DE300000}"/>
    <cellStyle name="20% - uthevingsfarge 3 56 2 5" xfId="38876" xr:uid="{00000000-0005-0000-0000-0000DF300000}"/>
    <cellStyle name="20% - uthevingsfarge 3 56 2 6" xfId="38872" xr:uid="{00000000-0005-0000-0000-0000E0300000}"/>
    <cellStyle name="20% - uthevingsfarge 3 56 2_4 manuell" xfId="54343" xr:uid="{8E7A0A38-D9F1-429C-AA07-32EA230472C0}"/>
    <cellStyle name="20% - uthevingsfarge 3 56 3" xfId="3221" xr:uid="{00000000-0005-0000-0000-0000E2300000}"/>
    <cellStyle name="20% - uthevingsfarge 3 56 3 2" xfId="38877" xr:uid="{00000000-0005-0000-0000-0000E3300000}"/>
    <cellStyle name="20% - uthevingsfarge 3 56 3_CC1" xfId="54344" xr:uid="{10A3DA55-4BBA-4EE0-A91C-A18480F0C892}"/>
    <cellStyle name="20% - uthevingsfarge 3 56 4" xfId="38878" xr:uid="{00000000-0005-0000-0000-0000E4300000}"/>
    <cellStyle name="20% - uthevingsfarge 3 56 5" xfId="38879" xr:uid="{00000000-0005-0000-0000-0000E5300000}"/>
    <cellStyle name="20% - uthevingsfarge 3 56 6" xfId="38880" xr:uid="{00000000-0005-0000-0000-0000E6300000}"/>
    <cellStyle name="20% - uthevingsfarge 3 56 7" xfId="38871" xr:uid="{00000000-0005-0000-0000-0000E7300000}"/>
    <cellStyle name="20% - uthevingsfarge 3 56_4 manuell" xfId="54345"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3" xr:uid="{00000000-0005-0000-0000-0000EC300000}"/>
    <cellStyle name="20% - uthevingsfarge 3 57 2 2_CC1" xfId="54346" xr:uid="{21ADE14E-BAD2-4C9D-8E9B-914ED6E83BEA}"/>
    <cellStyle name="20% - uthevingsfarge 3 57 2 3" xfId="38884" xr:uid="{00000000-0005-0000-0000-0000ED300000}"/>
    <cellStyle name="20% - uthevingsfarge 3 57 2 4" xfId="38885" xr:uid="{00000000-0005-0000-0000-0000EE300000}"/>
    <cellStyle name="20% - uthevingsfarge 3 57 2 5" xfId="38886" xr:uid="{00000000-0005-0000-0000-0000EF300000}"/>
    <cellStyle name="20% - uthevingsfarge 3 57 2 6" xfId="38882" xr:uid="{00000000-0005-0000-0000-0000F0300000}"/>
    <cellStyle name="20% - uthevingsfarge 3 57 2_4 manuell" xfId="54347" xr:uid="{8778CA29-0FED-42CE-862B-477909379BFD}"/>
    <cellStyle name="20% - uthevingsfarge 3 57 3" xfId="3225" xr:uid="{00000000-0005-0000-0000-0000F2300000}"/>
    <cellStyle name="20% - uthevingsfarge 3 57 3 2" xfId="38887" xr:uid="{00000000-0005-0000-0000-0000F3300000}"/>
    <cellStyle name="20% - uthevingsfarge 3 57 3_CC1" xfId="54348" xr:uid="{C526CCC5-4B87-4A67-A160-CF097DCEAFB2}"/>
    <cellStyle name="20% - uthevingsfarge 3 57 4" xfId="38888" xr:uid="{00000000-0005-0000-0000-0000F4300000}"/>
    <cellStyle name="20% - uthevingsfarge 3 57 5" xfId="38889" xr:uid="{00000000-0005-0000-0000-0000F5300000}"/>
    <cellStyle name="20% - uthevingsfarge 3 57 6" xfId="38890" xr:uid="{00000000-0005-0000-0000-0000F6300000}"/>
    <cellStyle name="20% - uthevingsfarge 3 57 7" xfId="38881" xr:uid="{00000000-0005-0000-0000-0000F7300000}"/>
    <cellStyle name="20% - uthevingsfarge 3 57_4 manuell" xfId="54349"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3" xr:uid="{00000000-0005-0000-0000-0000FC300000}"/>
    <cellStyle name="20% - uthevingsfarge 3 58 2 2_CC1" xfId="54350" xr:uid="{6B97B7FB-03D7-4397-B7EA-73262622781E}"/>
    <cellStyle name="20% - uthevingsfarge 3 58 2 3" xfId="38894" xr:uid="{00000000-0005-0000-0000-0000FD300000}"/>
    <cellStyle name="20% - uthevingsfarge 3 58 2 4" xfId="38895" xr:uid="{00000000-0005-0000-0000-0000FE300000}"/>
    <cellStyle name="20% - uthevingsfarge 3 58 2 5" xfId="38896" xr:uid="{00000000-0005-0000-0000-0000FF300000}"/>
    <cellStyle name="20% - uthevingsfarge 3 58 2 6" xfId="38892" xr:uid="{00000000-0005-0000-0000-000000310000}"/>
    <cellStyle name="20% - uthevingsfarge 3 58 2_4 manuell" xfId="54351" xr:uid="{6FB40FEE-CB98-41EF-8D91-7B2155F8F8B6}"/>
    <cellStyle name="20% - uthevingsfarge 3 58 3" xfId="3229" xr:uid="{00000000-0005-0000-0000-000002310000}"/>
    <cellStyle name="20% - uthevingsfarge 3 58 3 2" xfId="38897" xr:uid="{00000000-0005-0000-0000-000003310000}"/>
    <cellStyle name="20% - uthevingsfarge 3 58 3_CC1" xfId="54352" xr:uid="{A2580F32-A6B8-4BD0-8C33-B1CBD5983AF2}"/>
    <cellStyle name="20% - uthevingsfarge 3 58 4" xfId="38898" xr:uid="{00000000-0005-0000-0000-000004310000}"/>
    <cellStyle name="20% - uthevingsfarge 3 58 5" xfId="38899" xr:uid="{00000000-0005-0000-0000-000005310000}"/>
    <cellStyle name="20% - uthevingsfarge 3 58 6" xfId="38900" xr:uid="{00000000-0005-0000-0000-000006310000}"/>
    <cellStyle name="20% - uthevingsfarge 3 58 7" xfId="38891" xr:uid="{00000000-0005-0000-0000-000007310000}"/>
    <cellStyle name="20% - uthevingsfarge 3 58_4 manuell" xfId="54353"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3" xr:uid="{00000000-0005-0000-0000-00000C310000}"/>
    <cellStyle name="20% - uthevingsfarge 3 59 2 2_CC1" xfId="54354" xr:uid="{DA614232-FF28-4CE9-9686-39B8900A1E7C}"/>
    <cellStyle name="20% - uthevingsfarge 3 59 2 3" xfId="38904" xr:uid="{00000000-0005-0000-0000-00000D310000}"/>
    <cellStyle name="20% - uthevingsfarge 3 59 2 4" xfId="38905" xr:uid="{00000000-0005-0000-0000-00000E310000}"/>
    <cellStyle name="20% - uthevingsfarge 3 59 2 5" xfId="38906" xr:uid="{00000000-0005-0000-0000-00000F310000}"/>
    <cellStyle name="20% - uthevingsfarge 3 59 2 6" xfId="38902" xr:uid="{00000000-0005-0000-0000-000010310000}"/>
    <cellStyle name="20% - uthevingsfarge 3 59 2_4 manuell" xfId="54355" xr:uid="{B2317853-44C8-4EC7-805E-68B59C345CA5}"/>
    <cellStyle name="20% - uthevingsfarge 3 59 3" xfId="3233" xr:uid="{00000000-0005-0000-0000-000012310000}"/>
    <cellStyle name="20% - uthevingsfarge 3 59 3 2" xfId="38907" xr:uid="{00000000-0005-0000-0000-000013310000}"/>
    <cellStyle name="20% - uthevingsfarge 3 59 3_CC1" xfId="54356" xr:uid="{EB9A8CA5-0F64-4D9A-B807-3989019F3C0D}"/>
    <cellStyle name="20% - uthevingsfarge 3 59 4" xfId="38908" xr:uid="{00000000-0005-0000-0000-000014310000}"/>
    <cellStyle name="20% - uthevingsfarge 3 59 5" xfId="38909" xr:uid="{00000000-0005-0000-0000-000015310000}"/>
    <cellStyle name="20% - uthevingsfarge 3 59 6" xfId="38910" xr:uid="{00000000-0005-0000-0000-000016310000}"/>
    <cellStyle name="20% - uthevingsfarge 3 59 7" xfId="38901" xr:uid="{00000000-0005-0000-0000-000017310000}"/>
    <cellStyle name="20% - uthevingsfarge 3 59_4 manuell" xfId="54357"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3" xr:uid="{00000000-0005-0000-0000-00001C310000}"/>
    <cellStyle name="20% - uthevingsfarge 3 6 2 2_CC1" xfId="54358" xr:uid="{D8250A8F-9971-4268-8943-3B0720350F9D}"/>
    <cellStyle name="20% - uthevingsfarge 3 6 2 3" xfId="38914" xr:uid="{00000000-0005-0000-0000-00001D310000}"/>
    <cellStyle name="20% - uthevingsfarge 3 6 2 4" xfId="38915" xr:uid="{00000000-0005-0000-0000-00001E310000}"/>
    <cellStyle name="20% - uthevingsfarge 3 6 2 5" xfId="38916" xr:uid="{00000000-0005-0000-0000-00001F310000}"/>
    <cellStyle name="20% - uthevingsfarge 3 6 2 6" xfId="38912" xr:uid="{00000000-0005-0000-0000-000020310000}"/>
    <cellStyle name="20% - uthevingsfarge 3 6 2_3. Chng in credit spreads" xfId="44065" xr:uid="{00000000-0005-0000-0000-000021310000}"/>
    <cellStyle name="20% - uthevingsfarge 3 6 3" xfId="3237" xr:uid="{00000000-0005-0000-0000-000022310000}"/>
    <cellStyle name="20% - uthevingsfarge 3 6 3 2" xfId="14871" xr:uid="{00000000-0005-0000-0000-000023310000}"/>
    <cellStyle name="20% - uthevingsfarge 3 6 3 2 2" xfId="44066" xr:uid="{00000000-0005-0000-0000-000024310000}"/>
    <cellStyle name="20% - uthevingsfarge 3 6 3 3" xfId="38917" xr:uid="{00000000-0005-0000-0000-000025310000}"/>
    <cellStyle name="20% - uthevingsfarge 3 6 3_3. Chng in credit spreads" xfId="44067" xr:uid="{00000000-0005-0000-0000-000026310000}"/>
    <cellStyle name="20% - uthevingsfarge 3 6 4" xfId="14872" xr:uid="{00000000-0005-0000-0000-000027310000}"/>
    <cellStyle name="20% - uthevingsfarge 3 6 4 2" xfId="38918" xr:uid="{00000000-0005-0000-0000-000028310000}"/>
    <cellStyle name="20% - uthevingsfarge 3 6 5" xfId="14873" xr:uid="{00000000-0005-0000-0000-000029310000}"/>
    <cellStyle name="20% - uthevingsfarge 3 6 5 2" xfId="38919" xr:uid="{00000000-0005-0000-0000-00002A310000}"/>
    <cellStyle name="20% - uthevingsfarge 3 6 6" xfId="38920" xr:uid="{00000000-0005-0000-0000-00002B310000}"/>
    <cellStyle name="20% - uthevingsfarge 3 6 7" xfId="38911" xr:uid="{00000000-0005-0000-0000-00002C310000}"/>
    <cellStyle name="20% - uthevingsfarge 3 6 8" xfId="44068" xr:uid="{00000000-0005-0000-0000-00002D310000}"/>
    <cellStyle name="20% - uthevingsfarge 3 6 9" xfId="44069" xr:uid="{00000000-0005-0000-0000-00002E310000}"/>
    <cellStyle name="20% - uthevingsfarge 3 6_3. Chng in credit spreads" xfId="44070" xr:uid="{00000000-0005-0000-0000-00002F310000}"/>
    <cellStyle name="20% - uthevingsfarge 3 60" xfId="14874" xr:uid="{00000000-0005-0000-0000-000030310000}"/>
    <cellStyle name="20% - uthevingsfarge 3 60 2" xfId="14875" xr:uid="{00000000-0005-0000-0000-000031310000}"/>
    <cellStyle name="20% - uthevingsfarge 3 60 2 2" xfId="36609" xr:uid="{00000000-0005-0000-0000-000032310000}"/>
    <cellStyle name="20% - uthevingsfarge 3 60 3" xfId="14876" xr:uid="{00000000-0005-0000-0000-000033310000}"/>
    <cellStyle name="20% - uthevingsfarge 3 60 4" xfId="36373"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30" xr:uid="{00000000-0005-0000-0000-000038310000}"/>
    <cellStyle name="20% - uthevingsfarge 3 61 3" xfId="14880" xr:uid="{00000000-0005-0000-0000-000039310000}"/>
    <cellStyle name="20% - uthevingsfarge 3 61 4" xfId="36399"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20" xr:uid="{00000000-0005-0000-0000-00003E310000}"/>
    <cellStyle name="20% - uthevingsfarge 3 62 3" xfId="36386" xr:uid="{00000000-0005-0000-0000-00003F310000}"/>
    <cellStyle name="20% - uthevingsfarge 3 62_AVA DVA EL" xfId="14884" xr:uid="{00000000-0005-0000-0000-000040310000}"/>
    <cellStyle name="20% - uthevingsfarge 3 63" xfId="14885" xr:uid="{00000000-0005-0000-0000-000041310000}"/>
    <cellStyle name="20% - uthevingsfarge 3 63 2" xfId="36583" xr:uid="{00000000-0005-0000-0000-000042310000}"/>
    <cellStyle name="20% - uthevingsfarge 3 64" xfId="14886" xr:uid="{00000000-0005-0000-0000-000043310000}"/>
    <cellStyle name="20% - uthevingsfarge 3 64 2" xfId="36662" xr:uid="{00000000-0005-0000-0000-000044310000}"/>
    <cellStyle name="20% - uthevingsfarge 3 65" xfId="14887" xr:uid="{00000000-0005-0000-0000-000045310000}"/>
    <cellStyle name="20% - uthevingsfarge 3 65 2" xfId="36553" xr:uid="{00000000-0005-0000-0000-000046310000}"/>
    <cellStyle name="20% - uthevingsfarge 3 66" xfId="14888" xr:uid="{00000000-0005-0000-0000-000047310000}"/>
    <cellStyle name="20% - uthevingsfarge 3 66 2" xfId="36648" xr:uid="{00000000-0005-0000-0000-000048310000}"/>
    <cellStyle name="20% - uthevingsfarge 3 67" xfId="36524" xr:uid="{00000000-0005-0000-0000-000049310000}"/>
    <cellStyle name="20% - uthevingsfarge 3 68" xfId="44071" xr:uid="{00000000-0005-0000-0000-00004A310000}"/>
    <cellStyle name="20% - uthevingsfarge 3 69" xfId="44072"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3" xr:uid="{00000000-0005-0000-0000-00004F310000}"/>
    <cellStyle name="20% - uthevingsfarge 3 7 2 2_CC1" xfId="54359" xr:uid="{3CDAF850-7D1C-423E-A6A6-067039B4BFF8}"/>
    <cellStyle name="20% - uthevingsfarge 3 7 2 3" xfId="38924" xr:uid="{00000000-0005-0000-0000-000050310000}"/>
    <cellStyle name="20% - uthevingsfarge 3 7 2 4" xfId="38925" xr:uid="{00000000-0005-0000-0000-000051310000}"/>
    <cellStyle name="20% - uthevingsfarge 3 7 2 5" xfId="38926" xr:uid="{00000000-0005-0000-0000-000052310000}"/>
    <cellStyle name="20% - uthevingsfarge 3 7 2 6" xfId="38922" xr:uid="{00000000-0005-0000-0000-000053310000}"/>
    <cellStyle name="20% - uthevingsfarge 3 7 2_4 manuell" xfId="54360" xr:uid="{207A6E94-0A43-4DC5-B864-AB6490CEE42E}"/>
    <cellStyle name="20% - uthevingsfarge 3 7 3" xfId="3241" xr:uid="{00000000-0005-0000-0000-000055310000}"/>
    <cellStyle name="20% - uthevingsfarge 3 7 3 2" xfId="14889" xr:uid="{00000000-0005-0000-0000-000056310000}"/>
    <cellStyle name="20% - uthevingsfarge 3 7 3 3" xfId="38927" xr:uid="{00000000-0005-0000-0000-000057310000}"/>
    <cellStyle name="20% - uthevingsfarge 3 7 3_AVA DVA EL" xfId="14890" xr:uid="{00000000-0005-0000-0000-000058310000}"/>
    <cellStyle name="20% - uthevingsfarge 3 7 4" xfId="14891" xr:uid="{00000000-0005-0000-0000-000059310000}"/>
    <cellStyle name="20% - uthevingsfarge 3 7 4 2" xfId="38928" xr:uid="{00000000-0005-0000-0000-00005A310000}"/>
    <cellStyle name="20% - uthevingsfarge 3 7 5" xfId="14892" xr:uid="{00000000-0005-0000-0000-00005B310000}"/>
    <cellStyle name="20% - uthevingsfarge 3 7 5 2" xfId="38929" xr:uid="{00000000-0005-0000-0000-00005C310000}"/>
    <cellStyle name="20% - uthevingsfarge 3 7 6" xfId="38930" xr:uid="{00000000-0005-0000-0000-00005D310000}"/>
    <cellStyle name="20% - uthevingsfarge 3 7 7" xfId="38921" xr:uid="{00000000-0005-0000-0000-00005E310000}"/>
    <cellStyle name="20% - uthevingsfarge 3 7 8" xfId="44073" xr:uid="{00000000-0005-0000-0000-00005F310000}"/>
    <cellStyle name="20% - uthevingsfarge 3 7_3. Chng in credit spreads" xfId="44074" xr:uid="{00000000-0005-0000-0000-000060310000}"/>
    <cellStyle name="20% - uthevingsfarge 3 70" xfId="44075" xr:uid="{00000000-0005-0000-0000-000061310000}"/>
    <cellStyle name="20% - uthevingsfarge 3 71" xfId="44076" xr:uid="{00000000-0005-0000-0000-000062310000}"/>
    <cellStyle name="20% - uthevingsfarge 3 72" xfId="44077" xr:uid="{00000000-0005-0000-0000-000063310000}"/>
    <cellStyle name="20% - uthevingsfarge 3 73" xfId="44078" xr:uid="{00000000-0005-0000-0000-000064310000}"/>
    <cellStyle name="20% - uthevingsfarge 3 74" xfId="44079"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3" xr:uid="{00000000-0005-0000-0000-000069310000}"/>
    <cellStyle name="20% - uthevingsfarge 3 8 2 2_CC1" xfId="54361" xr:uid="{5B5613CF-9E0D-4B3D-9B72-85C8037CBC08}"/>
    <cellStyle name="20% - uthevingsfarge 3 8 2 3" xfId="38934" xr:uid="{00000000-0005-0000-0000-00006A310000}"/>
    <cellStyle name="20% - uthevingsfarge 3 8 2 4" xfId="38935" xr:uid="{00000000-0005-0000-0000-00006B310000}"/>
    <cellStyle name="20% - uthevingsfarge 3 8 2 5" xfId="38936" xr:uid="{00000000-0005-0000-0000-00006C310000}"/>
    <cellStyle name="20% - uthevingsfarge 3 8 2 6" xfId="38932" xr:uid="{00000000-0005-0000-0000-00006D310000}"/>
    <cellStyle name="20% - uthevingsfarge 3 8 2_4 manuell" xfId="54362" xr:uid="{5A1FB4A2-2B10-4617-95CC-B1E9E966DFA5}"/>
    <cellStyle name="20% - uthevingsfarge 3 8 3" xfId="3245" xr:uid="{00000000-0005-0000-0000-00006F310000}"/>
    <cellStyle name="20% - uthevingsfarge 3 8 3 2" xfId="38937" xr:uid="{00000000-0005-0000-0000-000070310000}"/>
    <cellStyle name="20% - uthevingsfarge 3 8 3_CC1" xfId="54363" xr:uid="{9FFC6C97-3984-4AA2-B4C3-A896CE2446B0}"/>
    <cellStyle name="20% - uthevingsfarge 3 8 4" xfId="38938" xr:uid="{00000000-0005-0000-0000-000071310000}"/>
    <cellStyle name="20% - uthevingsfarge 3 8 5" xfId="38939" xr:uid="{00000000-0005-0000-0000-000072310000}"/>
    <cellStyle name="20% - uthevingsfarge 3 8 6" xfId="38940" xr:uid="{00000000-0005-0000-0000-000073310000}"/>
    <cellStyle name="20% - uthevingsfarge 3 8 7" xfId="38931" xr:uid="{00000000-0005-0000-0000-000074310000}"/>
    <cellStyle name="20% - uthevingsfarge 3 8_3. Chng in credit spreads" xfId="44080"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3" xr:uid="{00000000-0005-0000-0000-000079310000}"/>
    <cellStyle name="20% - uthevingsfarge 3 9 2 2_CC1" xfId="54364" xr:uid="{CA5DD537-8138-41D3-B336-B46F4D3C199F}"/>
    <cellStyle name="20% - uthevingsfarge 3 9 2 3" xfId="38944" xr:uid="{00000000-0005-0000-0000-00007A310000}"/>
    <cellStyle name="20% - uthevingsfarge 3 9 2 4" xfId="38945" xr:uid="{00000000-0005-0000-0000-00007B310000}"/>
    <cellStyle name="20% - uthevingsfarge 3 9 2 5" xfId="38946" xr:uid="{00000000-0005-0000-0000-00007C310000}"/>
    <cellStyle name="20% - uthevingsfarge 3 9 2 6" xfId="38942" xr:uid="{00000000-0005-0000-0000-00007D310000}"/>
    <cellStyle name="20% - uthevingsfarge 3 9 2_4 manuell" xfId="54365" xr:uid="{3240F1C0-FAE4-4A01-807F-F0A11D024C9F}"/>
    <cellStyle name="20% - uthevingsfarge 3 9 3" xfId="3249" xr:uid="{00000000-0005-0000-0000-00007F310000}"/>
    <cellStyle name="20% - uthevingsfarge 3 9 3 2" xfId="38947" xr:uid="{00000000-0005-0000-0000-000080310000}"/>
    <cellStyle name="20% - uthevingsfarge 3 9 3_CC1" xfId="54366" xr:uid="{D4B382A1-1F7E-4AFF-9286-42EF61A5EBFF}"/>
    <cellStyle name="20% - uthevingsfarge 3 9 4" xfId="38948" xr:uid="{00000000-0005-0000-0000-000081310000}"/>
    <cellStyle name="20% - uthevingsfarge 3 9 5" xfId="38949" xr:uid="{00000000-0005-0000-0000-000082310000}"/>
    <cellStyle name="20% - uthevingsfarge 3 9 6" xfId="38950" xr:uid="{00000000-0005-0000-0000-000083310000}"/>
    <cellStyle name="20% - uthevingsfarge 3 9 7" xfId="38941" xr:uid="{00000000-0005-0000-0000-000084310000}"/>
    <cellStyle name="20% - uthevingsfarge 3 9_4 manuell" xfId="54367" xr:uid="{707AC325-0D63-4DB8-96C8-F511049FBB11}"/>
    <cellStyle name="20% - uthevingsfarge 3_4 manuell" xfId="54368" xr:uid="{4288EA5C-FCF8-4AD8-836E-1C5E02503BEC}"/>
    <cellStyle name="20% - uthevingsfarge 4" xfId="36248"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3" xr:uid="{00000000-0005-0000-0000-00008B310000}"/>
    <cellStyle name="20% - uthevingsfarge 4 10 2 2_CC1" xfId="54369" xr:uid="{DEBA41D3-335D-4B5F-ACA2-A835B68DA144}"/>
    <cellStyle name="20% - uthevingsfarge 4 10 2 3" xfId="38954" xr:uid="{00000000-0005-0000-0000-00008C310000}"/>
    <cellStyle name="20% - uthevingsfarge 4 10 2 4" xfId="38955" xr:uid="{00000000-0005-0000-0000-00008D310000}"/>
    <cellStyle name="20% - uthevingsfarge 4 10 2 5" xfId="38956" xr:uid="{00000000-0005-0000-0000-00008E310000}"/>
    <cellStyle name="20% - uthevingsfarge 4 10 2 6" xfId="38952" xr:uid="{00000000-0005-0000-0000-00008F310000}"/>
    <cellStyle name="20% - uthevingsfarge 4 10 2_4 manuell" xfId="54370" xr:uid="{85511C05-44AA-4DDB-B3D1-6A9B89010DC1}"/>
    <cellStyle name="20% - uthevingsfarge 4 10 3" xfId="3253" xr:uid="{00000000-0005-0000-0000-000091310000}"/>
    <cellStyle name="20% - uthevingsfarge 4 10 3 2" xfId="38957" xr:uid="{00000000-0005-0000-0000-000092310000}"/>
    <cellStyle name="20% - uthevingsfarge 4 10 3_CC1" xfId="54371" xr:uid="{111360E6-5228-4DED-B11A-1D90AF4BDC37}"/>
    <cellStyle name="20% - uthevingsfarge 4 10 4" xfId="38958" xr:uid="{00000000-0005-0000-0000-000093310000}"/>
    <cellStyle name="20% - uthevingsfarge 4 10 5" xfId="38959" xr:uid="{00000000-0005-0000-0000-000094310000}"/>
    <cellStyle name="20% - uthevingsfarge 4 10 6" xfId="38960" xr:uid="{00000000-0005-0000-0000-000095310000}"/>
    <cellStyle name="20% - uthevingsfarge 4 10 7" xfId="38951" xr:uid="{00000000-0005-0000-0000-000096310000}"/>
    <cellStyle name="20% - uthevingsfarge 4 10_4 manuell" xfId="54372"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3" xr:uid="{00000000-0005-0000-0000-00009B310000}"/>
    <cellStyle name="20% - uthevingsfarge 4 11 2 2_CC1" xfId="54373" xr:uid="{D8D5195F-1FD4-421F-8FD8-BEF501E177EB}"/>
    <cellStyle name="20% - uthevingsfarge 4 11 2 3" xfId="38964" xr:uid="{00000000-0005-0000-0000-00009C310000}"/>
    <cellStyle name="20% - uthevingsfarge 4 11 2 4" xfId="38965" xr:uid="{00000000-0005-0000-0000-00009D310000}"/>
    <cellStyle name="20% - uthevingsfarge 4 11 2 5" xfId="38966" xr:uid="{00000000-0005-0000-0000-00009E310000}"/>
    <cellStyle name="20% - uthevingsfarge 4 11 2 6" xfId="38962" xr:uid="{00000000-0005-0000-0000-00009F310000}"/>
    <cellStyle name="20% - uthevingsfarge 4 11 2_4 manuell" xfId="54374" xr:uid="{3F05AD16-AA54-49E0-8113-DC87ABF49A8E}"/>
    <cellStyle name="20% - uthevingsfarge 4 11 3" xfId="3257" xr:uid="{00000000-0005-0000-0000-0000A1310000}"/>
    <cellStyle name="20% - uthevingsfarge 4 11 3 2" xfId="38967" xr:uid="{00000000-0005-0000-0000-0000A2310000}"/>
    <cellStyle name="20% - uthevingsfarge 4 11 3_CC1" xfId="54375" xr:uid="{9E725916-FFEC-4E55-A94A-39EEDB49434B}"/>
    <cellStyle name="20% - uthevingsfarge 4 11 4" xfId="38968" xr:uid="{00000000-0005-0000-0000-0000A3310000}"/>
    <cellStyle name="20% - uthevingsfarge 4 11 5" xfId="38969" xr:uid="{00000000-0005-0000-0000-0000A4310000}"/>
    <cellStyle name="20% - uthevingsfarge 4 11 6" xfId="38970" xr:uid="{00000000-0005-0000-0000-0000A5310000}"/>
    <cellStyle name="20% - uthevingsfarge 4 11 7" xfId="38961" xr:uid="{00000000-0005-0000-0000-0000A6310000}"/>
    <cellStyle name="20% - uthevingsfarge 4 11_4 manuell" xfId="54376"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3" xr:uid="{00000000-0005-0000-0000-0000AB310000}"/>
    <cellStyle name="20% - uthevingsfarge 4 12 2 2_CC1" xfId="54377" xr:uid="{699811D8-419E-4C1B-8A96-C75CC58BA67B}"/>
    <cellStyle name="20% - uthevingsfarge 4 12 2 3" xfId="38974" xr:uid="{00000000-0005-0000-0000-0000AC310000}"/>
    <cellStyle name="20% - uthevingsfarge 4 12 2 4" xfId="38975" xr:uid="{00000000-0005-0000-0000-0000AD310000}"/>
    <cellStyle name="20% - uthevingsfarge 4 12 2 5" xfId="38976" xr:uid="{00000000-0005-0000-0000-0000AE310000}"/>
    <cellStyle name="20% - uthevingsfarge 4 12 2 6" xfId="38972" xr:uid="{00000000-0005-0000-0000-0000AF310000}"/>
    <cellStyle name="20% - uthevingsfarge 4 12 2_4 manuell" xfId="54378" xr:uid="{E5C582ED-ACBB-4B12-8524-C71BBC0FD82E}"/>
    <cellStyle name="20% - uthevingsfarge 4 12 3" xfId="3261" xr:uid="{00000000-0005-0000-0000-0000B1310000}"/>
    <cellStyle name="20% - uthevingsfarge 4 12 3 2" xfId="38977" xr:uid="{00000000-0005-0000-0000-0000B2310000}"/>
    <cellStyle name="20% - uthevingsfarge 4 12 3_CC1" xfId="54379" xr:uid="{1B8AB2C0-E85C-4FFA-B090-924148DB075C}"/>
    <cellStyle name="20% - uthevingsfarge 4 12 4" xfId="38978" xr:uid="{00000000-0005-0000-0000-0000B3310000}"/>
    <cellStyle name="20% - uthevingsfarge 4 12 5" xfId="38979" xr:uid="{00000000-0005-0000-0000-0000B4310000}"/>
    <cellStyle name="20% - uthevingsfarge 4 12 6" xfId="38980" xr:uid="{00000000-0005-0000-0000-0000B5310000}"/>
    <cellStyle name="20% - uthevingsfarge 4 12 7" xfId="38971" xr:uid="{00000000-0005-0000-0000-0000B6310000}"/>
    <cellStyle name="20% - uthevingsfarge 4 12_4 manuell" xfId="54380"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3" xr:uid="{00000000-0005-0000-0000-0000BB310000}"/>
    <cellStyle name="20% - uthevingsfarge 4 13 2 2_CC1" xfId="54381" xr:uid="{1AB78ECA-E212-4EDF-99E5-9B99388FB35D}"/>
    <cellStyle name="20% - uthevingsfarge 4 13 2 3" xfId="38984" xr:uid="{00000000-0005-0000-0000-0000BC310000}"/>
    <cellStyle name="20% - uthevingsfarge 4 13 2 4" xfId="38985" xr:uid="{00000000-0005-0000-0000-0000BD310000}"/>
    <cellStyle name="20% - uthevingsfarge 4 13 2 5" xfId="38986" xr:uid="{00000000-0005-0000-0000-0000BE310000}"/>
    <cellStyle name="20% - uthevingsfarge 4 13 2 6" xfId="38982" xr:uid="{00000000-0005-0000-0000-0000BF310000}"/>
    <cellStyle name="20% - uthevingsfarge 4 13 2_4 manuell" xfId="54382" xr:uid="{B1998CB7-8431-4D93-BBD9-CF72801677B5}"/>
    <cellStyle name="20% - uthevingsfarge 4 13 3" xfId="3265" xr:uid="{00000000-0005-0000-0000-0000C1310000}"/>
    <cellStyle name="20% - uthevingsfarge 4 13 3 2" xfId="38987" xr:uid="{00000000-0005-0000-0000-0000C2310000}"/>
    <cellStyle name="20% - uthevingsfarge 4 13 3_CC1" xfId="54383" xr:uid="{568FC01A-9CE0-45F8-BA5F-31DE75924BAA}"/>
    <cellStyle name="20% - uthevingsfarge 4 13 4" xfId="38988" xr:uid="{00000000-0005-0000-0000-0000C3310000}"/>
    <cellStyle name="20% - uthevingsfarge 4 13 5" xfId="38989" xr:uid="{00000000-0005-0000-0000-0000C4310000}"/>
    <cellStyle name="20% - uthevingsfarge 4 13 6" xfId="38990" xr:uid="{00000000-0005-0000-0000-0000C5310000}"/>
    <cellStyle name="20% - uthevingsfarge 4 13 7" xfId="38981" xr:uid="{00000000-0005-0000-0000-0000C6310000}"/>
    <cellStyle name="20% - uthevingsfarge 4 13_4 manuell" xfId="54384"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3" xr:uid="{00000000-0005-0000-0000-0000CB310000}"/>
    <cellStyle name="20% - uthevingsfarge 4 14 2 2_CC1" xfId="54385" xr:uid="{5EE532EB-9D41-45D8-9C4D-D8F11E2C6939}"/>
    <cellStyle name="20% - uthevingsfarge 4 14 2 3" xfId="38994" xr:uid="{00000000-0005-0000-0000-0000CC310000}"/>
    <cellStyle name="20% - uthevingsfarge 4 14 2 4" xfId="38995" xr:uid="{00000000-0005-0000-0000-0000CD310000}"/>
    <cellStyle name="20% - uthevingsfarge 4 14 2 5" xfId="38996" xr:uid="{00000000-0005-0000-0000-0000CE310000}"/>
    <cellStyle name="20% - uthevingsfarge 4 14 2 6" xfId="38992" xr:uid="{00000000-0005-0000-0000-0000CF310000}"/>
    <cellStyle name="20% - uthevingsfarge 4 14 2_4 manuell" xfId="54386" xr:uid="{98AF729D-38C5-4070-8DE0-DD78FA800513}"/>
    <cellStyle name="20% - uthevingsfarge 4 14 3" xfId="3269" xr:uid="{00000000-0005-0000-0000-0000D1310000}"/>
    <cellStyle name="20% - uthevingsfarge 4 14 3 2" xfId="38997" xr:uid="{00000000-0005-0000-0000-0000D2310000}"/>
    <cellStyle name="20% - uthevingsfarge 4 14 3_CC1" xfId="54387" xr:uid="{E7596FE8-17ED-4820-A60B-00B277061D81}"/>
    <cellStyle name="20% - uthevingsfarge 4 14 4" xfId="38998" xr:uid="{00000000-0005-0000-0000-0000D3310000}"/>
    <cellStyle name="20% - uthevingsfarge 4 14 5" xfId="38999" xr:uid="{00000000-0005-0000-0000-0000D4310000}"/>
    <cellStyle name="20% - uthevingsfarge 4 14 6" xfId="39000" xr:uid="{00000000-0005-0000-0000-0000D5310000}"/>
    <cellStyle name="20% - uthevingsfarge 4 14 7" xfId="38991" xr:uid="{00000000-0005-0000-0000-0000D6310000}"/>
    <cellStyle name="20% - uthevingsfarge 4 14_4 manuell" xfId="54388"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3" xr:uid="{00000000-0005-0000-0000-0000DB310000}"/>
    <cellStyle name="20% - uthevingsfarge 4 15 2 2_CC1" xfId="54389" xr:uid="{695D4CDE-9B87-4278-A015-76B2AB0C9A56}"/>
    <cellStyle name="20% - uthevingsfarge 4 15 2 3" xfId="39004" xr:uid="{00000000-0005-0000-0000-0000DC310000}"/>
    <cellStyle name="20% - uthevingsfarge 4 15 2 4" xfId="39005" xr:uid="{00000000-0005-0000-0000-0000DD310000}"/>
    <cellStyle name="20% - uthevingsfarge 4 15 2 5" xfId="39006" xr:uid="{00000000-0005-0000-0000-0000DE310000}"/>
    <cellStyle name="20% - uthevingsfarge 4 15 2 6" xfId="39002" xr:uid="{00000000-0005-0000-0000-0000DF310000}"/>
    <cellStyle name="20% - uthevingsfarge 4 15 2_4 manuell" xfId="54390" xr:uid="{A6DBCBE8-C975-4B04-AD79-B4692F17328B}"/>
    <cellStyle name="20% - uthevingsfarge 4 15 3" xfId="3273" xr:uid="{00000000-0005-0000-0000-0000E1310000}"/>
    <cellStyle name="20% - uthevingsfarge 4 15 3 2" xfId="39007" xr:uid="{00000000-0005-0000-0000-0000E2310000}"/>
    <cellStyle name="20% - uthevingsfarge 4 15 3_CC1" xfId="54391" xr:uid="{C98476A0-1E3E-4624-961E-A41FBA81BB26}"/>
    <cellStyle name="20% - uthevingsfarge 4 15 4" xfId="39008" xr:uid="{00000000-0005-0000-0000-0000E3310000}"/>
    <cellStyle name="20% - uthevingsfarge 4 15 5" xfId="39009" xr:uid="{00000000-0005-0000-0000-0000E4310000}"/>
    <cellStyle name="20% - uthevingsfarge 4 15 6" xfId="39010" xr:uid="{00000000-0005-0000-0000-0000E5310000}"/>
    <cellStyle name="20% - uthevingsfarge 4 15 7" xfId="39001" xr:uid="{00000000-0005-0000-0000-0000E6310000}"/>
    <cellStyle name="20% - uthevingsfarge 4 15_4 manuell" xfId="54392"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3" xr:uid="{00000000-0005-0000-0000-0000EB310000}"/>
    <cellStyle name="20% - uthevingsfarge 4 16 2 2_CC1" xfId="54393" xr:uid="{0AF2B209-F48D-44FC-BECE-C146BE48814C}"/>
    <cellStyle name="20% - uthevingsfarge 4 16 2 3" xfId="39014" xr:uid="{00000000-0005-0000-0000-0000EC310000}"/>
    <cellStyle name="20% - uthevingsfarge 4 16 2 4" xfId="39015" xr:uid="{00000000-0005-0000-0000-0000ED310000}"/>
    <cellStyle name="20% - uthevingsfarge 4 16 2 5" xfId="39016" xr:uid="{00000000-0005-0000-0000-0000EE310000}"/>
    <cellStyle name="20% - uthevingsfarge 4 16 2 6" xfId="39012" xr:uid="{00000000-0005-0000-0000-0000EF310000}"/>
    <cellStyle name="20% - uthevingsfarge 4 16 2_4 manuell" xfId="54394" xr:uid="{FE6C69FB-509A-4E6B-8939-0749B1175BD9}"/>
    <cellStyle name="20% - uthevingsfarge 4 16 3" xfId="3277" xr:uid="{00000000-0005-0000-0000-0000F1310000}"/>
    <cellStyle name="20% - uthevingsfarge 4 16 3 2" xfId="39017" xr:uid="{00000000-0005-0000-0000-0000F2310000}"/>
    <cellStyle name="20% - uthevingsfarge 4 16 3_CC1" xfId="54395" xr:uid="{6F6C4409-0933-41E3-90A5-2CD63E9BFA47}"/>
    <cellStyle name="20% - uthevingsfarge 4 16 4" xfId="39018" xr:uid="{00000000-0005-0000-0000-0000F3310000}"/>
    <cellStyle name="20% - uthevingsfarge 4 16 5" xfId="39019" xr:uid="{00000000-0005-0000-0000-0000F4310000}"/>
    <cellStyle name="20% - uthevingsfarge 4 16 6" xfId="39020" xr:uid="{00000000-0005-0000-0000-0000F5310000}"/>
    <cellStyle name="20% - uthevingsfarge 4 16 7" xfId="39011" xr:uid="{00000000-0005-0000-0000-0000F6310000}"/>
    <cellStyle name="20% - uthevingsfarge 4 16_4 manuell" xfId="54396"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3" xr:uid="{00000000-0005-0000-0000-0000FB310000}"/>
    <cellStyle name="20% - uthevingsfarge 4 17 2 2_CC1" xfId="54397" xr:uid="{9069E227-0304-4C38-91FD-D287DBF86C66}"/>
    <cellStyle name="20% - uthevingsfarge 4 17 2 3" xfId="39024" xr:uid="{00000000-0005-0000-0000-0000FC310000}"/>
    <cellStyle name="20% - uthevingsfarge 4 17 2 4" xfId="39025" xr:uid="{00000000-0005-0000-0000-0000FD310000}"/>
    <cellStyle name="20% - uthevingsfarge 4 17 2 5" xfId="39026" xr:uid="{00000000-0005-0000-0000-0000FE310000}"/>
    <cellStyle name="20% - uthevingsfarge 4 17 2 6" xfId="39022" xr:uid="{00000000-0005-0000-0000-0000FF310000}"/>
    <cellStyle name="20% - uthevingsfarge 4 17 2_4 manuell" xfId="54398" xr:uid="{BFF0DD30-76DD-4F75-9AE4-3E8BE8190918}"/>
    <cellStyle name="20% - uthevingsfarge 4 17 3" xfId="3281" xr:uid="{00000000-0005-0000-0000-000001320000}"/>
    <cellStyle name="20% - uthevingsfarge 4 17 3 2" xfId="39027" xr:uid="{00000000-0005-0000-0000-000002320000}"/>
    <cellStyle name="20% - uthevingsfarge 4 17 3_CC1" xfId="54399" xr:uid="{53C6F186-52E0-43D8-ACFB-974B7D4BC24C}"/>
    <cellStyle name="20% - uthevingsfarge 4 17 4" xfId="39028" xr:uid="{00000000-0005-0000-0000-000003320000}"/>
    <cellStyle name="20% - uthevingsfarge 4 17 5" xfId="39029" xr:uid="{00000000-0005-0000-0000-000004320000}"/>
    <cellStyle name="20% - uthevingsfarge 4 17 6" xfId="39030" xr:uid="{00000000-0005-0000-0000-000005320000}"/>
    <cellStyle name="20% - uthevingsfarge 4 17 7" xfId="39021" xr:uid="{00000000-0005-0000-0000-000006320000}"/>
    <cellStyle name="20% - uthevingsfarge 4 17_4 manuell" xfId="54400"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3" xr:uid="{00000000-0005-0000-0000-00000B320000}"/>
    <cellStyle name="20% - uthevingsfarge 4 18 2 2_CC1" xfId="54401" xr:uid="{4C8769E6-589F-47AB-BC71-7D3633DE8505}"/>
    <cellStyle name="20% - uthevingsfarge 4 18 2 3" xfId="39034" xr:uid="{00000000-0005-0000-0000-00000C320000}"/>
    <cellStyle name="20% - uthevingsfarge 4 18 2 4" xfId="39035" xr:uid="{00000000-0005-0000-0000-00000D320000}"/>
    <cellStyle name="20% - uthevingsfarge 4 18 2 5" xfId="39036" xr:uid="{00000000-0005-0000-0000-00000E320000}"/>
    <cellStyle name="20% - uthevingsfarge 4 18 2 6" xfId="39032" xr:uid="{00000000-0005-0000-0000-00000F320000}"/>
    <cellStyle name="20% - uthevingsfarge 4 18 2_4 manuell" xfId="54402" xr:uid="{CA37B982-C2CA-4BA3-A294-AFF183B97AB3}"/>
    <cellStyle name="20% - uthevingsfarge 4 18 3" xfId="3285" xr:uid="{00000000-0005-0000-0000-000011320000}"/>
    <cellStyle name="20% - uthevingsfarge 4 18 3 2" xfId="39037" xr:uid="{00000000-0005-0000-0000-000012320000}"/>
    <cellStyle name="20% - uthevingsfarge 4 18 3_CC1" xfId="54403" xr:uid="{7FC02CE7-E944-45B0-85A7-65728D3C6D7B}"/>
    <cellStyle name="20% - uthevingsfarge 4 18 4" xfId="39038" xr:uid="{00000000-0005-0000-0000-000013320000}"/>
    <cellStyle name="20% - uthevingsfarge 4 18 5" xfId="39039" xr:uid="{00000000-0005-0000-0000-000014320000}"/>
    <cellStyle name="20% - uthevingsfarge 4 18 6" xfId="39040" xr:uid="{00000000-0005-0000-0000-000015320000}"/>
    <cellStyle name="20% - uthevingsfarge 4 18 7" xfId="39031" xr:uid="{00000000-0005-0000-0000-000016320000}"/>
    <cellStyle name="20% - uthevingsfarge 4 18_4 manuell" xfId="54404"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3" xr:uid="{00000000-0005-0000-0000-00001B320000}"/>
    <cellStyle name="20% - uthevingsfarge 4 19 2 2_CC1" xfId="54405" xr:uid="{2801B793-F5F3-4349-A264-574CA12AC177}"/>
    <cellStyle name="20% - uthevingsfarge 4 19 2 3" xfId="39044" xr:uid="{00000000-0005-0000-0000-00001C320000}"/>
    <cellStyle name="20% - uthevingsfarge 4 19 2 4" xfId="39045" xr:uid="{00000000-0005-0000-0000-00001D320000}"/>
    <cellStyle name="20% - uthevingsfarge 4 19 2 5" xfId="39046" xr:uid="{00000000-0005-0000-0000-00001E320000}"/>
    <cellStyle name="20% - uthevingsfarge 4 19 2 6" xfId="39042" xr:uid="{00000000-0005-0000-0000-00001F320000}"/>
    <cellStyle name="20% - uthevingsfarge 4 19 2_4 manuell" xfId="54406" xr:uid="{AE6652F3-54A7-4CFE-A415-57FCA2FB27AF}"/>
    <cellStyle name="20% - uthevingsfarge 4 19 3" xfId="3289" xr:uid="{00000000-0005-0000-0000-000021320000}"/>
    <cellStyle name="20% - uthevingsfarge 4 19 3 2" xfId="39047" xr:uid="{00000000-0005-0000-0000-000022320000}"/>
    <cellStyle name="20% - uthevingsfarge 4 19 3_CC1" xfId="54407" xr:uid="{33F9B350-FAFA-4766-8345-63AB04286499}"/>
    <cellStyle name="20% - uthevingsfarge 4 19 4" xfId="39048" xr:uid="{00000000-0005-0000-0000-000023320000}"/>
    <cellStyle name="20% - uthevingsfarge 4 19 5" xfId="39049" xr:uid="{00000000-0005-0000-0000-000024320000}"/>
    <cellStyle name="20% - uthevingsfarge 4 19 6" xfId="39050" xr:uid="{00000000-0005-0000-0000-000025320000}"/>
    <cellStyle name="20% - uthevingsfarge 4 19 7" xfId="39041" xr:uid="{00000000-0005-0000-0000-000026320000}"/>
    <cellStyle name="20% - uthevingsfarge 4 19_4 manuell" xfId="54408"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1" xr:uid="{00000000-0005-0000-0000-00002F320000}"/>
    <cellStyle name="20% - uthevingsfarge 4 2 14" xfId="44082" xr:uid="{00000000-0005-0000-0000-000030320000}"/>
    <cellStyle name="20% - uthevingsfarge 4 2 15" xfId="44083" xr:uid="{00000000-0005-0000-0000-000031320000}"/>
    <cellStyle name="20% - uthevingsfarge 4 2 16" xfId="44084" xr:uid="{00000000-0005-0000-0000-000032320000}"/>
    <cellStyle name="20% - uthevingsfarge 4 2 2" xfId="3291" xr:uid="{00000000-0005-0000-0000-000033320000}"/>
    <cellStyle name="20% - uthevingsfarge 4 2 2 10" xfId="44085" xr:uid="{00000000-0005-0000-0000-000034320000}"/>
    <cellStyle name="20% - uthevingsfarge 4 2 2 11" xfId="44086" xr:uid="{00000000-0005-0000-0000-000035320000}"/>
    <cellStyle name="20% - uthevingsfarge 4 2 2 2" xfId="3292" xr:uid="{00000000-0005-0000-0000-000036320000}"/>
    <cellStyle name="20% - uthevingsfarge 4 2 2 2 10" xfId="44087" xr:uid="{00000000-0005-0000-0000-000037320000}"/>
    <cellStyle name="20% - uthevingsfarge 4 2 2 2 2" xfId="14899" xr:uid="{00000000-0005-0000-0000-000038320000}"/>
    <cellStyle name="20% - uthevingsfarge 4 2 2 2 2 2" xfId="14900" xr:uid="{00000000-0005-0000-0000-000039320000}"/>
    <cellStyle name="20% - uthevingsfarge 4 2 2 2 2 2 2" xfId="44088" xr:uid="{00000000-0005-0000-0000-00003A320000}"/>
    <cellStyle name="20% - uthevingsfarge 4 2 2 2 2 2 2 2" xfId="44089" xr:uid="{00000000-0005-0000-0000-00003B320000}"/>
    <cellStyle name="20% - uthevingsfarge 4 2 2 2 2 2 3" xfId="44090" xr:uid="{00000000-0005-0000-0000-00003C320000}"/>
    <cellStyle name="20% - uthevingsfarge 4 2 2 2 2 2_3. Chng in credit spreads" xfId="44091" xr:uid="{00000000-0005-0000-0000-00003D320000}"/>
    <cellStyle name="20% - uthevingsfarge 4 2 2 2 2 3" xfId="14901" xr:uid="{00000000-0005-0000-0000-00003E320000}"/>
    <cellStyle name="20% - uthevingsfarge 4 2 2 2 2 3 2" xfId="44092" xr:uid="{00000000-0005-0000-0000-00003F320000}"/>
    <cellStyle name="20% - uthevingsfarge 4 2 2 2 2 4" xfId="44093" xr:uid="{00000000-0005-0000-0000-000040320000}"/>
    <cellStyle name="20% - uthevingsfarge 4 2 2 2 2 5" xfId="44094" xr:uid="{00000000-0005-0000-0000-000041320000}"/>
    <cellStyle name="20% - uthevingsfarge 4 2 2 2 2 6" xfId="44095" xr:uid="{00000000-0005-0000-0000-000042320000}"/>
    <cellStyle name="20% - uthevingsfarge 4 2 2 2 2_3. Chng in credit spreads" xfId="44096" xr:uid="{00000000-0005-0000-0000-000043320000}"/>
    <cellStyle name="20% - uthevingsfarge 4 2 2 2 3" xfId="14902" xr:uid="{00000000-0005-0000-0000-000044320000}"/>
    <cellStyle name="20% - uthevingsfarge 4 2 2 2 3 2" xfId="14903" xr:uid="{00000000-0005-0000-0000-000045320000}"/>
    <cellStyle name="20% - uthevingsfarge 4 2 2 2 3 2 2" xfId="44097" xr:uid="{00000000-0005-0000-0000-000046320000}"/>
    <cellStyle name="20% - uthevingsfarge 4 2 2 2 3 2 2 2" xfId="44098" xr:uid="{00000000-0005-0000-0000-000047320000}"/>
    <cellStyle name="20% - uthevingsfarge 4 2 2 2 3 2 3" xfId="44099" xr:uid="{00000000-0005-0000-0000-000048320000}"/>
    <cellStyle name="20% - uthevingsfarge 4 2 2 2 3 2_3. Chng in credit spreads" xfId="44100" xr:uid="{00000000-0005-0000-0000-000049320000}"/>
    <cellStyle name="20% - uthevingsfarge 4 2 2 2 3 3" xfId="14904" xr:uid="{00000000-0005-0000-0000-00004A320000}"/>
    <cellStyle name="20% - uthevingsfarge 4 2 2 2 3 3 2" xfId="44101" xr:uid="{00000000-0005-0000-0000-00004B320000}"/>
    <cellStyle name="20% - uthevingsfarge 4 2 2 2 3 4" xfId="44102" xr:uid="{00000000-0005-0000-0000-00004C320000}"/>
    <cellStyle name="20% - uthevingsfarge 4 2 2 2 3 5" xfId="44103" xr:uid="{00000000-0005-0000-0000-00004D320000}"/>
    <cellStyle name="20% - uthevingsfarge 4 2 2 2 3 6" xfId="44104" xr:uid="{00000000-0005-0000-0000-00004E320000}"/>
    <cellStyle name="20% - uthevingsfarge 4 2 2 2 3_3. Chng in credit spreads" xfId="44105" xr:uid="{00000000-0005-0000-0000-00004F320000}"/>
    <cellStyle name="20% - uthevingsfarge 4 2 2 2 4" xfId="14905" xr:uid="{00000000-0005-0000-0000-000050320000}"/>
    <cellStyle name="20% - uthevingsfarge 4 2 2 2 4 2" xfId="14906" xr:uid="{00000000-0005-0000-0000-000051320000}"/>
    <cellStyle name="20% - uthevingsfarge 4 2 2 2 4 2 2" xfId="44106" xr:uid="{00000000-0005-0000-0000-000052320000}"/>
    <cellStyle name="20% - uthevingsfarge 4 2 2 2 4 3" xfId="14907" xr:uid="{00000000-0005-0000-0000-000053320000}"/>
    <cellStyle name="20% - uthevingsfarge 4 2 2 2 4 4" xfId="44107" xr:uid="{00000000-0005-0000-0000-000054320000}"/>
    <cellStyle name="20% - uthevingsfarge 4 2 2 2 4 5" xfId="44108" xr:uid="{00000000-0005-0000-0000-000055320000}"/>
    <cellStyle name="20% - uthevingsfarge 4 2 2 2 4 6" xfId="44109" xr:uid="{00000000-0005-0000-0000-000056320000}"/>
    <cellStyle name="20% - uthevingsfarge 4 2 2 2 4_3. Chng in credit spreads" xfId="44110" xr:uid="{00000000-0005-0000-0000-000057320000}"/>
    <cellStyle name="20% - uthevingsfarge 4 2 2 2 5" xfId="14908" xr:uid="{00000000-0005-0000-0000-000058320000}"/>
    <cellStyle name="20% - uthevingsfarge 4 2 2 2 5 2" xfId="14909" xr:uid="{00000000-0005-0000-0000-000059320000}"/>
    <cellStyle name="20% - uthevingsfarge 4 2 2 2 5 2 2" xfId="44111" xr:uid="{00000000-0005-0000-0000-00005A320000}"/>
    <cellStyle name="20% - uthevingsfarge 4 2 2 2 5 3" xfId="14910" xr:uid="{00000000-0005-0000-0000-00005B320000}"/>
    <cellStyle name="20% - uthevingsfarge 4 2 2 2 5 4" xfId="44112" xr:uid="{00000000-0005-0000-0000-00005C320000}"/>
    <cellStyle name="20% - uthevingsfarge 4 2 2 2 5 5" xfId="44113" xr:uid="{00000000-0005-0000-0000-00005D320000}"/>
    <cellStyle name="20% - uthevingsfarge 4 2 2 2 5_3. Chng in credit spreads" xfId="44114" xr:uid="{00000000-0005-0000-0000-00005E320000}"/>
    <cellStyle name="20% - uthevingsfarge 4 2 2 2 6" xfId="14911" xr:uid="{00000000-0005-0000-0000-00005F320000}"/>
    <cellStyle name="20% - uthevingsfarge 4 2 2 2 6 2" xfId="44115" xr:uid="{00000000-0005-0000-0000-000060320000}"/>
    <cellStyle name="20% - uthevingsfarge 4 2 2 2 7" xfId="14912" xr:uid="{00000000-0005-0000-0000-000061320000}"/>
    <cellStyle name="20% - uthevingsfarge 4 2 2 2 8" xfId="39052" xr:uid="{00000000-0005-0000-0000-000062320000}"/>
    <cellStyle name="20% - uthevingsfarge 4 2 2 2 9" xfId="44116" xr:uid="{00000000-0005-0000-0000-000063320000}"/>
    <cellStyle name="20% - uthevingsfarge 4 2 2 2_3. Chng in credit spreads" xfId="44117" xr:uid="{00000000-0005-0000-0000-000064320000}"/>
    <cellStyle name="20% - uthevingsfarge 4 2 2 3" xfId="14913" xr:uid="{00000000-0005-0000-0000-000065320000}"/>
    <cellStyle name="20% - uthevingsfarge 4 2 2 3 2" xfId="14914" xr:uid="{00000000-0005-0000-0000-000066320000}"/>
    <cellStyle name="20% - uthevingsfarge 4 2 2 3 2 2" xfId="44118" xr:uid="{00000000-0005-0000-0000-000067320000}"/>
    <cellStyle name="20% - uthevingsfarge 4 2 2 3 2 2 2" xfId="44119" xr:uid="{00000000-0005-0000-0000-000068320000}"/>
    <cellStyle name="20% - uthevingsfarge 4 2 2 3 2 3" xfId="44120" xr:uid="{00000000-0005-0000-0000-000069320000}"/>
    <cellStyle name="20% - uthevingsfarge 4 2 2 3 2_3. Chng in credit spreads" xfId="44121" xr:uid="{00000000-0005-0000-0000-00006A320000}"/>
    <cellStyle name="20% - uthevingsfarge 4 2 2 3 3" xfId="14915" xr:uid="{00000000-0005-0000-0000-00006B320000}"/>
    <cellStyle name="20% - uthevingsfarge 4 2 2 3 3 2" xfId="44122" xr:uid="{00000000-0005-0000-0000-00006C320000}"/>
    <cellStyle name="20% - uthevingsfarge 4 2 2 3 4" xfId="39053" xr:uid="{00000000-0005-0000-0000-00006D320000}"/>
    <cellStyle name="20% - uthevingsfarge 4 2 2 3 5" xfId="44123" xr:uid="{00000000-0005-0000-0000-00006E320000}"/>
    <cellStyle name="20% - uthevingsfarge 4 2 2 3 6" xfId="44124" xr:uid="{00000000-0005-0000-0000-00006F320000}"/>
    <cellStyle name="20% - uthevingsfarge 4 2 2 3_3. Chng in credit spreads" xfId="44125" xr:uid="{00000000-0005-0000-0000-000070320000}"/>
    <cellStyle name="20% - uthevingsfarge 4 2 2 4" xfId="14916" xr:uid="{00000000-0005-0000-0000-000071320000}"/>
    <cellStyle name="20% - uthevingsfarge 4 2 2 4 2" xfId="14917" xr:uid="{00000000-0005-0000-0000-000072320000}"/>
    <cellStyle name="20% - uthevingsfarge 4 2 2 4 2 2" xfId="44126" xr:uid="{00000000-0005-0000-0000-000073320000}"/>
    <cellStyle name="20% - uthevingsfarge 4 2 2 4 2 2 2" xfId="44127" xr:uid="{00000000-0005-0000-0000-000074320000}"/>
    <cellStyle name="20% - uthevingsfarge 4 2 2 4 2 3" xfId="44128" xr:uid="{00000000-0005-0000-0000-000075320000}"/>
    <cellStyle name="20% - uthevingsfarge 4 2 2 4 2_3. Chng in credit spreads" xfId="44129" xr:uid="{00000000-0005-0000-0000-000076320000}"/>
    <cellStyle name="20% - uthevingsfarge 4 2 2 4 3" xfId="14918" xr:uid="{00000000-0005-0000-0000-000077320000}"/>
    <cellStyle name="20% - uthevingsfarge 4 2 2 4 3 2" xfId="44130" xr:uid="{00000000-0005-0000-0000-000078320000}"/>
    <cellStyle name="20% - uthevingsfarge 4 2 2 4 4" xfId="39054" xr:uid="{00000000-0005-0000-0000-000079320000}"/>
    <cellStyle name="20% - uthevingsfarge 4 2 2 4 5" xfId="44131" xr:uid="{00000000-0005-0000-0000-00007A320000}"/>
    <cellStyle name="20% - uthevingsfarge 4 2 2 4 6" xfId="44132" xr:uid="{00000000-0005-0000-0000-00007B320000}"/>
    <cellStyle name="20% - uthevingsfarge 4 2 2 4_3. Chng in credit spreads" xfId="44133" xr:uid="{00000000-0005-0000-0000-00007C320000}"/>
    <cellStyle name="20% - uthevingsfarge 4 2 2 5" xfId="14919" xr:uid="{00000000-0005-0000-0000-00007D320000}"/>
    <cellStyle name="20% - uthevingsfarge 4 2 2 5 2" xfId="14920" xr:uid="{00000000-0005-0000-0000-00007E320000}"/>
    <cellStyle name="20% - uthevingsfarge 4 2 2 5 2 2" xfId="44134" xr:uid="{00000000-0005-0000-0000-00007F320000}"/>
    <cellStyle name="20% - uthevingsfarge 4 2 2 5 2 2 2" xfId="44135" xr:uid="{00000000-0005-0000-0000-000080320000}"/>
    <cellStyle name="20% - uthevingsfarge 4 2 2 5 2 3" xfId="44136" xr:uid="{00000000-0005-0000-0000-000081320000}"/>
    <cellStyle name="20% - uthevingsfarge 4 2 2 5 2_3. Chng in credit spreads" xfId="44137" xr:uid="{00000000-0005-0000-0000-000082320000}"/>
    <cellStyle name="20% - uthevingsfarge 4 2 2 5 3" xfId="14921" xr:uid="{00000000-0005-0000-0000-000083320000}"/>
    <cellStyle name="20% - uthevingsfarge 4 2 2 5 3 2" xfId="44138" xr:uid="{00000000-0005-0000-0000-000084320000}"/>
    <cellStyle name="20% - uthevingsfarge 4 2 2 5 4" xfId="39055" xr:uid="{00000000-0005-0000-0000-000085320000}"/>
    <cellStyle name="20% - uthevingsfarge 4 2 2 5 5" xfId="44139" xr:uid="{00000000-0005-0000-0000-000086320000}"/>
    <cellStyle name="20% - uthevingsfarge 4 2 2 5 6" xfId="44140" xr:uid="{00000000-0005-0000-0000-000087320000}"/>
    <cellStyle name="20% - uthevingsfarge 4 2 2 5_3. Chng in credit spreads" xfId="44141" xr:uid="{00000000-0005-0000-0000-000088320000}"/>
    <cellStyle name="20% - uthevingsfarge 4 2 2 6" xfId="14922" xr:uid="{00000000-0005-0000-0000-000089320000}"/>
    <cellStyle name="20% - uthevingsfarge 4 2 2 6 2" xfId="14923" xr:uid="{00000000-0005-0000-0000-00008A320000}"/>
    <cellStyle name="20% - uthevingsfarge 4 2 2 6 2 2" xfId="44142" xr:uid="{00000000-0005-0000-0000-00008B320000}"/>
    <cellStyle name="20% - uthevingsfarge 4 2 2 6 3" xfId="14924" xr:uid="{00000000-0005-0000-0000-00008C320000}"/>
    <cellStyle name="20% - uthevingsfarge 4 2 2 6 4" xfId="44143" xr:uid="{00000000-0005-0000-0000-00008D320000}"/>
    <cellStyle name="20% - uthevingsfarge 4 2 2 6 5" xfId="44144" xr:uid="{00000000-0005-0000-0000-00008E320000}"/>
    <cellStyle name="20% - uthevingsfarge 4 2 2 6 6" xfId="44145" xr:uid="{00000000-0005-0000-0000-00008F320000}"/>
    <cellStyle name="20% - uthevingsfarge 4 2 2 6_3. Chng in credit spreads" xfId="44146" xr:uid="{00000000-0005-0000-0000-000090320000}"/>
    <cellStyle name="20% - uthevingsfarge 4 2 2 7" xfId="14925" xr:uid="{00000000-0005-0000-0000-000091320000}"/>
    <cellStyle name="20% - uthevingsfarge 4 2 2 7 2" xfId="44147" xr:uid="{00000000-0005-0000-0000-000092320000}"/>
    <cellStyle name="20% - uthevingsfarge 4 2 2 8" xfId="39051" xr:uid="{00000000-0005-0000-0000-000093320000}"/>
    <cellStyle name="20% - uthevingsfarge 4 2 2 9" xfId="44148" xr:uid="{00000000-0005-0000-0000-000094320000}"/>
    <cellStyle name="20% - uthevingsfarge 4 2 2_3. Chng in credit spreads" xfId="44149" xr:uid="{00000000-0005-0000-0000-000095320000}"/>
    <cellStyle name="20% - uthevingsfarge 4 2 3" xfId="12449" xr:uid="{00000000-0005-0000-0000-000096320000}"/>
    <cellStyle name="20% - uthevingsfarge 4 2 3 10" xfId="44150" xr:uid="{00000000-0005-0000-0000-000097320000}"/>
    <cellStyle name="20% - uthevingsfarge 4 2 3 2" xfId="14926" xr:uid="{00000000-0005-0000-0000-000098320000}"/>
    <cellStyle name="20% - uthevingsfarge 4 2 3 2 2" xfId="14927" xr:uid="{00000000-0005-0000-0000-000099320000}"/>
    <cellStyle name="20% - uthevingsfarge 4 2 3 2 2 2" xfId="44151" xr:uid="{00000000-0005-0000-0000-00009A320000}"/>
    <cellStyle name="20% - uthevingsfarge 4 2 3 2 2 2 2" xfId="44152" xr:uid="{00000000-0005-0000-0000-00009B320000}"/>
    <cellStyle name="20% - uthevingsfarge 4 2 3 2 2 3" xfId="44153" xr:uid="{00000000-0005-0000-0000-00009C320000}"/>
    <cellStyle name="20% - uthevingsfarge 4 2 3 2 2_3. Chng in credit spreads" xfId="44154" xr:uid="{00000000-0005-0000-0000-00009D320000}"/>
    <cellStyle name="20% - uthevingsfarge 4 2 3 2 3" xfId="14928" xr:uid="{00000000-0005-0000-0000-00009E320000}"/>
    <cellStyle name="20% - uthevingsfarge 4 2 3 2 3 2" xfId="44155" xr:uid="{00000000-0005-0000-0000-00009F320000}"/>
    <cellStyle name="20% - uthevingsfarge 4 2 3 2 3 2 2" xfId="44156" xr:uid="{00000000-0005-0000-0000-0000A0320000}"/>
    <cellStyle name="20% - uthevingsfarge 4 2 3 2 3 3" xfId="44157" xr:uid="{00000000-0005-0000-0000-0000A1320000}"/>
    <cellStyle name="20% - uthevingsfarge 4 2 3 2 3_3. Chng in credit spreads" xfId="44158" xr:uid="{00000000-0005-0000-0000-0000A2320000}"/>
    <cellStyle name="20% - uthevingsfarge 4 2 3 2 4" xfId="44159" xr:uid="{00000000-0005-0000-0000-0000A3320000}"/>
    <cellStyle name="20% - uthevingsfarge 4 2 3 2 4 2" xfId="44160" xr:uid="{00000000-0005-0000-0000-0000A4320000}"/>
    <cellStyle name="20% - uthevingsfarge 4 2 3 2 4 2 2" xfId="44161" xr:uid="{00000000-0005-0000-0000-0000A5320000}"/>
    <cellStyle name="20% - uthevingsfarge 4 2 3 2 4 3" xfId="44162" xr:uid="{00000000-0005-0000-0000-0000A6320000}"/>
    <cellStyle name="20% - uthevingsfarge 4 2 3 2 4_3. Chng in credit spreads" xfId="44163" xr:uid="{00000000-0005-0000-0000-0000A7320000}"/>
    <cellStyle name="20% - uthevingsfarge 4 2 3 2 5" xfId="44164" xr:uid="{00000000-0005-0000-0000-0000A8320000}"/>
    <cellStyle name="20% - uthevingsfarge 4 2 3 2 5 2" xfId="44165" xr:uid="{00000000-0005-0000-0000-0000A9320000}"/>
    <cellStyle name="20% - uthevingsfarge 4 2 3 2 6" xfId="44166" xr:uid="{00000000-0005-0000-0000-0000AA320000}"/>
    <cellStyle name="20% - uthevingsfarge 4 2 3 2_3. Chng in credit spreads" xfId="44167" xr:uid="{00000000-0005-0000-0000-0000AB320000}"/>
    <cellStyle name="20% - uthevingsfarge 4 2 3 3" xfId="14929" xr:uid="{00000000-0005-0000-0000-0000AC320000}"/>
    <cellStyle name="20% - uthevingsfarge 4 2 3 3 2" xfId="14930" xr:uid="{00000000-0005-0000-0000-0000AD320000}"/>
    <cellStyle name="20% - uthevingsfarge 4 2 3 3 2 2" xfId="44168" xr:uid="{00000000-0005-0000-0000-0000AE320000}"/>
    <cellStyle name="20% - uthevingsfarge 4 2 3 3 2 2 2" xfId="44169" xr:uid="{00000000-0005-0000-0000-0000AF320000}"/>
    <cellStyle name="20% - uthevingsfarge 4 2 3 3 2 3" xfId="44170" xr:uid="{00000000-0005-0000-0000-0000B0320000}"/>
    <cellStyle name="20% - uthevingsfarge 4 2 3 3 2_3. Chng in credit spreads" xfId="44171" xr:uid="{00000000-0005-0000-0000-0000B1320000}"/>
    <cellStyle name="20% - uthevingsfarge 4 2 3 3 3" xfId="14931" xr:uid="{00000000-0005-0000-0000-0000B2320000}"/>
    <cellStyle name="20% - uthevingsfarge 4 2 3 3 3 2" xfId="44172" xr:uid="{00000000-0005-0000-0000-0000B3320000}"/>
    <cellStyle name="20% - uthevingsfarge 4 2 3 3 4" xfId="44173" xr:uid="{00000000-0005-0000-0000-0000B4320000}"/>
    <cellStyle name="20% - uthevingsfarge 4 2 3 3 5" xfId="44174" xr:uid="{00000000-0005-0000-0000-0000B5320000}"/>
    <cellStyle name="20% - uthevingsfarge 4 2 3 3 6" xfId="44175" xr:uid="{00000000-0005-0000-0000-0000B6320000}"/>
    <cellStyle name="20% - uthevingsfarge 4 2 3 3_3. Chng in credit spreads" xfId="44176" xr:uid="{00000000-0005-0000-0000-0000B7320000}"/>
    <cellStyle name="20% - uthevingsfarge 4 2 3 4" xfId="14932" xr:uid="{00000000-0005-0000-0000-0000B8320000}"/>
    <cellStyle name="20% - uthevingsfarge 4 2 3 4 2" xfId="14933" xr:uid="{00000000-0005-0000-0000-0000B9320000}"/>
    <cellStyle name="20% - uthevingsfarge 4 2 3 4 2 2" xfId="44177" xr:uid="{00000000-0005-0000-0000-0000BA320000}"/>
    <cellStyle name="20% - uthevingsfarge 4 2 3 4 3" xfId="14934" xr:uid="{00000000-0005-0000-0000-0000BB320000}"/>
    <cellStyle name="20% - uthevingsfarge 4 2 3 4 4" xfId="44178" xr:uid="{00000000-0005-0000-0000-0000BC320000}"/>
    <cellStyle name="20% - uthevingsfarge 4 2 3 4 5" xfId="44179" xr:uid="{00000000-0005-0000-0000-0000BD320000}"/>
    <cellStyle name="20% - uthevingsfarge 4 2 3 4 6" xfId="44180" xr:uid="{00000000-0005-0000-0000-0000BE320000}"/>
    <cellStyle name="20% - uthevingsfarge 4 2 3 4_3. Chng in credit spreads" xfId="44181" xr:uid="{00000000-0005-0000-0000-0000BF320000}"/>
    <cellStyle name="20% - uthevingsfarge 4 2 3 5" xfId="14935" xr:uid="{00000000-0005-0000-0000-0000C0320000}"/>
    <cellStyle name="20% - uthevingsfarge 4 2 3 5 2" xfId="14936" xr:uid="{00000000-0005-0000-0000-0000C1320000}"/>
    <cellStyle name="20% - uthevingsfarge 4 2 3 5 2 2" xfId="44182" xr:uid="{00000000-0005-0000-0000-0000C2320000}"/>
    <cellStyle name="20% - uthevingsfarge 4 2 3 5 3" xfId="14937" xr:uid="{00000000-0005-0000-0000-0000C3320000}"/>
    <cellStyle name="20% - uthevingsfarge 4 2 3 5 4" xfId="44183" xr:uid="{00000000-0005-0000-0000-0000C4320000}"/>
    <cellStyle name="20% - uthevingsfarge 4 2 3 5 5" xfId="44184" xr:uid="{00000000-0005-0000-0000-0000C5320000}"/>
    <cellStyle name="20% - uthevingsfarge 4 2 3 5 6" xfId="44185" xr:uid="{00000000-0005-0000-0000-0000C6320000}"/>
    <cellStyle name="20% - uthevingsfarge 4 2 3 5_3. Chng in credit spreads" xfId="44186" xr:uid="{00000000-0005-0000-0000-0000C7320000}"/>
    <cellStyle name="20% - uthevingsfarge 4 2 3 6" xfId="14938" xr:uid="{00000000-0005-0000-0000-0000C8320000}"/>
    <cellStyle name="20% - uthevingsfarge 4 2 3 6 2" xfId="44187" xr:uid="{00000000-0005-0000-0000-0000C9320000}"/>
    <cellStyle name="20% - uthevingsfarge 4 2 3 6 2 2" xfId="44188" xr:uid="{00000000-0005-0000-0000-0000CA320000}"/>
    <cellStyle name="20% - uthevingsfarge 4 2 3 6 3" xfId="44189" xr:uid="{00000000-0005-0000-0000-0000CB320000}"/>
    <cellStyle name="20% - uthevingsfarge 4 2 3 6_3. Chng in credit spreads" xfId="44190" xr:uid="{00000000-0005-0000-0000-0000CC320000}"/>
    <cellStyle name="20% - uthevingsfarge 4 2 3 7" xfId="14939" xr:uid="{00000000-0005-0000-0000-0000CD320000}"/>
    <cellStyle name="20% - uthevingsfarge 4 2 3 7 2" xfId="44191" xr:uid="{00000000-0005-0000-0000-0000CE320000}"/>
    <cellStyle name="20% - uthevingsfarge 4 2 3 8" xfId="39056" xr:uid="{00000000-0005-0000-0000-0000CF320000}"/>
    <cellStyle name="20% - uthevingsfarge 4 2 3 9" xfId="44192" xr:uid="{00000000-0005-0000-0000-0000D0320000}"/>
    <cellStyle name="20% - uthevingsfarge 4 2 3_3. Chng in credit spreads" xfId="44193"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194" xr:uid="{00000000-0005-0000-0000-0000D5320000}"/>
    <cellStyle name="20% - uthevingsfarge 4 2 4 2 3" xfId="44195" xr:uid="{00000000-0005-0000-0000-0000D6320000}"/>
    <cellStyle name="20% - uthevingsfarge 4 2 4 2_3. Chng in credit spreads" xfId="44196" xr:uid="{00000000-0005-0000-0000-0000D7320000}"/>
    <cellStyle name="20% - uthevingsfarge 4 2 4 3" xfId="14943" xr:uid="{00000000-0005-0000-0000-0000D8320000}"/>
    <cellStyle name="20% - uthevingsfarge 4 2 4 3 2" xfId="44197" xr:uid="{00000000-0005-0000-0000-0000D9320000}"/>
    <cellStyle name="20% - uthevingsfarge 4 2 4 3 2 2" xfId="44198" xr:uid="{00000000-0005-0000-0000-0000DA320000}"/>
    <cellStyle name="20% - uthevingsfarge 4 2 4 3 3" xfId="44199" xr:uid="{00000000-0005-0000-0000-0000DB320000}"/>
    <cellStyle name="20% - uthevingsfarge 4 2 4 3_3. Chng in credit spreads" xfId="44200" xr:uid="{00000000-0005-0000-0000-0000DC320000}"/>
    <cellStyle name="20% - uthevingsfarge 4 2 4 4" xfId="14944" xr:uid="{00000000-0005-0000-0000-0000DD320000}"/>
    <cellStyle name="20% - uthevingsfarge 4 2 4 4 2" xfId="44201" xr:uid="{00000000-0005-0000-0000-0000DE320000}"/>
    <cellStyle name="20% - uthevingsfarge 4 2 4 4 2 2" xfId="44202" xr:uid="{00000000-0005-0000-0000-0000DF320000}"/>
    <cellStyle name="20% - uthevingsfarge 4 2 4 4 3" xfId="44203" xr:uid="{00000000-0005-0000-0000-0000E0320000}"/>
    <cellStyle name="20% - uthevingsfarge 4 2 4 4_3. Chng in credit spreads" xfId="44204" xr:uid="{00000000-0005-0000-0000-0000E1320000}"/>
    <cellStyle name="20% - uthevingsfarge 4 2 4 5" xfId="39057" xr:uid="{00000000-0005-0000-0000-0000E2320000}"/>
    <cellStyle name="20% - uthevingsfarge 4 2 4 5 2" xfId="44205" xr:uid="{00000000-0005-0000-0000-0000E3320000}"/>
    <cellStyle name="20% - uthevingsfarge 4 2 4 6" xfId="44206" xr:uid="{00000000-0005-0000-0000-0000E4320000}"/>
    <cellStyle name="20% - uthevingsfarge 4 2 4 7" xfId="44207" xr:uid="{00000000-0005-0000-0000-0000E5320000}"/>
    <cellStyle name="20% - uthevingsfarge 4 2 4_3. Chng in credit spreads" xfId="44208"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09" xr:uid="{00000000-0005-0000-0000-0000EA320000}"/>
    <cellStyle name="20% - uthevingsfarge 4 2 5 2 3" xfId="44210" xr:uid="{00000000-0005-0000-0000-0000EB320000}"/>
    <cellStyle name="20% - uthevingsfarge 4 2 5 2_3. Chng in credit spreads" xfId="44211" xr:uid="{00000000-0005-0000-0000-0000EC320000}"/>
    <cellStyle name="20% - uthevingsfarge 4 2 5 3" xfId="14948" xr:uid="{00000000-0005-0000-0000-0000ED320000}"/>
    <cellStyle name="20% - uthevingsfarge 4 2 5 3 2" xfId="44212" xr:uid="{00000000-0005-0000-0000-0000EE320000}"/>
    <cellStyle name="20% - uthevingsfarge 4 2 5 4" xfId="14949" xr:uid="{00000000-0005-0000-0000-0000EF320000}"/>
    <cellStyle name="20% - uthevingsfarge 4 2 5 5" xfId="39058" xr:uid="{00000000-0005-0000-0000-0000F0320000}"/>
    <cellStyle name="20% - uthevingsfarge 4 2 5 6" xfId="44213" xr:uid="{00000000-0005-0000-0000-0000F1320000}"/>
    <cellStyle name="20% - uthevingsfarge 4 2 5 7" xfId="44214" xr:uid="{00000000-0005-0000-0000-0000F2320000}"/>
    <cellStyle name="20% - uthevingsfarge 4 2 5_3. Chng in credit spreads" xfId="44215"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16" xr:uid="{00000000-0005-0000-0000-0000F7320000}"/>
    <cellStyle name="20% - uthevingsfarge 4 2 6 2 3" xfId="44217" xr:uid="{00000000-0005-0000-0000-0000F8320000}"/>
    <cellStyle name="20% - uthevingsfarge 4 2 6 2_3. Chng in credit spreads" xfId="44218" xr:uid="{00000000-0005-0000-0000-0000F9320000}"/>
    <cellStyle name="20% - uthevingsfarge 4 2 6 3" xfId="14953" xr:uid="{00000000-0005-0000-0000-0000FA320000}"/>
    <cellStyle name="20% - uthevingsfarge 4 2 6 3 2" xfId="44219" xr:uid="{00000000-0005-0000-0000-0000FB320000}"/>
    <cellStyle name="20% - uthevingsfarge 4 2 6 4" xfId="14954" xr:uid="{00000000-0005-0000-0000-0000FC320000}"/>
    <cellStyle name="20% - uthevingsfarge 4 2 6 5" xfId="39059" xr:uid="{00000000-0005-0000-0000-0000FD320000}"/>
    <cellStyle name="20% - uthevingsfarge 4 2 6 6" xfId="44220" xr:uid="{00000000-0005-0000-0000-0000FE320000}"/>
    <cellStyle name="20% - uthevingsfarge 4 2 6 7" xfId="44221" xr:uid="{00000000-0005-0000-0000-0000FF320000}"/>
    <cellStyle name="20% - uthevingsfarge 4 2 6_3. Chng in credit spreads" xfId="44222"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3"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24" xr:uid="{00000000-0005-0000-0000-000008330000}"/>
    <cellStyle name="20% - uthevingsfarge 4 2 7 6" xfId="44225" xr:uid="{00000000-0005-0000-0000-000009330000}"/>
    <cellStyle name="20% - uthevingsfarge 4 2 7_3. Chng in credit spreads" xfId="44226" xr:uid="{00000000-0005-0000-0000-00000A330000}"/>
    <cellStyle name="20% - uthevingsfarge 4 2 8" xfId="14961" xr:uid="{00000000-0005-0000-0000-00000B330000}"/>
    <cellStyle name="20% - uthevingsfarge 4 2 8 2" xfId="14962" xr:uid="{00000000-0005-0000-0000-00000C330000}"/>
    <cellStyle name="20% - uthevingsfarge 4 2 8 2 2" xfId="44227" xr:uid="{00000000-0005-0000-0000-00000D330000}"/>
    <cellStyle name="20% - uthevingsfarge 4 2 8 3" xfId="14963" xr:uid="{00000000-0005-0000-0000-00000E330000}"/>
    <cellStyle name="20% - uthevingsfarge 4 2 8 4" xfId="44228" xr:uid="{00000000-0005-0000-0000-00000F330000}"/>
    <cellStyle name="20% - uthevingsfarge 4 2 8_3. Chng in credit spreads" xfId="44229"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2" xr:uid="{00000000-0005-0000-0000-000019330000}"/>
    <cellStyle name="20% - uthevingsfarge 4 20 2 2_CC1" xfId="54409" xr:uid="{8B10A713-E9B5-4C27-A003-448F611A016F}"/>
    <cellStyle name="20% - uthevingsfarge 4 20 2 3" xfId="39063" xr:uid="{00000000-0005-0000-0000-00001A330000}"/>
    <cellStyle name="20% - uthevingsfarge 4 20 2 4" xfId="39064" xr:uid="{00000000-0005-0000-0000-00001B330000}"/>
    <cellStyle name="20% - uthevingsfarge 4 20 2 5" xfId="39065" xr:uid="{00000000-0005-0000-0000-00001C330000}"/>
    <cellStyle name="20% - uthevingsfarge 4 20 2 6" xfId="39061" xr:uid="{00000000-0005-0000-0000-00001D330000}"/>
    <cellStyle name="20% - uthevingsfarge 4 20 2_4 manuell" xfId="54410" xr:uid="{9BD420B5-100A-4A6E-8849-61FB1C9EB2A5}"/>
    <cellStyle name="20% - uthevingsfarge 4 20 3" xfId="3297" xr:uid="{00000000-0005-0000-0000-00001F330000}"/>
    <cellStyle name="20% - uthevingsfarge 4 20 3 2" xfId="39066" xr:uid="{00000000-0005-0000-0000-000020330000}"/>
    <cellStyle name="20% - uthevingsfarge 4 20 3_CC1" xfId="54411" xr:uid="{1845819D-F8DC-4BE4-B16B-192537567176}"/>
    <cellStyle name="20% - uthevingsfarge 4 20 4" xfId="39067" xr:uid="{00000000-0005-0000-0000-000021330000}"/>
    <cellStyle name="20% - uthevingsfarge 4 20 5" xfId="39068" xr:uid="{00000000-0005-0000-0000-000022330000}"/>
    <cellStyle name="20% - uthevingsfarge 4 20 6" xfId="39069" xr:uid="{00000000-0005-0000-0000-000023330000}"/>
    <cellStyle name="20% - uthevingsfarge 4 20 7" xfId="39060" xr:uid="{00000000-0005-0000-0000-000024330000}"/>
    <cellStyle name="20% - uthevingsfarge 4 20_4 manuell" xfId="54412"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2" xr:uid="{00000000-0005-0000-0000-000029330000}"/>
    <cellStyle name="20% - uthevingsfarge 4 21 2 2_CC1" xfId="54413" xr:uid="{418AC8D2-42A5-4B35-BFC3-39BF968A0FF9}"/>
    <cellStyle name="20% - uthevingsfarge 4 21 2 3" xfId="39073" xr:uid="{00000000-0005-0000-0000-00002A330000}"/>
    <cellStyle name="20% - uthevingsfarge 4 21 2 4" xfId="39074" xr:uid="{00000000-0005-0000-0000-00002B330000}"/>
    <cellStyle name="20% - uthevingsfarge 4 21 2 5" xfId="39075" xr:uid="{00000000-0005-0000-0000-00002C330000}"/>
    <cellStyle name="20% - uthevingsfarge 4 21 2 6" xfId="39071" xr:uid="{00000000-0005-0000-0000-00002D330000}"/>
    <cellStyle name="20% - uthevingsfarge 4 21 2_4 manuell" xfId="54414" xr:uid="{5614D934-88FD-41DB-8D19-F0E4CB3251B7}"/>
    <cellStyle name="20% - uthevingsfarge 4 21 3" xfId="3301" xr:uid="{00000000-0005-0000-0000-00002F330000}"/>
    <cellStyle name="20% - uthevingsfarge 4 21 3 2" xfId="39076" xr:uid="{00000000-0005-0000-0000-000030330000}"/>
    <cellStyle name="20% - uthevingsfarge 4 21 3_CC1" xfId="54415" xr:uid="{BEB44324-4B96-4D11-A9EA-F7D03F046BE8}"/>
    <cellStyle name="20% - uthevingsfarge 4 21 4" xfId="39077" xr:uid="{00000000-0005-0000-0000-000031330000}"/>
    <cellStyle name="20% - uthevingsfarge 4 21 5" xfId="39078" xr:uid="{00000000-0005-0000-0000-000032330000}"/>
    <cellStyle name="20% - uthevingsfarge 4 21 6" xfId="39079" xr:uid="{00000000-0005-0000-0000-000033330000}"/>
    <cellStyle name="20% - uthevingsfarge 4 21 7" xfId="39070" xr:uid="{00000000-0005-0000-0000-000034330000}"/>
    <cellStyle name="20% - uthevingsfarge 4 21_4 manuell" xfId="54416"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2" xr:uid="{00000000-0005-0000-0000-000039330000}"/>
    <cellStyle name="20% - uthevingsfarge 4 22 2 2_CC1" xfId="54417" xr:uid="{AE0EB542-8A14-4100-BADE-1E505FD7B8C6}"/>
    <cellStyle name="20% - uthevingsfarge 4 22 2 3" xfId="39083" xr:uid="{00000000-0005-0000-0000-00003A330000}"/>
    <cellStyle name="20% - uthevingsfarge 4 22 2 4" xfId="39084" xr:uid="{00000000-0005-0000-0000-00003B330000}"/>
    <cellStyle name="20% - uthevingsfarge 4 22 2 5" xfId="39085" xr:uid="{00000000-0005-0000-0000-00003C330000}"/>
    <cellStyle name="20% - uthevingsfarge 4 22 2 6" xfId="39081" xr:uid="{00000000-0005-0000-0000-00003D330000}"/>
    <cellStyle name="20% - uthevingsfarge 4 22 2_4 manuell" xfId="54418" xr:uid="{135569B8-C8A9-4D8B-A11F-7DE89CA86E42}"/>
    <cellStyle name="20% - uthevingsfarge 4 22 3" xfId="3305" xr:uid="{00000000-0005-0000-0000-00003F330000}"/>
    <cellStyle name="20% - uthevingsfarge 4 22 3 2" xfId="39086" xr:uid="{00000000-0005-0000-0000-000040330000}"/>
    <cellStyle name="20% - uthevingsfarge 4 22 3_CC1" xfId="54419" xr:uid="{E33ECA52-6710-44EF-B475-0D15003BF1CD}"/>
    <cellStyle name="20% - uthevingsfarge 4 22 4" xfId="39087" xr:uid="{00000000-0005-0000-0000-000041330000}"/>
    <cellStyle name="20% - uthevingsfarge 4 22 5" xfId="39088" xr:uid="{00000000-0005-0000-0000-000042330000}"/>
    <cellStyle name="20% - uthevingsfarge 4 22 6" xfId="39089" xr:uid="{00000000-0005-0000-0000-000043330000}"/>
    <cellStyle name="20% - uthevingsfarge 4 22 7" xfId="39080" xr:uid="{00000000-0005-0000-0000-000044330000}"/>
    <cellStyle name="20% - uthevingsfarge 4 22_4 manuell" xfId="54420"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2" xr:uid="{00000000-0005-0000-0000-000049330000}"/>
    <cellStyle name="20% - uthevingsfarge 4 23 2 2_CC1" xfId="54421" xr:uid="{9881235A-AB66-4F58-A2E2-FB65CDD316EB}"/>
    <cellStyle name="20% - uthevingsfarge 4 23 2 3" xfId="39093" xr:uid="{00000000-0005-0000-0000-00004A330000}"/>
    <cellStyle name="20% - uthevingsfarge 4 23 2 4" xfId="39094" xr:uid="{00000000-0005-0000-0000-00004B330000}"/>
    <cellStyle name="20% - uthevingsfarge 4 23 2 5" xfId="39095" xr:uid="{00000000-0005-0000-0000-00004C330000}"/>
    <cellStyle name="20% - uthevingsfarge 4 23 2 6" xfId="39091" xr:uid="{00000000-0005-0000-0000-00004D330000}"/>
    <cellStyle name="20% - uthevingsfarge 4 23 2_4 manuell" xfId="54422" xr:uid="{14EFA32B-561E-457A-A25C-8959C6972B8E}"/>
    <cellStyle name="20% - uthevingsfarge 4 23 3" xfId="3309" xr:uid="{00000000-0005-0000-0000-00004F330000}"/>
    <cellStyle name="20% - uthevingsfarge 4 23 3 2" xfId="39096" xr:uid="{00000000-0005-0000-0000-000050330000}"/>
    <cellStyle name="20% - uthevingsfarge 4 23 3_CC1" xfId="54423" xr:uid="{686E318F-4EF2-4171-9EA6-DDADF4044A0D}"/>
    <cellStyle name="20% - uthevingsfarge 4 23 4" xfId="39097" xr:uid="{00000000-0005-0000-0000-000051330000}"/>
    <cellStyle name="20% - uthevingsfarge 4 23 5" xfId="39098" xr:uid="{00000000-0005-0000-0000-000052330000}"/>
    <cellStyle name="20% - uthevingsfarge 4 23 6" xfId="39099" xr:uid="{00000000-0005-0000-0000-000053330000}"/>
    <cellStyle name="20% - uthevingsfarge 4 23 7" xfId="39090" xr:uid="{00000000-0005-0000-0000-000054330000}"/>
    <cellStyle name="20% - uthevingsfarge 4 23_4 manuell" xfId="54424"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2" xr:uid="{00000000-0005-0000-0000-000059330000}"/>
    <cellStyle name="20% - uthevingsfarge 4 24 2 2_CC1" xfId="54425" xr:uid="{128DA47A-00FF-40B3-BA00-BFBECF9D76C0}"/>
    <cellStyle name="20% - uthevingsfarge 4 24 2 3" xfId="39103" xr:uid="{00000000-0005-0000-0000-00005A330000}"/>
    <cellStyle name="20% - uthevingsfarge 4 24 2 4" xfId="39104" xr:uid="{00000000-0005-0000-0000-00005B330000}"/>
    <cellStyle name="20% - uthevingsfarge 4 24 2 5" xfId="39105" xr:uid="{00000000-0005-0000-0000-00005C330000}"/>
    <cellStyle name="20% - uthevingsfarge 4 24 2 6" xfId="39101" xr:uid="{00000000-0005-0000-0000-00005D330000}"/>
    <cellStyle name="20% - uthevingsfarge 4 24 2_4 manuell" xfId="54426" xr:uid="{8C8D1CB8-008E-4DF5-B6BA-A22EFEFFEBBA}"/>
    <cellStyle name="20% - uthevingsfarge 4 24 3" xfId="3313" xr:uid="{00000000-0005-0000-0000-00005F330000}"/>
    <cellStyle name="20% - uthevingsfarge 4 24 3 2" xfId="39106" xr:uid="{00000000-0005-0000-0000-000060330000}"/>
    <cellStyle name="20% - uthevingsfarge 4 24 3_CC1" xfId="54427" xr:uid="{E7E468AF-DFEF-4A96-9CA1-148A975C506C}"/>
    <cellStyle name="20% - uthevingsfarge 4 24 4" xfId="39107" xr:uid="{00000000-0005-0000-0000-000061330000}"/>
    <cellStyle name="20% - uthevingsfarge 4 24 5" xfId="39108" xr:uid="{00000000-0005-0000-0000-000062330000}"/>
    <cellStyle name="20% - uthevingsfarge 4 24 6" xfId="39109" xr:uid="{00000000-0005-0000-0000-000063330000}"/>
    <cellStyle name="20% - uthevingsfarge 4 24 7" xfId="39100" xr:uid="{00000000-0005-0000-0000-000064330000}"/>
    <cellStyle name="20% - uthevingsfarge 4 24_4 manuell" xfId="54428"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2" xr:uid="{00000000-0005-0000-0000-000069330000}"/>
    <cellStyle name="20% - uthevingsfarge 4 25 2 2_CC1" xfId="54429" xr:uid="{4FDCDCE0-A7B6-44D7-AE06-0FAC4AD6047E}"/>
    <cellStyle name="20% - uthevingsfarge 4 25 2 3" xfId="39113" xr:uid="{00000000-0005-0000-0000-00006A330000}"/>
    <cellStyle name="20% - uthevingsfarge 4 25 2 4" xfId="39114" xr:uid="{00000000-0005-0000-0000-00006B330000}"/>
    <cellStyle name="20% - uthevingsfarge 4 25 2 5" xfId="39115" xr:uid="{00000000-0005-0000-0000-00006C330000}"/>
    <cellStyle name="20% - uthevingsfarge 4 25 2 6" xfId="39111" xr:uid="{00000000-0005-0000-0000-00006D330000}"/>
    <cellStyle name="20% - uthevingsfarge 4 25 2_4 manuell" xfId="54430" xr:uid="{DB781E42-5056-460F-A643-6EA45E9B78AF}"/>
    <cellStyle name="20% - uthevingsfarge 4 25 3" xfId="3317" xr:uid="{00000000-0005-0000-0000-00006F330000}"/>
    <cellStyle name="20% - uthevingsfarge 4 25 3 2" xfId="39116" xr:uid="{00000000-0005-0000-0000-000070330000}"/>
    <cellStyle name="20% - uthevingsfarge 4 25 3_CC1" xfId="54431" xr:uid="{31C7BD41-7CF0-4A1C-839A-F64F0DD0434B}"/>
    <cellStyle name="20% - uthevingsfarge 4 25 4" xfId="39117" xr:uid="{00000000-0005-0000-0000-000071330000}"/>
    <cellStyle name="20% - uthevingsfarge 4 25 5" xfId="39118" xr:uid="{00000000-0005-0000-0000-000072330000}"/>
    <cellStyle name="20% - uthevingsfarge 4 25 6" xfId="39119" xr:uid="{00000000-0005-0000-0000-000073330000}"/>
    <cellStyle name="20% - uthevingsfarge 4 25 7" xfId="39110" xr:uid="{00000000-0005-0000-0000-000074330000}"/>
    <cellStyle name="20% - uthevingsfarge 4 25_4 manuell" xfId="54432"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2" xr:uid="{00000000-0005-0000-0000-000079330000}"/>
    <cellStyle name="20% - uthevingsfarge 4 26 2 2_CC1" xfId="54433" xr:uid="{136864D6-AEC0-4F7F-B60B-1851EDFAB430}"/>
    <cellStyle name="20% - uthevingsfarge 4 26 2 3" xfId="39123" xr:uid="{00000000-0005-0000-0000-00007A330000}"/>
    <cellStyle name="20% - uthevingsfarge 4 26 2 4" xfId="39124" xr:uid="{00000000-0005-0000-0000-00007B330000}"/>
    <cellStyle name="20% - uthevingsfarge 4 26 2 5" xfId="39125" xr:uid="{00000000-0005-0000-0000-00007C330000}"/>
    <cellStyle name="20% - uthevingsfarge 4 26 2 6" xfId="39121" xr:uid="{00000000-0005-0000-0000-00007D330000}"/>
    <cellStyle name="20% - uthevingsfarge 4 26 2_4 manuell" xfId="54434" xr:uid="{C096BCE3-0841-4DE0-A6D9-E20D89F006D1}"/>
    <cellStyle name="20% - uthevingsfarge 4 26 3" xfId="3321" xr:uid="{00000000-0005-0000-0000-00007F330000}"/>
    <cellStyle name="20% - uthevingsfarge 4 26 3 2" xfId="39126" xr:uid="{00000000-0005-0000-0000-000080330000}"/>
    <cellStyle name="20% - uthevingsfarge 4 26 3_CC1" xfId="54435" xr:uid="{C02D2009-C263-4917-97D7-A84B6FE88BD3}"/>
    <cellStyle name="20% - uthevingsfarge 4 26 4" xfId="39127" xr:uid="{00000000-0005-0000-0000-000081330000}"/>
    <cellStyle name="20% - uthevingsfarge 4 26 5" xfId="39128" xr:uid="{00000000-0005-0000-0000-000082330000}"/>
    <cellStyle name="20% - uthevingsfarge 4 26 6" xfId="39129" xr:uid="{00000000-0005-0000-0000-000083330000}"/>
    <cellStyle name="20% - uthevingsfarge 4 26 7" xfId="39120" xr:uid="{00000000-0005-0000-0000-000084330000}"/>
    <cellStyle name="20% - uthevingsfarge 4 26_4 manuell" xfId="54436"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2" xr:uid="{00000000-0005-0000-0000-000089330000}"/>
    <cellStyle name="20% - uthevingsfarge 4 27 2 2_CC1" xfId="54437" xr:uid="{8B24D685-13EC-49EE-B141-0A68E1DBD958}"/>
    <cellStyle name="20% - uthevingsfarge 4 27 2 3" xfId="39133" xr:uid="{00000000-0005-0000-0000-00008A330000}"/>
    <cellStyle name="20% - uthevingsfarge 4 27 2 4" xfId="39134" xr:uid="{00000000-0005-0000-0000-00008B330000}"/>
    <cellStyle name="20% - uthevingsfarge 4 27 2 5" xfId="39135" xr:uid="{00000000-0005-0000-0000-00008C330000}"/>
    <cellStyle name="20% - uthevingsfarge 4 27 2 6" xfId="39131" xr:uid="{00000000-0005-0000-0000-00008D330000}"/>
    <cellStyle name="20% - uthevingsfarge 4 27 2_4 manuell" xfId="54438" xr:uid="{545E331A-CE18-4104-B2DE-6FF3ACF9AFCB}"/>
    <cellStyle name="20% - uthevingsfarge 4 27 3" xfId="3325" xr:uid="{00000000-0005-0000-0000-00008F330000}"/>
    <cellStyle name="20% - uthevingsfarge 4 27 3 2" xfId="39136" xr:uid="{00000000-0005-0000-0000-000090330000}"/>
    <cellStyle name="20% - uthevingsfarge 4 27 3_CC1" xfId="54439" xr:uid="{CB75DE1F-8ABA-43BB-88F8-A681FE96F9B1}"/>
    <cellStyle name="20% - uthevingsfarge 4 27 4" xfId="39137" xr:uid="{00000000-0005-0000-0000-000091330000}"/>
    <cellStyle name="20% - uthevingsfarge 4 27 5" xfId="39138" xr:uid="{00000000-0005-0000-0000-000092330000}"/>
    <cellStyle name="20% - uthevingsfarge 4 27 6" xfId="39139" xr:uid="{00000000-0005-0000-0000-000093330000}"/>
    <cellStyle name="20% - uthevingsfarge 4 27 7" xfId="39130" xr:uid="{00000000-0005-0000-0000-000094330000}"/>
    <cellStyle name="20% - uthevingsfarge 4 27_4 manuell" xfId="54440"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2" xr:uid="{00000000-0005-0000-0000-000099330000}"/>
    <cellStyle name="20% - uthevingsfarge 4 28 2 2_CC1" xfId="54441" xr:uid="{254CC51A-463C-4C9E-A025-1C69B1534E99}"/>
    <cellStyle name="20% - uthevingsfarge 4 28 2 3" xfId="39143" xr:uid="{00000000-0005-0000-0000-00009A330000}"/>
    <cellStyle name="20% - uthevingsfarge 4 28 2 4" xfId="39144" xr:uid="{00000000-0005-0000-0000-00009B330000}"/>
    <cellStyle name="20% - uthevingsfarge 4 28 2 5" xfId="39145" xr:uid="{00000000-0005-0000-0000-00009C330000}"/>
    <cellStyle name="20% - uthevingsfarge 4 28 2 6" xfId="39141" xr:uid="{00000000-0005-0000-0000-00009D330000}"/>
    <cellStyle name="20% - uthevingsfarge 4 28 2_4 manuell" xfId="54442" xr:uid="{6F625E41-0578-4CED-9A1A-5B3B41EB9E42}"/>
    <cellStyle name="20% - uthevingsfarge 4 28 3" xfId="3329" xr:uid="{00000000-0005-0000-0000-00009F330000}"/>
    <cellStyle name="20% - uthevingsfarge 4 28 3 2" xfId="39146" xr:uid="{00000000-0005-0000-0000-0000A0330000}"/>
    <cellStyle name="20% - uthevingsfarge 4 28 3_CC1" xfId="54443" xr:uid="{189D43CB-9140-44DE-9051-7EFA62905388}"/>
    <cellStyle name="20% - uthevingsfarge 4 28 4" xfId="39147" xr:uid="{00000000-0005-0000-0000-0000A1330000}"/>
    <cellStyle name="20% - uthevingsfarge 4 28 5" xfId="39148" xr:uid="{00000000-0005-0000-0000-0000A2330000}"/>
    <cellStyle name="20% - uthevingsfarge 4 28 6" xfId="39149" xr:uid="{00000000-0005-0000-0000-0000A3330000}"/>
    <cellStyle name="20% - uthevingsfarge 4 28 7" xfId="39140" xr:uid="{00000000-0005-0000-0000-0000A4330000}"/>
    <cellStyle name="20% - uthevingsfarge 4 28_4 manuell" xfId="54444"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2" xr:uid="{00000000-0005-0000-0000-0000A9330000}"/>
    <cellStyle name="20% - uthevingsfarge 4 29 2 2_CC1" xfId="54445" xr:uid="{A21E2EB7-83DC-4F79-AFAC-50CF6122D9D3}"/>
    <cellStyle name="20% - uthevingsfarge 4 29 2 3" xfId="39153" xr:uid="{00000000-0005-0000-0000-0000AA330000}"/>
    <cellStyle name="20% - uthevingsfarge 4 29 2 4" xfId="39154" xr:uid="{00000000-0005-0000-0000-0000AB330000}"/>
    <cellStyle name="20% - uthevingsfarge 4 29 2 5" xfId="39155" xr:uid="{00000000-0005-0000-0000-0000AC330000}"/>
    <cellStyle name="20% - uthevingsfarge 4 29 2 6" xfId="39151" xr:uid="{00000000-0005-0000-0000-0000AD330000}"/>
    <cellStyle name="20% - uthevingsfarge 4 29 2_4 manuell" xfId="54446" xr:uid="{0D77269D-A056-4403-BDF2-2CFBC3D01C7D}"/>
    <cellStyle name="20% - uthevingsfarge 4 29 3" xfId="3333" xr:uid="{00000000-0005-0000-0000-0000AF330000}"/>
    <cellStyle name="20% - uthevingsfarge 4 29 3 2" xfId="39156" xr:uid="{00000000-0005-0000-0000-0000B0330000}"/>
    <cellStyle name="20% - uthevingsfarge 4 29 3_CC1" xfId="54447" xr:uid="{B1E789D0-2B96-4E01-9816-A21A67F3FBBC}"/>
    <cellStyle name="20% - uthevingsfarge 4 29 4" xfId="39157" xr:uid="{00000000-0005-0000-0000-0000B1330000}"/>
    <cellStyle name="20% - uthevingsfarge 4 29 5" xfId="39158" xr:uid="{00000000-0005-0000-0000-0000B2330000}"/>
    <cellStyle name="20% - uthevingsfarge 4 29 6" xfId="39159" xr:uid="{00000000-0005-0000-0000-0000B3330000}"/>
    <cellStyle name="20% - uthevingsfarge 4 29 7" xfId="39150" xr:uid="{00000000-0005-0000-0000-0000B4330000}"/>
    <cellStyle name="20% - uthevingsfarge 4 29_4 manuell" xfId="54448" xr:uid="{AAD9C157-2849-4CC6-ACED-2FB647946F63}"/>
    <cellStyle name="20% - uthevingsfarge 4 3" xfId="3334" xr:uid="{00000000-0005-0000-0000-0000B6330000}"/>
    <cellStyle name="20% - uthevingsfarge 4 3 10" xfId="44230" xr:uid="{00000000-0005-0000-0000-0000B7330000}"/>
    <cellStyle name="20% - uthevingsfarge 4 3 11" xfId="44231" xr:uid="{00000000-0005-0000-0000-0000B8330000}"/>
    <cellStyle name="20% - uthevingsfarge 4 3 2" xfId="3335" xr:uid="{00000000-0005-0000-0000-0000B9330000}"/>
    <cellStyle name="20% - uthevingsfarge 4 3 2 10" xfId="44232" xr:uid="{00000000-0005-0000-0000-0000BA330000}"/>
    <cellStyle name="20% - uthevingsfarge 4 3 2 2" xfId="3336" xr:uid="{00000000-0005-0000-0000-0000BB330000}"/>
    <cellStyle name="20% - uthevingsfarge 4 3 2 2 2" xfId="14968" xr:uid="{00000000-0005-0000-0000-0000BC330000}"/>
    <cellStyle name="20% - uthevingsfarge 4 3 2 2 2 2" xfId="44233" xr:uid="{00000000-0005-0000-0000-0000BD330000}"/>
    <cellStyle name="20% - uthevingsfarge 4 3 2 2 2 2 2" xfId="44234" xr:uid="{00000000-0005-0000-0000-0000BE330000}"/>
    <cellStyle name="20% - uthevingsfarge 4 3 2 2 2 3" xfId="44235" xr:uid="{00000000-0005-0000-0000-0000BF330000}"/>
    <cellStyle name="20% - uthevingsfarge 4 3 2 2 2_3. Chng in credit spreads" xfId="44236" xr:uid="{00000000-0005-0000-0000-0000C0330000}"/>
    <cellStyle name="20% - uthevingsfarge 4 3 2 2 3" xfId="14969" xr:uid="{00000000-0005-0000-0000-0000C1330000}"/>
    <cellStyle name="20% - uthevingsfarge 4 3 2 2 3 2" xfId="44237" xr:uid="{00000000-0005-0000-0000-0000C2330000}"/>
    <cellStyle name="20% - uthevingsfarge 4 3 2 2 3 2 2" xfId="44238" xr:uid="{00000000-0005-0000-0000-0000C3330000}"/>
    <cellStyle name="20% - uthevingsfarge 4 3 2 2 3 3" xfId="44239" xr:uid="{00000000-0005-0000-0000-0000C4330000}"/>
    <cellStyle name="20% - uthevingsfarge 4 3 2 2 3_3. Chng in credit spreads" xfId="44240" xr:uid="{00000000-0005-0000-0000-0000C5330000}"/>
    <cellStyle name="20% - uthevingsfarge 4 3 2 2 4" xfId="39162" xr:uid="{00000000-0005-0000-0000-0000C6330000}"/>
    <cellStyle name="20% - uthevingsfarge 4 3 2 2 4 2" xfId="44241" xr:uid="{00000000-0005-0000-0000-0000C7330000}"/>
    <cellStyle name="20% - uthevingsfarge 4 3 2 2 5" xfId="44242" xr:uid="{00000000-0005-0000-0000-0000C8330000}"/>
    <cellStyle name="20% - uthevingsfarge 4 3 2 2 6" xfId="44243" xr:uid="{00000000-0005-0000-0000-0000C9330000}"/>
    <cellStyle name="20% - uthevingsfarge 4 3 2 2_3. Chng in credit spreads" xfId="44244" xr:uid="{00000000-0005-0000-0000-0000CA330000}"/>
    <cellStyle name="20% - uthevingsfarge 4 3 2 3" xfId="14970" xr:uid="{00000000-0005-0000-0000-0000CB330000}"/>
    <cellStyle name="20% - uthevingsfarge 4 3 2 3 2" xfId="14971" xr:uid="{00000000-0005-0000-0000-0000CC330000}"/>
    <cellStyle name="20% - uthevingsfarge 4 3 2 3 2 2" xfId="44245" xr:uid="{00000000-0005-0000-0000-0000CD330000}"/>
    <cellStyle name="20% - uthevingsfarge 4 3 2 3 3" xfId="14972" xr:uid="{00000000-0005-0000-0000-0000CE330000}"/>
    <cellStyle name="20% - uthevingsfarge 4 3 2 3 4" xfId="39163" xr:uid="{00000000-0005-0000-0000-0000CF330000}"/>
    <cellStyle name="20% - uthevingsfarge 4 3 2 3 5" xfId="44246" xr:uid="{00000000-0005-0000-0000-0000D0330000}"/>
    <cellStyle name="20% - uthevingsfarge 4 3 2 3 6" xfId="44247" xr:uid="{00000000-0005-0000-0000-0000D1330000}"/>
    <cellStyle name="20% - uthevingsfarge 4 3 2 3_3. Chng in credit spreads" xfId="44248" xr:uid="{00000000-0005-0000-0000-0000D2330000}"/>
    <cellStyle name="20% - uthevingsfarge 4 3 2 4" xfId="14973" xr:uid="{00000000-0005-0000-0000-0000D3330000}"/>
    <cellStyle name="20% - uthevingsfarge 4 3 2 4 2" xfId="14974" xr:uid="{00000000-0005-0000-0000-0000D4330000}"/>
    <cellStyle name="20% - uthevingsfarge 4 3 2 4 2 2" xfId="44249" xr:uid="{00000000-0005-0000-0000-0000D5330000}"/>
    <cellStyle name="20% - uthevingsfarge 4 3 2 4 3" xfId="14975" xr:uid="{00000000-0005-0000-0000-0000D6330000}"/>
    <cellStyle name="20% - uthevingsfarge 4 3 2 4 4" xfId="39164" xr:uid="{00000000-0005-0000-0000-0000D7330000}"/>
    <cellStyle name="20% - uthevingsfarge 4 3 2 4 5" xfId="44250" xr:uid="{00000000-0005-0000-0000-0000D8330000}"/>
    <cellStyle name="20% - uthevingsfarge 4 3 2 4 6" xfId="44251" xr:uid="{00000000-0005-0000-0000-0000D9330000}"/>
    <cellStyle name="20% - uthevingsfarge 4 3 2 4_3. Chng in credit spreads" xfId="44252"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65" xr:uid="{00000000-0005-0000-0000-0000DE330000}"/>
    <cellStyle name="20% - uthevingsfarge 4 3 2 5 5" xfId="44253" xr:uid="{00000000-0005-0000-0000-0000DF330000}"/>
    <cellStyle name="20% - uthevingsfarge 4 3 2 5 6" xfId="44254"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1" xr:uid="{00000000-0005-0000-0000-0000E6330000}"/>
    <cellStyle name="20% - uthevingsfarge 4 3 2 9" xfId="44255" xr:uid="{00000000-0005-0000-0000-0000E7330000}"/>
    <cellStyle name="20% - uthevingsfarge 4 3 2_3. Chng in credit spreads" xfId="44256" xr:uid="{00000000-0005-0000-0000-0000E8330000}"/>
    <cellStyle name="20% - uthevingsfarge 4 3 3" xfId="3337" xr:uid="{00000000-0005-0000-0000-0000E9330000}"/>
    <cellStyle name="20% - uthevingsfarge 4 3 3 2" xfId="14984" xr:uid="{00000000-0005-0000-0000-0000EA330000}"/>
    <cellStyle name="20% - uthevingsfarge 4 3 3 2 2" xfId="44257" xr:uid="{00000000-0005-0000-0000-0000EB330000}"/>
    <cellStyle name="20% - uthevingsfarge 4 3 3 2 2 2" xfId="44258" xr:uid="{00000000-0005-0000-0000-0000EC330000}"/>
    <cellStyle name="20% - uthevingsfarge 4 3 3 2 2 2 2" xfId="44259" xr:uid="{00000000-0005-0000-0000-0000ED330000}"/>
    <cellStyle name="20% - uthevingsfarge 4 3 3 2 2 3" xfId="44260" xr:uid="{00000000-0005-0000-0000-0000EE330000}"/>
    <cellStyle name="20% - uthevingsfarge 4 3 3 2 2_3. Chng in credit spreads" xfId="44261" xr:uid="{00000000-0005-0000-0000-0000EF330000}"/>
    <cellStyle name="20% - uthevingsfarge 4 3 3 2 3" xfId="44262" xr:uid="{00000000-0005-0000-0000-0000F0330000}"/>
    <cellStyle name="20% - uthevingsfarge 4 3 3 2 3 2" xfId="44263" xr:uid="{00000000-0005-0000-0000-0000F1330000}"/>
    <cellStyle name="20% - uthevingsfarge 4 3 3 2 3 2 2" xfId="44264" xr:uid="{00000000-0005-0000-0000-0000F2330000}"/>
    <cellStyle name="20% - uthevingsfarge 4 3 3 2 3 3" xfId="44265" xr:uid="{00000000-0005-0000-0000-0000F3330000}"/>
    <cellStyle name="20% - uthevingsfarge 4 3 3 2 3_3. Chng in credit spreads" xfId="44266" xr:uid="{00000000-0005-0000-0000-0000F4330000}"/>
    <cellStyle name="20% - uthevingsfarge 4 3 3 2 4" xfId="44267" xr:uid="{00000000-0005-0000-0000-0000F5330000}"/>
    <cellStyle name="20% - uthevingsfarge 4 3 3 2 4 2" xfId="44268" xr:uid="{00000000-0005-0000-0000-0000F6330000}"/>
    <cellStyle name="20% - uthevingsfarge 4 3 3 2 5" xfId="44269" xr:uid="{00000000-0005-0000-0000-0000F7330000}"/>
    <cellStyle name="20% - uthevingsfarge 4 3 3 2_3. Chng in credit spreads" xfId="44270" xr:uid="{00000000-0005-0000-0000-0000F8330000}"/>
    <cellStyle name="20% - uthevingsfarge 4 3 3 3" xfId="14985" xr:uid="{00000000-0005-0000-0000-0000F9330000}"/>
    <cellStyle name="20% - uthevingsfarge 4 3 3 3 2" xfId="44271" xr:uid="{00000000-0005-0000-0000-0000FA330000}"/>
    <cellStyle name="20% - uthevingsfarge 4 3 3 3 2 2" xfId="44272" xr:uid="{00000000-0005-0000-0000-0000FB330000}"/>
    <cellStyle name="20% - uthevingsfarge 4 3 3 3 3" xfId="44273" xr:uid="{00000000-0005-0000-0000-0000FC330000}"/>
    <cellStyle name="20% - uthevingsfarge 4 3 3 3_3. Chng in credit spreads" xfId="44274" xr:uid="{00000000-0005-0000-0000-0000FD330000}"/>
    <cellStyle name="20% - uthevingsfarge 4 3 3 4" xfId="39166" xr:uid="{00000000-0005-0000-0000-0000FE330000}"/>
    <cellStyle name="20% - uthevingsfarge 4 3 3 4 2" xfId="44275" xr:uid="{00000000-0005-0000-0000-0000FF330000}"/>
    <cellStyle name="20% - uthevingsfarge 4 3 3 4 2 2" xfId="44276" xr:uid="{00000000-0005-0000-0000-000000340000}"/>
    <cellStyle name="20% - uthevingsfarge 4 3 3 4 3" xfId="44277" xr:uid="{00000000-0005-0000-0000-000001340000}"/>
    <cellStyle name="20% - uthevingsfarge 4 3 3 4_3. Chng in credit spreads" xfId="44278" xr:uid="{00000000-0005-0000-0000-000002340000}"/>
    <cellStyle name="20% - uthevingsfarge 4 3 3 5" xfId="44279" xr:uid="{00000000-0005-0000-0000-000003340000}"/>
    <cellStyle name="20% - uthevingsfarge 4 3 3 5 2" xfId="44280" xr:uid="{00000000-0005-0000-0000-000004340000}"/>
    <cellStyle name="20% - uthevingsfarge 4 3 3 6" xfId="44281" xr:uid="{00000000-0005-0000-0000-000005340000}"/>
    <cellStyle name="20% - uthevingsfarge 4 3 3_3. Chng in credit spreads" xfId="44282" xr:uid="{00000000-0005-0000-0000-000006340000}"/>
    <cellStyle name="20% - uthevingsfarge 4 3 4" xfId="14986" xr:uid="{00000000-0005-0000-0000-000007340000}"/>
    <cellStyle name="20% - uthevingsfarge 4 3 4 2" xfId="14987" xr:uid="{00000000-0005-0000-0000-000008340000}"/>
    <cellStyle name="20% - uthevingsfarge 4 3 4 2 2" xfId="44283" xr:uid="{00000000-0005-0000-0000-000009340000}"/>
    <cellStyle name="20% - uthevingsfarge 4 3 4 2 2 2" xfId="44284" xr:uid="{00000000-0005-0000-0000-00000A340000}"/>
    <cellStyle name="20% - uthevingsfarge 4 3 4 2 3" xfId="44285" xr:uid="{00000000-0005-0000-0000-00000B340000}"/>
    <cellStyle name="20% - uthevingsfarge 4 3 4 2_3. Chng in credit spreads" xfId="44286" xr:uid="{00000000-0005-0000-0000-00000C340000}"/>
    <cellStyle name="20% - uthevingsfarge 4 3 4 3" xfId="14988" xr:uid="{00000000-0005-0000-0000-00000D340000}"/>
    <cellStyle name="20% - uthevingsfarge 4 3 4 3 2" xfId="44287" xr:uid="{00000000-0005-0000-0000-00000E340000}"/>
    <cellStyle name="20% - uthevingsfarge 4 3 4 3 2 2" xfId="44288" xr:uid="{00000000-0005-0000-0000-00000F340000}"/>
    <cellStyle name="20% - uthevingsfarge 4 3 4 3 3" xfId="44289" xr:uid="{00000000-0005-0000-0000-000010340000}"/>
    <cellStyle name="20% - uthevingsfarge 4 3 4 3_3. Chng in credit spreads" xfId="44290" xr:uid="{00000000-0005-0000-0000-000011340000}"/>
    <cellStyle name="20% - uthevingsfarge 4 3 4 4" xfId="39167" xr:uid="{00000000-0005-0000-0000-000012340000}"/>
    <cellStyle name="20% - uthevingsfarge 4 3 4 4 2" xfId="44291" xr:uid="{00000000-0005-0000-0000-000013340000}"/>
    <cellStyle name="20% - uthevingsfarge 4 3 4 5" xfId="44292" xr:uid="{00000000-0005-0000-0000-000014340000}"/>
    <cellStyle name="20% - uthevingsfarge 4 3 4 6" xfId="44293" xr:uid="{00000000-0005-0000-0000-000015340000}"/>
    <cellStyle name="20% - uthevingsfarge 4 3 4_3. Chng in credit spreads" xfId="44294" xr:uid="{00000000-0005-0000-0000-000016340000}"/>
    <cellStyle name="20% - uthevingsfarge 4 3 5" xfId="14989" xr:uid="{00000000-0005-0000-0000-000017340000}"/>
    <cellStyle name="20% - uthevingsfarge 4 3 5 2" xfId="14990" xr:uid="{00000000-0005-0000-0000-000018340000}"/>
    <cellStyle name="20% - uthevingsfarge 4 3 5 2 2" xfId="44295" xr:uid="{00000000-0005-0000-0000-000019340000}"/>
    <cellStyle name="20% - uthevingsfarge 4 3 5 3" xfId="14991" xr:uid="{00000000-0005-0000-0000-00001A340000}"/>
    <cellStyle name="20% - uthevingsfarge 4 3 5 4" xfId="39168" xr:uid="{00000000-0005-0000-0000-00001B340000}"/>
    <cellStyle name="20% - uthevingsfarge 4 3 5 5" xfId="44296" xr:uid="{00000000-0005-0000-0000-00001C340000}"/>
    <cellStyle name="20% - uthevingsfarge 4 3 5 6" xfId="44297" xr:uid="{00000000-0005-0000-0000-00001D340000}"/>
    <cellStyle name="20% - uthevingsfarge 4 3 5_3. Chng in credit spreads" xfId="44298" xr:uid="{00000000-0005-0000-0000-00001E340000}"/>
    <cellStyle name="20% - uthevingsfarge 4 3 6" xfId="14992" xr:uid="{00000000-0005-0000-0000-00001F340000}"/>
    <cellStyle name="20% - uthevingsfarge 4 3 6 2" xfId="14993" xr:uid="{00000000-0005-0000-0000-000020340000}"/>
    <cellStyle name="20% - uthevingsfarge 4 3 6 2 2" xfId="44299" xr:uid="{00000000-0005-0000-0000-000021340000}"/>
    <cellStyle name="20% - uthevingsfarge 4 3 6 3" xfId="14994" xr:uid="{00000000-0005-0000-0000-000022340000}"/>
    <cellStyle name="20% - uthevingsfarge 4 3 6 4" xfId="39169" xr:uid="{00000000-0005-0000-0000-000023340000}"/>
    <cellStyle name="20% - uthevingsfarge 4 3 6 5" xfId="44300" xr:uid="{00000000-0005-0000-0000-000024340000}"/>
    <cellStyle name="20% - uthevingsfarge 4 3 6 6" xfId="44301" xr:uid="{00000000-0005-0000-0000-000025340000}"/>
    <cellStyle name="20% - uthevingsfarge 4 3 6_3. Chng in credit spreads" xfId="44302" xr:uid="{00000000-0005-0000-0000-000026340000}"/>
    <cellStyle name="20% - uthevingsfarge 4 3 7" xfId="14995" xr:uid="{00000000-0005-0000-0000-000027340000}"/>
    <cellStyle name="20% - uthevingsfarge 4 3 7 2" xfId="14996" xr:uid="{00000000-0005-0000-0000-000028340000}"/>
    <cellStyle name="20% - uthevingsfarge 4 3 7 2 2" xfId="44303" xr:uid="{00000000-0005-0000-0000-000029340000}"/>
    <cellStyle name="20% - uthevingsfarge 4 3 7 3" xfId="44304" xr:uid="{00000000-0005-0000-0000-00002A340000}"/>
    <cellStyle name="20% - uthevingsfarge 4 3 7_3. Chng in credit spreads" xfId="44305" xr:uid="{00000000-0005-0000-0000-00002B340000}"/>
    <cellStyle name="20% - uthevingsfarge 4 3 8" xfId="14997" xr:uid="{00000000-0005-0000-0000-00002C340000}"/>
    <cellStyle name="20% - uthevingsfarge 4 3 9" xfId="39160" xr:uid="{00000000-0005-0000-0000-00002D340000}"/>
    <cellStyle name="20% - uthevingsfarge 4 3_4 manuell" xfId="54449"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2" xr:uid="{00000000-0005-0000-0000-000032340000}"/>
    <cellStyle name="20% - uthevingsfarge 4 30 2 2_CC1" xfId="54450" xr:uid="{0FCD63EC-2031-4945-ABD3-88F065747E05}"/>
    <cellStyle name="20% - uthevingsfarge 4 30 2 3" xfId="39173" xr:uid="{00000000-0005-0000-0000-000033340000}"/>
    <cellStyle name="20% - uthevingsfarge 4 30 2 4" xfId="39174" xr:uid="{00000000-0005-0000-0000-000034340000}"/>
    <cellStyle name="20% - uthevingsfarge 4 30 2 5" xfId="39175" xr:uid="{00000000-0005-0000-0000-000035340000}"/>
    <cellStyle name="20% - uthevingsfarge 4 30 2 6" xfId="39171" xr:uid="{00000000-0005-0000-0000-000036340000}"/>
    <cellStyle name="20% - uthevingsfarge 4 30 2_4 manuell" xfId="54451" xr:uid="{05E073DD-5CCC-4E3E-96F3-9BAEABF9BAC2}"/>
    <cellStyle name="20% - uthevingsfarge 4 30 3" xfId="3341" xr:uid="{00000000-0005-0000-0000-000038340000}"/>
    <cellStyle name="20% - uthevingsfarge 4 30 3 2" xfId="39176" xr:uid="{00000000-0005-0000-0000-000039340000}"/>
    <cellStyle name="20% - uthevingsfarge 4 30 3_CC1" xfId="54452" xr:uid="{300215B1-B13D-4031-AD95-E604E2D029DB}"/>
    <cellStyle name="20% - uthevingsfarge 4 30 4" xfId="39177" xr:uid="{00000000-0005-0000-0000-00003A340000}"/>
    <cellStyle name="20% - uthevingsfarge 4 30 5" xfId="39178" xr:uid="{00000000-0005-0000-0000-00003B340000}"/>
    <cellStyle name="20% - uthevingsfarge 4 30 6" xfId="39179" xr:uid="{00000000-0005-0000-0000-00003C340000}"/>
    <cellStyle name="20% - uthevingsfarge 4 30 7" xfId="39170" xr:uid="{00000000-0005-0000-0000-00003D340000}"/>
    <cellStyle name="20% - uthevingsfarge 4 30_4 manuell" xfId="54453"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2" xr:uid="{00000000-0005-0000-0000-000042340000}"/>
    <cellStyle name="20% - uthevingsfarge 4 31 2 2_CC1" xfId="54454" xr:uid="{09AC40CD-D990-4DAD-81B5-AB14322A7887}"/>
    <cellStyle name="20% - uthevingsfarge 4 31 2 3" xfId="39183" xr:uid="{00000000-0005-0000-0000-000043340000}"/>
    <cellStyle name="20% - uthevingsfarge 4 31 2 4" xfId="39184" xr:uid="{00000000-0005-0000-0000-000044340000}"/>
    <cellStyle name="20% - uthevingsfarge 4 31 2 5" xfId="39185" xr:uid="{00000000-0005-0000-0000-000045340000}"/>
    <cellStyle name="20% - uthevingsfarge 4 31 2 6" xfId="39181" xr:uid="{00000000-0005-0000-0000-000046340000}"/>
    <cellStyle name="20% - uthevingsfarge 4 31 2_4 manuell" xfId="54455" xr:uid="{EA071418-61C7-4DAE-BD17-3A7D302A3306}"/>
    <cellStyle name="20% - uthevingsfarge 4 31 3" xfId="3345" xr:uid="{00000000-0005-0000-0000-000048340000}"/>
    <cellStyle name="20% - uthevingsfarge 4 31 3 2" xfId="39186" xr:uid="{00000000-0005-0000-0000-000049340000}"/>
    <cellStyle name="20% - uthevingsfarge 4 31 3_CC1" xfId="54456" xr:uid="{D6627B4E-D445-48E2-9CD6-BC8F41B09AFB}"/>
    <cellStyle name="20% - uthevingsfarge 4 31 4" xfId="39187" xr:uid="{00000000-0005-0000-0000-00004A340000}"/>
    <cellStyle name="20% - uthevingsfarge 4 31 5" xfId="39188" xr:uid="{00000000-0005-0000-0000-00004B340000}"/>
    <cellStyle name="20% - uthevingsfarge 4 31 6" xfId="39189" xr:uid="{00000000-0005-0000-0000-00004C340000}"/>
    <cellStyle name="20% - uthevingsfarge 4 31 7" xfId="39180" xr:uid="{00000000-0005-0000-0000-00004D340000}"/>
    <cellStyle name="20% - uthevingsfarge 4 31_4 manuell" xfId="54457"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2" xr:uid="{00000000-0005-0000-0000-000052340000}"/>
    <cellStyle name="20% - uthevingsfarge 4 32 2 2_CC1" xfId="54458" xr:uid="{A9018848-4BB4-4F97-A7FA-3A9993759952}"/>
    <cellStyle name="20% - uthevingsfarge 4 32 2 3" xfId="39193" xr:uid="{00000000-0005-0000-0000-000053340000}"/>
    <cellStyle name="20% - uthevingsfarge 4 32 2 4" xfId="39194" xr:uid="{00000000-0005-0000-0000-000054340000}"/>
    <cellStyle name="20% - uthevingsfarge 4 32 2 5" xfId="39195" xr:uid="{00000000-0005-0000-0000-000055340000}"/>
    <cellStyle name="20% - uthevingsfarge 4 32 2 6" xfId="39191" xr:uid="{00000000-0005-0000-0000-000056340000}"/>
    <cellStyle name="20% - uthevingsfarge 4 32 2_4 manuell" xfId="54459" xr:uid="{E4739CBB-D232-4EA8-8892-82D6DFB19727}"/>
    <cellStyle name="20% - uthevingsfarge 4 32 3" xfId="3349" xr:uid="{00000000-0005-0000-0000-000058340000}"/>
    <cellStyle name="20% - uthevingsfarge 4 32 3 2" xfId="39196" xr:uid="{00000000-0005-0000-0000-000059340000}"/>
    <cellStyle name="20% - uthevingsfarge 4 32 3_CC1" xfId="54460" xr:uid="{93C09B25-1E74-4A5B-9BDD-D5F00578F231}"/>
    <cellStyle name="20% - uthevingsfarge 4 32 4" xfId="39197" xr:uid="{00000000-0005-0000-0000-00005A340000}"/>
    <cellStyle name="20% - uthevingsfarge 4 32 5" xfId="39198" xr:uid="{00000000-0005-0000-0000-00005B340000}"/>
    <cellStyle name="20% - uthevingsfarge 4 32 6" xfId="39199" xr:uid="{00000000-0005-0000-0000-00005C340000}"/>
    <cellStyle name="20% - uthevingsfarge 4 32 7" xfId="39190" xr:uid="{00000000-0005-0000-0000-00005D340000}"/>
    <cellStyle name="20% - uthevingsfarge 4 32_4 manuell" xfId="54461"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2" xr:uid="{00000000-0005-0000-0000-000062340000}"/>
    <cellStyle name="20% - uthevingsfarge 4 33 2 2_CC1" xfId="54462" xr:uid="{7B1CB92D-B6C2-41FB-AF1A-73CA2308A23E}"/>
    <cellStyle name="20% - uthevingsfarge 4 33 2 3" xfId="39203" xr:uid="{00000000-0005-0000-0000-000063340000}"/>
    <cellStyle name="20% - uthevingsfarge 4 33 2 4" xfId="39204" xr:uid="{00000000-0005-0000-0000-000064340000}"/>
    <cellStyle name="20% - uthevingsfarge 4 33 2 5" xfId="39205" xr:uid="{00000000-0005-0000-0000-000065340000}"/>
    <cellStyle name="20% - uthevingsfarge 4 33 2 6" xfId="39201" xr:uid="{00000000-0005-0000-0000-000066340000}"/>
    <cellStyle name="20% - uthevingsfarge 4 33 2_4 manuell" xfId="54463" xr:uid="{41EFAB83-BB4A-48AC-862A-3EF5791506A6}"/>
    <cellStyle name="20% - uthevingsfarge 4 33 3" xfId="3353" xr:uid="{00000000-0005-0000-0000-000068340000}"/>
    <cellStyle name="20% - uthevingsfarge 4 33 3 2" xfId="39206" xr:uid="{00000000-0005-0000-0000-000069340000}"/>
    <cellStyle name="20% - uthevingsfarge 4 33 3_CC1" xfId="54464" xr:uid="{84170D4D-921A-4A02-95A3-AA28BFC2EDFB}"/>
    <cellStyle name="20% - uthevingsfarge 4 33 4" xfId="39207" xr:uid="{00000000-0005-0000-0000-00006A340000}"/>
    <cellStyle name="20% - uthevingsfarge 4 33 5" xfId="39208" xr:uid="{00000000-0005-0000-0000-00006B340000}"/>
    <cellStyle name="20% - uthevingsfarge 4 33 6" xfId="39209" xr:uid="{00000000-0005-0000-0000-00006C340000}"/>
    <cellStyle name="20% - uthevingsfarge 4 33 7" xfId="39200" xr:uid="{00000000-0005-0000-0000-00006D340000}"/>
    <cellStyle name="20% - uthevingsfarge 4 33_4 manuell" xfId="54465"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2" xr:uid="{00000000-0005-0000-0000-000072340000}"/>
    <cellStyle name="20% - uthevingsfarge 4 34 2 2_CC1" xfId="54466" xr:uid="{CDC0F997-69CD-4C86-8D6D-F962A5E6C47F}"/>
    <cellStyle name="20% - uthevingsfarge 4 34 2 3" xfId="39213" xr:uid="{00000000-0005-0000-0000-000073340000}"/>
    <cellStyle name="20% - uthevingsfarge 4 34 2 4" xfId="39214" xr:uid="{00000000-0005-0000-0000-000074340000}"/>
    <cellStyle name="20% - uthevingsfarge 4 34 2 5" xfId="39215" xr:uid="{00000000-0005-0000-0000-000075340000}"/>
    <cellStyle name="20% - uthevingsfarge 4 34 2 6" xfId="39211" xr:uid="{00000000-0005-0000-0000-000076340000}"/>
    <cellStyle name="20% - uthevingsfarge 4 34 2_4 manuell" xfId="54467" xr:uid="{D342F5BA-315E-4268-BE6B-7A3E63ADF9BE}"/>
    <cellStyle name="20% - uthevingsfarge 4 34 3" xfId="3357" xr:uid="{00000000-0005-0000-0000-000078340000}"/>
    <cellStyle name="20% - uthevingsfarge 4 34 3 2" xfId="39216" xr:uid="{00000000-0005-0000-0000-000079340000}"/>
    <cellStyle name="20% - uthevingsfarge 4 34 3_CC1" xfId="54468" xr:uid="{A48A79E1-6A7A-4C91-9732-9CCFC82709CB}"/>
    <cellStyle name="20% - uthevingsfarge 4 34 4" xfId="39217" xr:uid="{00000000-0005-0000-0000-00007A340000}"/>
    <cellStyle name="20% - uthevingsfarge 4 34 5" xfId="39218" xr:uid="{00000000-0005-0000-0000-00007B340000}"/>
    <cellStyle name="20% - uthevingsfarge 4 34 6" xfId="39219" xr:uid="{00000000-0005-0000-0000-00007C340000}"/>
    <cellStyle name="20% - uthevingsfarge 4 34 7" xfId="39210" xr:uid="{00000000-0005-0000-0000-00007D340000}"/>
    <cellStyle name="20% - uthevingsfarge 4 34_4 manuell" xfId="54469"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2" xr:uid="{00000000-0005-0000-0000-000082340000}"/>
    <cellStyle name="20% - uthevingsfarge 4 35 2 2_CC1" xfId="54470" xr:uid="{C0B69CF1-A2E7-4FC5-A472-FDB889A1EFD4}"/>
    <cellStyle name="20% - uthevingsfarge 4 35 2 3" xfId="39223" xr:uid="{00000000-0005-0000-0000-000083340000}"/>
    <cellStyle name="20% - uthevingsfarge 4 35 2 4" xfId="39224" xr:uid="{00000000-0005-0000-0000-000084340000}"/>
    <cellStyle name="20% - uthevingsfarge 4 35 2 5" xfId="39225" xr:uid="{00000000-0005-0000-0000-000085340000}"/>
    <cellStyle name="20% - uthevingsfarge 4 35 2 6" xfId="39221" xr:uid="{00000000-0005-0000-0000-000086340000}"/>
    <cellStyle name="20% - uthevingsfarge 4 35 2_4 manuell" xfId="54471" xr:uid="{FB3D754E-4D8F-46B8-A3AB-15F085A7901A}"/>
    <cellStyle name="20% - uthevingsfarge 4 35 3" xfId="3361" xr:uid="{00000000-0005-0000-0000-000088340000}"/>
    <cellStyle name="20% - uthevingsfarge 4 35 3 2" xfId="39226" xr:uid="{00000000-0005-0000-0000-000089340000}"/>
    <cellStyle name="20% - uthevingsfarge 4 35 3_CC1" xfId="54472" xr:uid="{2DF723AD-CD41-4612-81E4-DFDDDEF14264}"/>
    <cellStyle name="20% - uthevingsfarge 4 35 4" xfId="39227" xr:uid="{00000000-0005-0000-0000-00008A340000}"/>
    <cellStyle name="20% - uthevingsfarge 4 35 5" xfId="39228" xr:uid="{00000000-0005-0000-0000-00008B340000}"/>
    <cellStyle name="20% - uthevingsfarge 4 35 6" xfId="39229" xr:uid="{00000000-0005-0000-0000-00008C340000}"/>
    <cellStyle name="20% - uthevingsfarge 4 35 7" xfId="39220" xr:uid="{00000000-0005-0000-0000-00008D340000}"/>
    <cellStyle name="20% - uthevingsfarge 4 35_4 manuell" xfId="54473"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2" xr:uid="{00000000-0005-0000-0000-000092340000}"/>
    <cellStyle name="20% - uthevingsfarge 4 36 2 2_CC1" xfId="54474" xr:uid="{50867D7C-46E2-4D53-ADAD-B2EDD706D85E}"/>
    <cellStyle name="20% - uthevingsfarge 4 36 2 3" xfId="39233" xr:uid="{00000000-0005-0000-0000-000093340000}"/>
    <cellStyle name="20% - uthevingsfarge 4 36 2 4" xfId="39234" xr:uid="{00000000-0005-0000-0000-000094340000}"/>
    <cellStyle name="20% - uthevingsfarge 4 36 2 5" xfId="39235" xr:uid="{00000000-0005-0000-0000-000095340000}"/>
    <cellStyle name="20% - uthevingsfarge 4 36 2 6" xfId="39231" xr:uid="{00000000-0005-0000-0000-000096340000}"/>
    <cellStyle name="20% - uthevingsfarge 4 36 2_4 manuell" xfId="54475" xr:uid="{5AFC36A5-45C2-4BC5-94DB-A23300EF4162}"/>
    <cellStyle name="20% - uthevingsfarge 4 36 3" xfId="3365" xr:uid="{00000000-0005-0000-0000-000098340000}"/>
    <cellStyle name="20% - uthevingsfarge 4 36 3 2" xfId="39236" xr:uid="{00000000-0005-0000-0000-000099340000}"/>
    <cellStyle name="20% - uthevingsfarge 4 36 3_CC1" xfId="54476" xr:uid="{63C32B59-F920-4234-9F08-F1753825E543}"/>
    <cellStyle name="20% - uthevingsfarge 4 36 4" xfId="39237" xr:uid="{00000000-0005-0000-0000-00009A340000}"/>
    <cellStyle name="20% - uthevingsfarge 4 36 5" xfId="39238" xr:uid="{00000000-0005-0000-0000-00009B340000}"/>
    <cellStyle name="20% - uthevingsfarge 4 36 6" xfId="39239" xr:uid="{00000000-0005-0000-0000-00009C340000}"/>
    <cellStyle name="20% - uthevingsfarge 4 36 7" xfId="39230" xr:uid="{00000000-0005-0000-0000-00009D340000}"/>
    <cellStyle name="20% - uthevingsfarge 4 36_4 manuell" xfId="54477"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2" xr:uid="{00000000-0005-0000-0000-0000A2340000}"/>
    <cellStyle name="20% - uthevingsfarge 4 37 2 2_CC1" xfId="54478" xr:uid="{2A8C546B-69CD-4782-A070-C222AAEDB4FC}"/>
    <cellStyle name="20% - uthevingsfarge 4 37 2 3" xfId="39243" xr:uid="{00000000-0005-0000-0000-0000A3340000}"/>
    <cellStyle name="20% - uthevingsfarge 4 37 2 4" xfId="39244" xr:uid="{00000000-0005-0000-0000-0000A4340000}"/>
    <cellStyle name="20% - uthevingsfarge 4 37 2 5" xfId="39245" xr:uid="{00000000-0005-0000-0000-0000A5340000}"/>
    <cellStyle name="20% - uthevingsfarge 4 37 2 6" xfId="39241" xr:uid="{00000000-0005-0000-0000-0000A6340000}"/>
    <cellStyle name="20% - uthevingsfarge 4 37 2_4 manuell" xfId="54479" xr:uid="{AB7469E8-6064-4A3D-B0B1-8556C6DAE0C6}"/>
    <cellStyle name="20% - uthevingsfarge 4 37 3" xfId="3369" xr:uid="{00000000-0005-0000-0000-0000A8340000}"/>
    <cellStyle name="20% - uthevingsfarge 4 37 3 2" xfId="39246" xr:uid="{00000000-0005-0000-0000-0000A9340000}"/>
    <cellStyle name="20% - uthevingsfarge 4 37 3_CC1" xfId="54480" xr:uid="{B047221D-33D1-4326-808B-851D48899678}"/>
    <cellStyle name="20% - uthevingsfarge 4 37 4" xfId="39247" xr:uid="{00000000-0005-0000-0000-0000AA340000}"/>
    <cellStyle name="20% - uthevingsfarge 4 37 5" xfId="39248" xr:uid="{00000000-0005-0000-0000-0000AB340000}"/>
    <cellStyle name="20% - uthevingsfarge 4 37 6" xfId="39249" xr:uid="{00000000-0005-0000-0000-0000AC340000}"/>
    <cellStyle name="20% - uthevingsfarge 4 37 7" xfId="39240" xr:uid="{00000000-0005-0000-0000-0000AD340000}"/>
    <cellStyle name="20% - uthevingsfarge 4 37_4 manuell" xfId="54481"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2" xr:uid="{00000000-0005-0000-0000-0000B2340000}"/>
    <cellStyle name="20% - uthevingsfarge 4 38 2 2_CC1" xfId="54482" xr:uid="{E1755485-9886-4F6E-8D49-FEFFFF50769E}"/>
    <cellStyle name="20% - uthevingsfarge 4 38 2 3" xfId="39253" xr:uid="{00000000-0005-0000-0000-0000B3340000}"/>
    <cellStyle name="20% - uthevingsfarge 4 38 2 4" xfId="39254" xr:uid="{00000000-0005-0000-0000-0000B4340000}"/>
    <cellStyle name="20% - uthevingsfarge 4 38 2 5" xfId="39255" xr:uid="{00000000-0005-0000-0000-0000B5340000}"/>
    <cellStyle name="20% - uthevingsfarge 4 38 2 6" xfId="39251" xr:uid="{00000000-0005-0000-0000-0000B6340000}"/>
    <cellStyle name="20% - uthevingsfarge 4 38 2_4 manuell" xfId="54483" xr:uid="{54331235-DD13-4325-A896-6759566F12AA}"/>
    <cellStyle name="20% - uthevingsfarge 4 38 3" xfId="3373" xr:uid="{00000000-0005-0000-0000-0000B8340000}"/>
    <cellStyle name="20% - uthevingsfarge 4 38 3 2" xfId="39256" xr:uid="{00000000-0005-0000-0000-0000B9340000}"/>
    <cellStyle name="20% - uthevingsfarge 4 38 3_CC1" xfId="54484" xr:uid="{FA36F1E4-6B16-4D42-B15F-25E0EA8C7356}"/>
    <cellStyle name="20% - uthevingsfarge 4 38 4" xfId="39257" xr:uid="{00000000-0005-0000-0000-0000BA340000}"/>
    <cellStyle name="20% - uthevingsfarge 4 38 5" xfId="39258" xr:uid="{00000000-0005-0000-0000-0000BB340000}"/>
    <cellStyle name="20% - uthevingsfarge 4 38 6" xfId="39259" xr:uid="{00000000-0005-0000-0000-0000BC340000}"/>
    <cellStyle name="20% - uthevingsfarge 4 38 7" xfId="39250" xr:uid="{00000000-0005-0000-0000-0000BD340000}"/>
    <cellStyle name="20% - uthevingsfarge 4 38_4 manuell" xfId="54485"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2" xr:uid="{00000000-0005-0000-0000-0000C2340000}"/>
    <cellStyle name="20% - uthevingsfarge 4 39 2 2_CC1" xfId="54486" xr:uid="{0A38EDAB-C1CA-4BD7-82A7-F621877229EF}"/>
    <cellStyle name="20% - uthevingsfarge 4 39 2 3" xfId="39263" xr:uid="{00000000-0005-0000-0000-0000C3340000}"/>
    <cellStyle name="20% - uthevingsfarge 4 39 2 4" xfId="39264" xr:uid="{00000000-0005-0000-0000-0000C4340000}"/>
    <cellStyle name="20% - uthevingsfarge 4 39 2 5" xfId="39265" xr:uid="{00000000-0005-0000-0000-0000C5340000}"/>
    <cellStyle name="20% - uthevingsfarge 4 39 2 6" xfId="39261" xr:uid="{00000000-0005-0000-0000-0000C6340000}"/>
    <cellStyle name="20% - uthevingsfarge 4 39 2_4 manuell" xfId="54487" xr:uid="{EFABAF6B-FEA7-4D35-8F15-3F112D34603C}"/>
    <cellStyle name="20% - uthevingsfarge 4 39 3" xfId="3377" xr:uid="{00000000-0005-0000-0000-0000C8340000}"/>
    <cellStyle name="20% - uthevingsfarge 4 39 3 2" xfId="39266" xr:uid="{00000000-0005-0000-0000-0000C9340000}"/>
    <cellStyle name="20% - uthevingsfarge 4 39 3_CC1" xfId="54488" xr:uid="{5F039D36-A9AD-48B2-BD28-9D45214419D5}"/>
    <cellStyle name="20% - uthevingsfarge 4 39 4" xfId="39267" xr:uid="{00000000-0005-0000-0000-0000CA340000}"/>
    <cellStyle name="20% - uthevingsfarge 4 39 5" xfId="39268" xr:uid="{00000000-0005-0000-0000-0000CB340000}"/>
    <cellStyle name="20% - uthevingsfarge 4 39 6" xfId="39269" xr:uid="{00000000-0005-0000-0000-0000CC340000}"/>
    <cellStyle name="20% - uthevingsfarge 4 39 7" xfId="39260" xr:uid="{00000000-0005-0000-0000-0000CD340000}"/>
    <cellStyle name="20% - uthevingsfarge 4 39_4 manuell" xfId="54489" xr:uid="{B8813C4C-7C80-4F42-AA4D-2277401E9AAF}"/>
    <cellStyle name="20% - uthevingsfarge 4 4" xfId="3378" xr:uid="{00000000-0005-0000-0000-0000CF340000}"/>
    <cellStyle name="20% - uthevingsfarge 4 4 10" xfId="44306"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07" xr:uid="{00000000-0005-0000-0000-0000D4340000}"/>
    <cellStyle name="20% - uthevingsfarge 4 4 2 2 3" xfId="39272" xr:uid="{00000000-0005-0000-0000-0000D5340000}"/>
    <cellStyle name="20% - uthevingsfarge 4 4 2 2_3. Chng in credit spreads" xfId="44308" xr:uid="{00000000-0005-0000-0000-0000D6340000}"/>
    <cellStyle name="20% - uthevingsfarge 4 4 2 3" xfId="14999" xr:uid="{00000000-0005-0000-0000-0000D7340000}"/>
    <cellStyle name="20% - uthevingsfarge 4 4 2 3 2" xfId="39273" xr:uid="{00000000-0005-0000-0000-0000D8340000}"/>
    <cellStyle name="20% - uthevingsfarge 4 4 2 3 2 2" xfId="44309" xr:uid="{00000000-0005-0000-0000-0000D9340000}"/>
    <cellStyle name="20% - uthevingsfarge 4 4 2 3 3" xfId="44310" xr:uid="{00000000-0005-0000-0000-0000DA340000}"/>
    <cellStyle name="20% - uthevingsfarge 4 4 2 3_3. Chng in credit spreads" xfId="44311" xr:uid="{00000000-0005-0000-0000-0000DB340000}"/>
    <cellStyle name="20% - uthevingsfarge 4 4 2 4" xfId="39274" xr:uid="{00000000-0005-0000-0000-0000DC340000}"/>
    <cellStyle name="20% - uthevingsfarge 4 4 2 4 2" xfId="44312" xr:uid="{00000000-0005-0000-0000-0000DD340000}"/>
    <cellStyle name="20% - uthevingsfarge 4 4 2 5" xfId="39275" xr:uid="{00000000-0005-0000-0000-0000DE340000}"/>
    <cellStyle name="20% - uthevingsfarge 4 4 2 6" xfId="39271" xr:uid="{00000000-0005-0000-0000-0000DF340000}"/>
    <cellStyle name="20% - uthevingsfarge 4 4 2 7" xfId="44313" xr:uid="{00000000-0005-0000-0000-0000E0340000}"/>
    <cellStyle name="20% - uthevingsfarge 4 4 2 8" xfId="44314" xr:uid="{00000000-0005-0000-0000-0000E1340000}"/>
    <cellStyle name="20% - uthevingsfarge 4 4 2_3. Chng in credit spreads" xfId="44315" xr:uid="{00000000-0005-0000-0000-0000E2340000}"/>
    <cellStyle name="20% - uthevingsfarge 4 4 3" xfId="3381" xr:uid="{00000000-0005-0000-0000-0000E3340000}"/>
    <cellStyle name="20% - uthevingsfarge 4 4 3 2" xfId="15000" xr:uid="{00000000-0005-0000-0000-0000E4340000}"/>
    <cellStyle name="20% - uthevingsfarge 4 4 3 2 2" xfId="44316" xr:uid="{00000000-0005-0000-0000-0000E5340000}"/>
    <cellStyle name="20% - uthevingsfarge 4 4 3 3" xfId="15001" xr:uid="{00000000-0005-0000-0000-0000E6340000}"/>
    <cellStyle name="20% - uthevingsfarge 4 4 3 4" xfId="39276" xr:uid="{00000000-0005-0000-0000-0000E7340000}"/>
    <cellStyle name="20% - uthevingsfarge 4 4 3 5" xfId="44317" xr:uid="{00000000-0005-0000-0000-0000E8340000}"/>
    <cellStyle name="20% - uthevingsfarge 4 4 3 6" xfId="44318" xr:uid="{00000000-0005-0000-0000-0000E9340000}"/>
    <cellStyle name="20% - uthevingsfarge 4 4 3_3. Chng in credit spreads" xfId="44319" xr:uid="{00000000-0005-0000-0000-0000EA340000}"/>
    <cellStyle name="20% - uthevingsfarge 4 4 4" xfId="15002" xr:uid="{00000000-0005-0000-0000-0000EB340000}"/>
    <cellStyle name="20% - uthevingsfarge 4 4 4 2" xfId="15003" xr:uid="{00000000-0005-0000-0000-0000EC340000}"/>
    <cellStyle name="20% - uthevingsfarge 4 4 4 2 2" xfId="44320" xr:uid="{00000000-0005-0000-0000-0000ED340000}"/>
    <cellStyle name="20% - uthevingsfarge 4 4 4 3" xfId="15004" xr:uid="{00000000-0005-0000-0000-0000EE340000}"/>
    <cellStyle name="20% - uthevingsfarge 4 4 4 4" xfId="39277" xr:uid="{00000000-0005-0000-0000-0000EF340000}"/>
    <cellStyle name="20% - uthevingsfarge 4 4 4 5" xfId="44321" xr:uid="{00000000-0005-0000-0000-0000F0340000}"/>
    <cellStyle name="20% - uthevingsfarge 4 4 4 6" xfId="44322" xr:uid="{00000000-0005-0000-0000-0000F1340000}"/>
    <cellStyle name="20% - uthevingsfarge 4 4 4_3. Chng in credit spreads" xfId="44323"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78" xr:uid="{00000000-0005-0000-0000-0000F6340000}"/>
    <cellStyle name="20% - uthevingsfarge 4 4 5 5" xfId="44324" xr:uid="{00000000-0005-0000-0000-0000F7340000}"/>
    <cellStyle name="20% - uthevingsfarge 4 4 5 6" xfId="44325"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79" xr:uid="{00000000-0005-0000-0000-0000FC340000}"/>
    <cellStyle name="20% - uthevingsfarge 4 4 6_AVA DVA EL" xfId="15011" xr:uid="{00000000-0005-0000-0000-0000FD340000}"/>
    <cellStyle name="20% - uthevingsfarge 4 4 7" xfId="15012" xr:uid="{00000000-0005-0000-0000-0000FE340000}"/>
    <cellStyle name="20% - uthevingsfarge 4 4 8" xfId="39270" xr:uid="{00000000-0005-0000-0000-0000FF340000}"/>
    <cellStyle name="20% - uthevingsfarge 4 4 9" xfId="44326" xr:uid="{00000000-0005-0000-0000-000000350000}"/>
    <cellStyle name="20% - uthevingsfarge 4 4_3. Chng in credit spreads" xfId="44327"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2" xr:uid="{00000000-0005-0000-0000-000005350000}"/>
    <cellStyle name="20% - uthevingsfarge 4 40 2 2_CC1" xfId="54490" xr:uid="{FD1D3374-D478-49C9-8958-FA775D7D3D6B}"/>
    <cellStyle name="20% - uthevingsfarge 4 40 2 3" xfId="39283" xr:uid="{00000000-0005-0000-0000-000006350000}"/>
    <cellStyle name="20% - uthevingsfarge 4 40 2 4" xfId="39284" xr:uid="{00000000-0005-0000-0000-000007350000}"/>
    <cellStyle name="20% - uthevingsfarge 4 40 2 5" xfId="39285" xr:uid="{00000000-0005-0000-0000-000008350000}"/>
    <cellStyle name="20% - uthevingsfarge 4 40 2 6" xfId="39281" xr:uid="{00000000-0005-0000-0000-000009350000}"/>
    <cellStyle name="20% - uthevingsfarge 4 40 2_4 manuell" xfId="54491" xr:uid="{40875BF0-E706-40BC-BD0B-33AAA5AB057C}"/>
    <cellStyle name="20% - uthevingsfarge 4 40 3" xfId="3385" xr:uid="{00000000-0005-0000-0000-00000B350000}"/>
    <cellStyle name="20% - uthevingsfarge 4 40 3 2" xfId="39286" xr:uid="{00000000-0005-0000-0000-00000C350000}"/>
    <cellStyle name="20% - uthevingsfarge 4 40 3_CC1" xfId="54492" xr:uid="{E85883DE-E1B1-40E5-9E87-1EB2739AF071}"/>
    <cellStyle name="20% - uthevingsfarge 4 40 4" xfId="39287" xr:uid="{00000000-0005-0000-0000-00000D350000}"/>
    <cellStyle name="20% - uthevingsfarge 4 40 5" xfId="39288" xr:uid="{00000000-0005-0000-0000-00000E350000}"/>
    <cellStyle name="20% - uthevingsfarge 4 40 6" xfId="39289" xr:uid="{00000000-0005-0000-0000-00000F350000}"/>
    <cellStyle name="20% - uthevingsfarge 4 40 7" xfId="39280" xr:uid="{00000000-0005-0000-0000-000010350000}"/>
    <cellStyle name="20% - uthevingsfarge 4 40_4 manuell" xfId="54493"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2" xr:uid="{00000000-0005-0000-0000-000015350000}"/>
    <cellStyle name="20% - uthevingsfarge 4 41 2 2_CC1" xfId="54494" xr:uid="{4A14C226-1413-4DB1-996A-DA0B774577E2}"/>
    <cellStyle name="20% - uthevingsfarge 4 41 2 3" xfId="39293" xr:uid="{00000000-0005-0000-0000-000016350000}"/>
    <cellStyle name="20% - uthevingsfarge 4 41 2 4" xfId="39294" xr:uid="{00000000-0005-0000-0000-000017350000}"/>
    <cellStyle name="20% - uthevingsfarge 4 41 2 5" xfId="39295" xr:uid="{00000000-0005-0000-0000-000018350000}"/>
    <cellStyle name="20% - uthevingsfarge 4 41 2 6" xfId="39291" xr:uid="{00000000-0005-0000-0000-000019350000}"/>
    <cellStyle name="20% - uthevingsfarge 4 41 2_4 manuell" xfId="54495" xr:uid="{3507323A-7811-4451-B777-F45A9157CD73}"/>
    <cellStyle name="20% - uthevingsfarge 4 41 3" xfId="3389" xr:uid="{00000000-0005-0000-0000-00001B350000}"/>
    <cellStyle name="20% - uthevingsfarge 4 41 3 2" xfId="39296" xr:uid="{00000000-0005-0000-0000-00001C350000}"/>
    <cellStyle name="20% - uthevingsfarge 4 41 3_CC1" xfId="54496" xr:uid="{DC17A216-F40D-41B0-85EE-C66A07E4A041}"/>
    <cellStyle name="20% - uthevingsfarge 4 41 4" xfId="39297" xr:uid="{00000000-0005-0000-0000-00001D350000}"/>
    <cellStyle name="20% - uthevingsfarge 4 41 5" xfId="39298" xr:uid="{00000000-0005-0000-0000-00001E350000}"/>
    <cellStyle name="20% - uthevingsfarge 4 41 6" xfId="39299" xr:uid="{00000000-0005-0000-0000-00001F350000}"/>
    <cellStyle name="20% - uthevingsfarge 4 41 7" xfId="39290" xr:uid="{00000000-0005-0000-0000-000020350000}"/>
    <cellStyle name="20% - uthevingsfarge 4 41_4 manuell" xfId="54497"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2" xr:uid="{00000000-0005-0000-0000-000025350000}"/>
    <cellStyle name="20% - uthevingsfarge 4 42 2 2_CC1" xfId="54498" xr:uid="{5DAE915B-D170-461C-979B-A84FADB546BE}"/>
    <cellStyle name="20% - uthevingsfarge 4 42 2 3" xfId="39303" xr:uid="{00000000-0005-0000-0000-000026350000}"/>
    <cellStyle name="20% - uthevingsfarge 4 42 2 4" xfId="39304" xr:uid="{00000000-0005-0000-0000-000027350000}"/>
    <cellStyle name="20% - uthevingsfarge 4 42 2 5" xfId="39305" xr:uid="{00000000-0005-0000-0000-000028350000}"/>
    <cellStyle name="20% - uthevingsfarge 4 42 2 6" xfId="39301" xr:uid="{00000000-0005-0000-0000-000029350000}"/>
    <cellStyle name="20% - uthevingsfarge 4 42 2_4 manuell" xfId="54499" xr:uid="{597D32E6-E865-4B13-B6A7-23BDAEEF365C}"/>
    <cellStyle name="20% - uthevingsfarge 4 42 3" xfId="3393" xr:uid="{00000000-0005-0000-0000-00002B350000}"/>
    <cellStyle name="20% - uthevingsfarge 4 42 3 2" xfId="39306" xr:uid="{00000000-0005-0000-0000-00002C350000}"/>
    <cellStyle name="20% - uthevingsfarge 4 42 3_CC1" xfId="54500" xr:uid="{A7843401-DC3E-4B4F-8E0A-D3DCD8BCA096}"/>
    <cellStyle name="20% - uthevingsfarge 4 42 4" xfId="39307" xr:uid="{00000000-0005-0000-0000-00002D350000}"/>
    <cellStyle name="20% - uthevingsfarge 4 42 5" xfId="39308" xr:uid="{00000000-0005-0000-0000-00002E350000}"/>
    <cellStyle name="20% - uthevingsfarge 4 42 6" xfId="39309" xr:uid="{00000000-0005-0000-0000-00002F350000}"/>
    <cellStyle name="20% - uthevingsfarge 4 42 7" xfId="39300" xr:uid="{00000000-0005-0000-0000-000030350000}"/>
    <cellStyle name="20% - uthevingsfarge 4 42_4 manuell" xfId="54501"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2" xr:uid="{00000000-0005-0000-0000-000035350000}"/>
    <cellStyle name="20% - uthevingsfarge 4 43 2 2_CC1" xfId="54502" xr:uid="{9A642C99-7438-430D-BBCE-C1F13EA32D99}"/>
    <cellStyle name="20% - uthevingsfarge 4 43 2 3" xfId="39313" xr:uid="{00000000-0005-0000-0000-000036350000}"/>
    <cellStyle name="20% - uthevingsfarge 4 43 2 4" xfId="39314" xr:uid="{00000000-0005-0000-0000-000037350000}"/>
    <cellStyle name="20% - uthevingsfarge 4 43 2 5" xfId="39315" xr:uid="{00000000-0005-0000-0000-000038350000}"/>
    <cellStyle name="20% - uthevingsfarge 4 43 2 6" xfId="39311" xr:uid="{00000000-0005-0000-0000-000039350000}"/>
    <cellStyle name="20% - uthevingsfarge 4 43 2_4 manuell" xfId="54503" xr:uid="{25D44A00-5E98-4080-9E73-3CADD16D3E2A}"/>
    <cellStyle name="20% - uthevingsfarge 4 43 3" xfId="3397" xr:uid="{00000000-0005-0000-0000-00003B350000}"/>
    <cellStyle name="20% - uthevingsfarge 4 43 3 2" xfId="39316" xr:uid="{00000000-0005-0000-0000-00003C350000}"/>
    <cellStyle name="20% - uthevingsfarge 4 43 3_CC1" xfId="54504" xr:uid="{FF07735B-317A-4F54-9664-8E88673B8593}"/>
    <cellStyle name="20% - uthevingsfarge 4 43 4" xfId="39317" xr:uid="{00000000-0005-0000-0000-00003D350000}"/>
    <cellStyle name="20% - uthevingsfarge 4 43 5" xfId="39318" xr:uid="{00000000-0005-0000-0000-00003E350000}"/>
    <cellStyle name="20% - uthevingsfarge 4 43 6" xfId="39319" xr:uid="{00000000-0005-0000-0000-00003F350000}"/>
    <cellStyle name="20% - uthevingsfarge 4 43 7" xfId="39310" xr:uid="{00000000-0005-0000-0000-000040350000}"/>
    <cellStyle name="20% - uthevingsfarge 4 43_4 manuell" xfId="54505"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2" xr:uid="{00000000-0005-0000-0000-000045350000}"/>
    <cellStyle name="20% - uthevingsfarge 4 44 2 2_CC1" xfId="54506" xr:uid="{4CEBA84F-BBD3-4485-B661-EF14B8AE96DB}"/>
    <cellStyle name="20% - uthevingsfarge 4 44 2 3" xfId="39323" xr:uid="{00000000-0005-0000-0000-000046350000}"/>
    <cellStyle name="20% - uthevingsfarge 4 44 2 4" xfId="39324" xr:uid="{00000000-0005-0000-0000-000047350000}"/>
    <cellStyle name="20% - uthevingsfarge 4 44 2 5" xfId="39325" xr:uid="{00000000-0005-0000-0000-000048350000}"/>
    <cellStyle name="20% - uthevingsfarge 4 44 2 6" xfId="39321" xr:uid="{00000000-0005-0000-0000-000049350000}"/>
    <cellStyle name="20% - uthevingsfarge 4 44 2_4 manuell" xfId="54507" xr:uid="{2DC37584-638D-4E17-B779-B9B382CDD1E8}"/>
    <cellStyle name="20% - uthevingsfarge 4 44 3" xfId="3401" xr:uid="{00000000-0005-0000-0000-00004B350000}"/>
    <cellStyle name="20% - uthevingsfarge 4 44 3 2" xfId="39326" xr:uid="{00000000-0005-0000-0000-00004C350000}"/>
    <cellStyle name="20% - uthevingsfarge 4 44 3_CC1" xfId="54508" xr:uid="{9085A38D-4177-4493-8D7E-820DAFF0950E}"/>
    <cellStyle name="20% - uthevingsfarge 4 44 4" xfId="39327" xr:uid="{00000000-0005-0000-0000-00004D350000}"/>
    <cellStyle name="20% - uthevingsfarge 4 44 5" xfId="39328" xr:uid="{00000000-0005-0000-0000-00004E350000}"/>
    <cellStyle name="20% - uthevingsfarge 4 44 6" xfId="39329" xr:uid="{00000000-0005-0000-0000-00004F350000}"/>
    <cellStyle name="20% - uthevingsfarge 4 44 7" xfId="39320" xr:uid="{00000000-0005-0000-0000-000050350000}"/>
    <cellStyle name="20% - uthevingsfarge 4 44_4 manuell" xfId="54509"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2" xr:uid="{00000000-0005-0000-0000-000055350000}"/>
    <cellStyle name="20% - uthevingsfarge 4 45 2 2_CC1" xfId="54510" xr:uid="{FBEC722B-F3A9-483E-B631-207C8B73CC89}"/>
    <cellStyle name="20% - uthevingsfarge 4 45 2 3" xfId="39333" xr:uid="{00000000-0005-0000-0000-000056350000}"/>
    <cellStyle name="20% - uthevingsfarge 4 45 2 4" xfId="39334" xr:uid="{00000000-0005-0000-0000-000057350000}"/>
    <cellStyle name="20% - uthevingsfarge 4 45 2 5" xfId="39335" xr:uid="{00000000-0005-0000-0000-000058350000}"/>
    <cellStyle name="20% - uthevingsfarge 4 45 2 6" xfId="39331" xr:uid="{00000000-0005-0000-0000-000059350000}"/>
    <cellStyle name="20% - uthevingsfarge 4 45 2_4 manuell" xfId="54511" xr:uid="{82CEE6EB-D77B-464B-A106-B60F1C89C8C0}"/>
    <cellStyle name="20% - uthevingsfarge 4 45 3" xfId="3405" xr:uid="{00000000-0005-0000-0000-00005B350000}"/>
    <cellStyle name="20% - uthevingsfarge 4 45 3 2" xfId="39336" xr:uid="{00000000-0005-0000-0000-00005C350000}"/>
    <cellStyle name="20% - uthevingsfarge 4 45 3_CC1" xfId="54512" xr:uid="{13FD8EDB-E599-41E1-8368-19DE879EEF6B}"/>
    <cellStyle name="20% - uthevingsfarge 4 45 4" xfId="39337" xr:uid="{00000000-0005-0000-0000-00005D350000}"/>
    <cellStyle name="20% - uthevingsfarge 4 45 5" xfId="39338" xr:uid="{00000000-0005-0000-0000-00005E350000}"/>
    <cellStyle name="20% - uthevingsfarge 4 45 6" xfId="39339" xr:uid="{00000000-0005-0000-0000-00005F350000}"/>
    <cellStyle name="20% - uthevingsfarge 4 45 7" xfId="39330" xr:uid="{00000000-0005-0000-0000-000060350000}"/>
    <cellStyle name="20% - uthevingsfarge 4 45_4 manuell" xfId="54513"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2" xr:uid="{00000000-0005-0000-0000-000065350000}"/>
    <cellStyle name="20% - uthevingsfarge 4 46 2 2_CC1" xfId="54514" xr:uid="{BE905337-CD28-415B-8638-774F9829FC9A}"/>
    <cellStyle name="20% - uthevingsfarge 4 46 2 3" xfId="39343" xr:uid="{00000000-0005-0000-0000-000066350000}"/>
    <cellStyle name="20% - uthevingsfarge 4 46 2 4" xfId="39344" xr:uid="{00000000-0005-0000-0000-000067350000}"/>
    <cellStyle name="20% - uthevingsfarge 4 46 2 5" xfId="39345" xr:uid="{00000000-0005-0000-0000-000068350000}"/>
    <cellStyle name="20% - uthevingsfarge 4 46 2 6" xfId="39341" xr:uid="{00000000-0005-0000-0000-000069350000}"/>
    <cellStyle name="20% - uthevingsfarge 4 46 2_4 manuell" xfId="54515" xr:uid="{534B918B-2F33-4CE3-AFDA-D3B872C1CE61}"/>
    <cellStyle name="20% - uthevingsfarge 4 46 3" xfId="3409" xr:uid="{00000000-0005-0000-0000-00006B350000}"/>
    <cellStyle name="20% - uthevingsfarge 4 46 3 2" xfId="39346" xr:uid="{00000000-0005-0000-0000-00006C350000}"/>
    <cellStyle name="20% - uthevingsfarge 4 46 3_CC1" xfId="54516" xr:uid="{61B20090-1205-4640-A2C8-CC6B335EDB92}"/>
    <cellStyle name="20% - uthevingsfarge 4 46 4" xfId="39347" xr:uid="{00000000-0005-0000-0000-00006D350000}"/>
    <cellStyle name="20% - uthevingsfarge 4 46 5" xfId="39348" xr:uid="{00000000-0005-0000-0000-00006E350000}"/>
    <cellStyle name="20% - uthevingsfarge 4 46 6" xfId="39349" xr:uid="{00000000-0005-0000-0000-00006F350000}"/>
    <cellStyle name="20% - uthevingsfarge 4 46 7" xfId="39340" xr:uid="{00000000-0005-0000-0000-000070350000}"/>
    <cellStyle name="20% - uthevingsfarge 4 46_4 manuell" xfId="54517"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2" xr:uid="{00000000-0005-0000-0000-000075350000}"/>
    <cellStyle name="20% - uthevingsfarge 4 47 2 2_CC1" xfId="54518" xr:uid="{1392FD41-D890-4B4E-B7CD-3FF6A0FFA291}"/>
    <cellStyle name="20% - uthevingsfarge 4 47 2 3" xfId="39353" xr:uid="{00000000-0005-0000-0000-000076350000}"/>
    <cellStyle name="20% - uthevingsfarge 4 47 2 4" xfId="39354" xr:uid="{00000000-0005-0000-0000-000077350000}"/>
    <cellStyle name="20% - uthevingsfarge 4 47 2 5" xfId="39355" xr:uid="{00000000-0005-0000-0000-000078350000}"/>
    <cellStyle name="20% - uthevingsfarge 4 47 2 6" xfId="39351" xr:uid="{00000000-0005-0000-0000-000079350000}"/>
    <cellStyle name="20% - uthevingsfarge 4 47 2_4 manuell" xfId="54519" xr:uid="{B537AD8B-8887-4A37-9217-ADF851D8F7A3}"/>
    <cellStyle name="20% - uthevingsfarge 4 47 3" xfId="3413" xr:uid="{00000000-0005-0000-0000-00007B350000}"/>
    <cellStyle name="20% - uthevingsfarge 4 47 3 2" xfId="39356" xr:uid="{00000000-0005-0000-0000-00007C350000}"/>
    <cellStyle name="20% - uthevingsfarge 4 47 3_CC1" xfId="54520" xr:uid="{09462E8B-2DBB-47EE-87CB-CF96D56E8E65}"/>
    <cellStyle name="20% - uthevingsfarge 4 47 4" xfId="39357" xr:uid="{00000000-0005-0000-0000-00007D350000}"/>
    <cellStyle name="20% - uthevingsfarge 4 47 5" xfId="39358" xr:uid="{00000000-0005-0000-0000-00007E350000}"/>
    <cellStyle name="20% - uthevingsfarge 4 47 6" xfId="39359" xr:uid="{00000000-0005-0000-0000-00007F350000}"/>
    <cellStyle name="20% - uthevingsfarge 4 47 7" xfId="39350" xr:uid="{00000000-0005-0000-0000-000080350000}"/>
    <cellStyle name="20% - uthevingsfarge 4 47_4 manuell" xfId="54521"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2" xr:uid="{00000000-0005-0000-0000-000085350000}"/>
    <cellStyle name="20% - uthevingsfarge 4 48 2 2_CC1" xfId="54522" xr:uid="{BD546A14-9C76-41DB-9F5C-9829313E9D4A}"/>
    <cellStyle name="20% - uthevingsfarge 4 48 2 3" xfId="39363" xr:uid="{00000000-0005-0000-0000-000086350000}"/>
    <cellStyle name="20% - uthevingsfarge 4 48 2 4" xfId="39364" xr:uid="{00000000-0005-0000-0000-000087350000}"/>
    <cellStyle name="20% - uthevingsfarge 4 48 2 5" xfId="39365" xr:uid="{00000000-0005-0000-0000-000088350000}"/>
    <cellStyle name="20% - uthevingsfarge 4 48 2 6" xfId="39361" xr:uid="{00000000-0005-0000-0000-000089350000}"/>
    <cellStyle name="20% - uthevingsfarge 4 48 2_4 manuell" xfId="54523" xr:uid="{8EE0DB7D-9C1F-4FF3-93CD-C6F970288425}"/>
    <cellStyle name="20% - uthevingsfarge 4 48 3" xfId="3417" xr:uid="{00000000-0005-0000-0000-00008B350000}"/>
    <cellStyle name="20% - uthevingsfarge 4 48 3 2" xfId="39366" xr:uid="{00000000-0005-0000-0000-00008C350000}"/>
    <cellStyle name="20% - uthevingsfarge 4 48 3_CC1" xfId="54524" xr:uid="{3C6C239B-2778-4216-93C4-7C8A07CC9ECB}"/>
    <cellStyle name="20% - uthevingsfarge 4 48 4" xfId="39367" xr:uid="{00000000-0005-0000-0000-00008D350000}"/>
    <cellStyle name="20% - uthevingsfarge 4 48 5" xfId="39368" xr:uid="{00000000-0005-0000-0000-00008E350000}"/>
    <cellStyle name="20% - uthevingsfarge 4 48 6" xfId="39369" xr:uid="{00000000-0005-0000-0000-00008F350000}"/>
    <cellStyle name="20% - uthevingsfarge 4 48 7" xfId="39360" xr:uid="{00000000-0005-0000-0000-000090350000}"/>
    <cellStyle name="20% - uthevingsfarge 4 48_4 manuell" xfId="54525"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2" xr:uid="{00000000-0005-0000-0000-000095350000}"/>
    <cellStyle name="20% - uthevingsfarge 4 49 2 2_CC1" xfId="54526" xr:uid="{1DDF3D10-7AB1-4BDC-8386-D3ACA37F5F12}"/>
    <cellStyle name="20% - uthevingsfarge 4 49 2 3" xfId="39373" xr:uid="{00000000-0005-0000-0000-000096350000}"/>
    <cellStyle name="20% - uthevingsfarge 4 49 2 4" xfId="39374" xr:uid="{00000000-0005-0000-0000-000097350000}"/>
    <cellStyle name="20% - uthevingsfarge 4 49 2 5" xfId="39375" xr:uid="{00000000-0005-0000-0000-000098350000}"/>
    <cellStyle name="20% - uthevingsfarge 4 49 2 6" xfId="39371" xr:uid="{00000000-0005-0000-0000-000099350000}"/>
    <cellStyle name="20% - uthevingsfarge 4 49 2_4 manuell" xfId="54527" xr:uid="{13A97A21-B2D1-442A-8A47-6F834384F264}"/>
    <cellStyle name="20% - uthevingsfarge 4 49 3" xfId="3421" xr:uid="{00000000-0005-0000-0000-00009B350000}"/>
    <cellStyle name="20% - uthevingsfarge 4 49 3 2" xfId="39376" xr:uid="{00000000-0005-0000-0000-00009C350000}"/>
    <cellStyle name="20% - uthevingsfarge 4 49 3_CC1" xfId="54528" xr:uid="{D98F25F3-8293-4217-A57F-66F3B9618C80}"/>
    <cellStyle name="20% - uthevingsfarge 4 49 4" xfId="39377" xr:uid="{00000000-0005-0000-0000-00009D350000}"/>
    <cellStyle name="20% - uthevingsfarge 4 49 5" xfId="39378" xr:uid="{00000000-0005-0000-0000-00009E350000}"/>
    <cellStyle name="20% - uthevingsfarge 4 49 6" xfId="39379" xr:uid="{00000000-0005-0000-0000-00009F350000}"/>
    <cellStyle name="20% - uthevingsfarge 4 49 7" xfId="39370" xr:uid="{00000000-0005-0000-0000-0000A0350000}"/>
    <cellStyle name="20% - uthevingsfarge 4 49_4 manuell" xfId="54529"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2" xr:uid="{00000000-0005-0000-0000-0000A5350000}"/>
    <cellStyle name="20% - uthevingsfarge 4 5 2 2 2 2" xfId="44328" xr:uid="{00000000-0005-0000-0000-0000A6350000}"/>
    <cellStyle name="20% - uthevingsfarge 4 5 2 2 3" xfId="44329" xr:uid="{00000000-0005-0000-0000-0000A7350000}"/>
    <cellStyle name="20% - uthevingsfarge 4 5 2 2_3. Chng in credit spreads" xfId="44330" xr:uid="{00000000-0005-0000-0000-0000A8350000}"/>
    <cellStyle name="20% - uthevingsfarge 4 5 2 3" xfId="39383" xr:uid="{00000000-0005-0000-0000-0000A9350000}"/>
    <cellStyle name="20% - uthevingsfarge 4 5 2 3 2" xfId="44331" xr:uid="{00000000-0005-0000-0000-0000AA350000}"/>
    <cellStyle name="20% - uthevingsfarge 4 5 2 3 2 2" xfId="44332" xr:uid="{00000000-0005-0000-0000-0000AB350000}"/>
    <cellStyle name="20% - uthevingsfarge 4 5 2 3 3" xfId="44333" xr:uid="{00000000-0005-0000-0000-0000AC350000}"/>
    <cellStyle name="20% - uthevingsfarge 4 5 2 3_3. Chng in credit spreads" xfId="44334" xr:uid="{00000000-0005-0000-0000-0000AD350000}"/>
    <cellStyle name="20% - uthevingsfarge 4 5 2 4" xfId="39384" xr:uid="{00000000-0005-0000-0000-0000AE350000}"/>
    <cellStyle name="20% - uthevingsfarge 4 5 2 4 2" xfId="44335" xr:uid="{00000000-0005-0000-0000-0000AF350000}"/>
    <cellStyle name="20% - uthevingsfarge 4 5 2 5" xfId="39385" xr:uid="{00000000-0005-0000-0000-0000B0350000}"/>
    <cellStyle name="20% - uthevingsfarge 4 5 2 6" xfId="39381" xr:uid="{00000000-0005-0000-0000-0000B1350000}"/>
    <cellStyle name="20% - uthevingsfarge 4 5 2_3. Chng in credit spreads" xfId="44336" xr:uid="{00000000-0005-0000-0000-0000B2350000}"/>
    <cellStyle name="20% - uthevingsfarge 4 5 3" xfId="3425" xr:uid="{00000000-0005-0000-0000-0000B3350000}"/>
    <cellStyle name="20% - uthevingsfarge 4 5 3 2" xfId="15013" xr:uid="{00000000-0005-0000-0000-0000B4350000}"/>
    <cellStyle name="20% - uthevingsfarge 4 5 3 2 2" xfId="44337" xr:uid="{00000000-0005-0000-0000-0000B5350000}"/>
    <cellStyle name="20% - uthevingsfarge 4 5 3 3" xfId="39386" xr:uid="{00000000-0005-0000-0000-0000B6350000}"/>
    <cellStyle name="20% - uthevingsfarge 4 5 3_3. Chng in credit spreads" xfId="44338" xr:uid="{00000000-0005-0000-0000-0000B7350000}"/>
    <cellStyle name="20% - uthevingsfarge 4 5 4" xfId="15014" xr:uid="{00000000-0005-0000-0000-0000B8350000}"/>
    <cellStyle name="20% - uthevingsfarge 4 5 4 2" xfId="39387" xr:uid="{00000000-0005-0000-0000-0000B9350000}"/>
    <cellStyle name="20% - uthevingsfarge 4 5 4 2 2" xfId="44339" xr:uid="{00000000-0005-0000-0000-0000BA350000}"/>
    <cellStyle name="20% - uthevingsfarge 4 5 4 3" xfId="44340" xr:uid="{00000000-0005-0000-0000-0000BB350000}"/>
    <cellStyle name="20% - uthevingsfarge 4 5 4_3. Chng in credit spreads" xfId="44341" xr:uid="{00000000-0005-0000-0000-0000BC350000}"/>
    <cellStyle name="20% - uthevingsfarge 4 5 5" xfId="15015" xr:uid="{00000000-0005-0000-0000-0000BD350000}"/>
    <cellStyle name="20% - uthevingsfarge 4 5 5 2" xfId="39388" xr:uid="{00000000-0005-0000-0000-0000BE350000}"/>
    <cellStyle name="20% - uthevingsfarge 4 5 6" xfId="39389" xr:uid="{00000000-0005-0000-0000-0000BF350000}"/>
    <cellStyle name="20% - uthevingsfarge 4 5 7" xfId="39380" xr:uid="{00000000-0005-0000-0000-0000C0350000}"/>
    <cellStyle name="20% - uthevingsfarge 4 5 8" xfId="44342" xr:uid="{00000000-0005-0000-0000-0000C1350000}"/>
    <cellStyle name="20% - uthevingsfarge 4 5 9" xfId="44343" xr:uid="{00000000-0005-0000-0000-0000C2350000}"/>
    <cellStyle name="20% - uthevingsfarge 4 5_3. Chng in credit spreads" xfId="44344"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2" xr:uid="{00000000-0005-0000-0000-0000C7350000}"/>
    <cellStyle name="20% - uthevingsfarge 4 50 2 2_CC1" xfId="54530" xr:uid="{E126CACD-20AF-49C2-9EB9-FF8DACB99297}"/>
    <cellStyle name="20% - uthevingsfarge 4 50 2 3" xfId="39393" xr:uid="{00000000-0005-0000-0000-0000C8350000}"/>
    <cellStyle name="20% - uthevingsfarge 4 50 2 4" xfId="39394" xr:uid="{00000000-0005-0000-0000-0000C9350000}"/>
    <cellStyle name="20% - uthevingsfarge 4 50 2 5" xfId="39395" xr:uid="{00000000-0005-0000-0000-0000CA350000}"/>
    <cellStyle name="20% - uthevingsfarge 4 50 2 6" xfId="39391" xr:uid="{00000000-0005-0000-0000-0000CB350000}"/>
    <cellStyle name="20% - uthevingsfarge 4 50 2_4 manuell" xfId="54531" xr:uid="{9895325C-F893-440E-865E-C65096120724}"/>
    <cellStyle name="20% - uthevingsfarge 4 50 3" xfId="3429" xr:uid="{00000000-0005-0000-0000-0000CD350000}"/>
    <cellStyle name="20% - uthevingsfarge 4 50 3 2" xfId="39396" xr:uid="{00000000-0005-0000-0000-0000CE350000}"/>
    <cellStyle name="20% - uthevingsfarge 4 50 3_CC1" xfId="54532" xr:uid="{5E02EB6A-6F26-4412-A974-7A6DF9CD3F57}"/>
    <cellStyle name="20% - uthevingsfarge 4 50 4" xfId="39397" xr:uid="{00000000-0005-0000-0000-0000CF350000}"/>
    <cellStyle name="20% - uthevingsfarge 4 50 5" xfId="39398" xr:uid="{00000000-0005-0000-0000-0000D0350000}"/>
    <cellStyle name="20% - uthevingsfarge 4 50 6" xfId="39399" xr:uid="{00000000-0005-0000-0000-0000D1350000}"/>
    <cellStyle name="20% - uthevingsfarge 4 50 7" xfId="39390" xr:uid="{00000000-0005-0000-0000-0000D2350000}"/>
    <cellStyle name="20% - uthevingsfarge 4 50_4 manuell" xfId="54533"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2" xr:uid="{00000000-0005-0000-0000-0000D7350000}"/>
    <cellStyle name="20% - uthevingsfarge 4 51 2 2_CC1" xfId="54534" xr:uid="{5F9C5134-02EC-402D-BE20-15C7CB5BCEC0}"/>
    <cellStyle name="20% - uthevingsfarge 4 51 2 3" xfId="39403" xr:uid="{00000000-0005-0000-0000-0000D8350000}"/>
    <cellStyle name="20% - uthevingsfarge 4 51 2 4" xfId="39404" xr:uid="{00000000-0005-0000-0000-0000D9350000}"/>
    <cellStyle name="20% - uthevingsfarge 4 51 2 5" xfId="39405" xr:uid="{00000000-0005-0000-0000-0000DA350000}"/>
    <cellStyle name="20% - uthevingsfarge 4 51 2 6" xfId="39401" xr:uid="{00000000-0005-0000-0000-0000DB350000}"/>
    <cellStyle name="20% - uthevingsfarge 4 51 2_4 manuell" xfId="54535" xr:uid="{A283B774-23E1-4B92-9CE3-23AFFE7A25F3}"/>
    <cellStyle name="20% - uthevingsfarge 4 51 3" xfId="3433" xr:uid="{00000000-0005-0000-0000-0000DD350000}"/>
    <cellStyle name="20% - uthevingsfarge 4 51 3 2" xfId="39406" xr:uid="{00000000-0005-0000-0000-0000DE350000}"/>
    <cellStyle name="20% - uthevingsfarge 4 51 3_CC1" xfId="54536" xr:uid="{90B98869-6386-408F-A0FB-E7D12268B4DF}"/>
    <cellStyle name="20% - uthevingsfarge 4 51 4" xfId="39407" xr:uid="{00000000-0005-0000-0000-0000DF350000}"/>
    <cellStyle name="20% - uthevingsfarge 4 51 5" xfId="39408" xr:uid="{00000000-0005-0000-0000-0000E0350000}"/>
    <cellStyle name="20% - uthevingsfarge 4 51 6" xfId="39409" xr:uid="{00000000-0005-0000-0000-0000E1350000}"/>
    <cellStyle name="20% - uthevingsfarge 4 51 7" xfId="39400" xr:uid="{00000000-0005-0000-0000-0000E2350000}"/>
    <cellStyle name="20% - uthevingsfarge 4 51_4 manuell" xfId="54537"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2" xr:uid="{00000000-0005-0000-0000-0000E7350000}"/>
    <cellStyle name="20% - uthevingsfarge 4 52 2 2_CC1" xfId="54538" xr:uid="{F916332E-5DD4-497D-90EB-6330B3ED4F3E}"/>
    <cellStyle name="20% - uthevingsfarge 4 52 2 3" xfId="39413" xr:uid="{00000000-0005-0000-0000-0000E8350000}"/>
    <cellStyle name="20% - uthevingsfarge 4 52 2 4" xfId="39414" xr:uid="{00000000-0005-0000-0000-0000E9350000}"/>
    <cellStyle name="20% - uthevingsfarge 4 52 2 5" xfId="39415" xr:uid="{00000000-0005-0000-0000-0000EA350000}"/>
    <cellStyle name="20% - uthevingsfarge 4 52 2 6" xfId="39411" xr:uid="{00000000-0005-0000-0000-0000EB350000}"/>
    <cellStyle name="20% - uthevingsfarge 4 52 2_4 manuell" xfId="54539" xr:uid="{B60D2DF8-6F75-4D00-B90F-304CE755505D}"/>
    <cellStyle name="20% - uthevingsfarge 4 52 3" xfId="3437" xr:uid="{00000000-0005-0000-0000-0000ED350000}"/>
    <cellStyle name="20% - uthevingsfarge 4 52 3 2" xfId="39416" xr:uid="{00000000-0005-0000-0000-0000EE350000}"/>
    <cellStyle name="20% - uthevingsfarge 4 52 3_CC1" xfId="54540" xr:uid="{050741E0-046F-4095-8302-0D45F461CA56}"/>
    <cellStyle name="20% - uthevingsfarge 4 52 4" xfId="39417" xr:uid="{00000000-0005-0000-0000-0000EF350000}"/>
    <cellStyle name="20% - uthevingsfarge 4 52 5" xfId="39418" xr:uid="{00000000-0005-0000-0000-0000F0350000}"/>
    <cellStyle name="20% - uthevingsfarge 4 52 6" xfId="39419" xr:uid="{00000000-0005-0000-0000-0000F1350000}"/>
    <cellStyle name="20% - uthevingsfarge 4 52 7" xfId="39410" xr:uid="{00000000-0005-0000-0000-0000F2350000}"/>
    <cellStyle name="20% - uthevingsfarge 4 52_4 manuell" xfId="54541"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2" xr:uid="{00000000-0005-0000-0000-0000F7350000}"/>
    <cellStyle name="20% - uthevingsfarge 4 53 2 2_CC1" xfId="54542" xr:uid="{FBA038CE-9907-4486-A0C4-38F5637327CE}"/>
    <cellStyle name="20% - uthevingsfarge 4 53 2 3" xfId="39423" xr:uid="{00000000-0005-0000-0000-0000F8350000}"/>
    <cellStyle name="20% - uthevingsfarge 4 53 2 4" xfId="39424" xr:uid="{00000000-0005-0000-0000-0000F9350000}"/>
    <cellStyle name="20% - uthevingsfarge 4 53 2 5" xfId="39425" xr:uid="{00000000-0005-0000-0000-0000FA350000}"/>
    <cellStyle name="20% - uthevingsfarge 4 53 2 6" xfId="39421" xr:uid="{00000000-0005-0000-0000-0000FB350000}"/>
    <cellStyle name="20% - uthevingsfarge 4 53 2_4 manuell" xfId="54543" xr:uid="{79997222-E246-4C62-A5B2-C50BC992B426}"/>
    <cellStyle name="20% - uthevingsfarge 4 53 3" xfId="3441" xr:uid="{00000000-0005-0000-0000-0000FD350000}"/>
    <cellStyle name="20% - uthevingsfarge 4 53 3 2" xfId="39426" xr:uid="{00000000-0005-0000-0000-0000FE350000}"/>
    <cellStyle name="20% - uthevingsfarge 4 53 3_CC1" xfId="54544" xr:uid="{999DF8F7-7D31-481A-9220-AD335A085FBB}"/>
    <cellStyle name="20% - uthevingsfarge 4 53 4" xfId="39427" xr:uid="{00000000-0005-0000-0000-0000FF350000}"/>
    <cellStyle name="20% - uthevingsfarge 4 53 5" xfId="39428" xr:uid="{00000000-0005-0000-0000-000000360000}"/>
    <cellStyle name="20% - uthevingsfarge 4 53 6" xfId="39429" xr:uid="{00000000-0005-0000-0000-000001360000}"/>
    <cellStyle name="20% - uthevingsfarge 4 53 7" xfId="39420" xr:uid="{00000000-0005-0000-0000-000002360000}"/>
    <cellStyle name="20% - uthevingsfarge 4 53_4 manuell" xfId="54545"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2" xr:uid="{00000000-0005-0000-0000-000007360000}"/>
    <cellStyle name="20% - uthevingsfarge 4 54 2 2_CC1" xfId="54546" xr:uid="{C4B488D0-9709-4F59-BE94-DE65A552E3E6}"/>
    <cellStyle name="20% - uthevingsfarge 4 54 2 3" xfId="39433" xr:uid="{00000000-0005-0000-0000-000008360000}"/>
    <cellStyle name="20% - uthevingsfarge 4 54 2 4" xfId="39434" xr:uid="{00000000-0005-0000-0000-000009360000}"/>
    <cellStyle name="20% - uthevingsfarge 4 54 2 5" xfId="39435" xr:uid="{00000000-0005-0000-0000-00000A360000}"/>
    <cellStyle name="20% - uthevingsfarge 4 54 2 6" xfId="39431" xr:uid="{00000000-0005-0000-0000-00000B360000}"/>
    <cellStyle name="20% - uthevingsfarge 4 54 2_4 manuell" xfId="54547" xr:uid="{D81C7B3B-3F21-4DD1-806A-241E1DC5E501}"/>
    <cellStyle name="20% - uthevingsfarge 4 54 3" xfId="3445" xr:uid="{00000000-0005-0000-0000-00000D360000}"/>
    <cellStyle name="20% - uthevingsfarge 4 54 3 2" xfId="39436" xr:uid="{00000000-0005-0000-0000-00000E360000}"/>
    <cellStyle name="20% - uthevingsfarge 4 54 3_CC1" xfId="54548" xr:uid="{8FBBA3F3-2B89-4004-82FB-4B28041C0F0E}"/>
    <cellStyle name="20% - uthevingsfarge 4 54 4" xfId="39437" xr:uid="{00000000-0005-0000-0000-00000F360000}"/>
    <cellStyle name="20% - uthevingsfarge 4 54 5" xfId="39438" xr:uid="{00000000-0005-0000-0000-000010360000}"/>
    <cellStyle name="20% - uthevingsfarge 4 54 6" xfId="39439" xr:uid="{00000000-0005-0000-0000-000011360000}"/>
    <cellStyle name="20% - uthevingsfarge 4 54 7" xfId="39430" xr:uid="{00000000-0005-0000-0000-000012360000}"/>
    <cellStyle name="20% - uthevingsfarge 4 54_4 manuell" xfId="54549"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2" xr:uid="{00000000-0005-0000-0000-000017360000}"/>
    <cellStyle name="20% - uthevingsfarge 4 55 2 2_CC1" xfId="54550" xr:uid="{B7B9B052-6D10-4731-839C-80811A89F4F6}"/>
    <cellStyle name="20% - uthevingsfarge 4 55 2 3" xfId="39443" xr:uid="{00000000-0005-0000-0000-000018360000}"/>
    <cellStyle name="20% - uthevingsfarge 4 55 2 4" xfId="39444" xr:uid="{00000000-0005-0000-0000-000019360000}"/>
    <cellStyle name="20% - uthevingsfarge 4 55 2 5" xfId="39445" xr:uid="{00000000-0005-0000-0000-00001A360000}"/>
    <cellStyle name="20% - uthevingsfarge 4 55 2 6" xfId="39441" xr:uid="{00000000-0005-0000-0000-00001B360000}"/>
    <cellStyle name="20% - uthevingsfarge 4 55 2_4 manuell" xfId="54551" xr:uid="{1D84FDF3-F231-4BD3-97A0-057609984F19}"/>
    <cellStyle name="20% - uthevingsfarge 4 55 3" xfId="3449" xr:uid="{00000000-0005-0000-0000-00001D360000}"/>
    <cellStyle name="20% - uthevingsfarge 4 55 3 2" xfId="39446" xr:uid="{00000000-0005-0000-0000-00001E360000}"/>
    <cellStyle name="20% - uthevingsfarge 4 55 3_CC1" xfId="54552" xr:uid="{5DD16A7C-6B6A-44ED-83CD-62FB5E8B4F4E}"/>
    <cellStyle name="20% - uthevingsfarge 4 55 4" xfId="39447" xr:uid="{00000000-0005-0000-0000-00001F360000}"/>
    <cellStyle name="20% - uthevingsfarge 4 55 5" xfId="39448" xr:uid="{00000000-0005-0000-0000-000020360000}"/>
    <cellStyle name="20% - uthevingsfarge 4 55 6" xfId="39449" xr:uid="{00000000-0005-0000-0000-000021360000}"/>
    <cellStyle name="20% - uthevingsfarge 4 55 7" xfId="39440" xr:uid="{00000000-0005-0000-0000-000022360000}"/>
    <cellStyle name="20% - uthevingsfarge 4 55_4 manuell" xfId="54553"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2" xr:uid="{00000000-0005-0000-0000-000027360000}"/>
    <cellStyle name="20% - uthevingsfarge 4 56 2 2_CC1" xfId="54554" xr:uid="{156A69E4-9F20-4AEF-96C8-C5E1223A0F39}"/>
    <cellStyle name="20% - uthevingsfarge 4 56 2 3" xfId="39453" xr:uid="{00000000-0005-0000-0000-000028360000}"/>
    <cellStyle name="20% - uthevingsfarge 4 56 2 4" xfId="39454" xr:uid="{00000000-0005-0000-0000-000029360000}"/>
    <cellStyle name="20% - uthevingsfarge 4 56 2 5" xfId="39455" xr:uid="{00000000-0005-0000-0000-00002A360000}"/>
    <cellStyle name="20% - uthevingsfarge 4 56 2 6" xfId="39451" xr:uid="{00000000-0005-0000-0000-00002B360000}"/>
    <cellStyle name="20% - uthevingsfarge 4 56 2_4 manuell" xfId="54555" xr:uid="{A333C0F7-D822-4041-95AE-B1ECDD489332}"/>
    <cellStyle name="20% - uthevingsfarge 4 56 3" xfId="3453" xr:uid="{00000000-0005-0000-0000-00002D360000}"/>
    <cellStyle name="20% - uthevingsfarge 4 56 3 2" xfId="39456" xr:uid="{00000000-0005-0000-0000-00002E360000}"/>
    <cellStyle name="20% - uthevingsfarge 4 56 3_CC1" xfId="54556" xr:uid="{508FDE76-B531-4C8A-AF7D-B678CF1EF6E2}"/>
    <cellStyle name="20% - uthevingsfarge 4 56 4" xfId="39457" xr:uid="{00000000-0005-0000-0000-00002F360000}"/>
    <cellStyle name="20% - uthevingsfarge 4 56 5" xfId="39458" xr:uid="{00000000-0005-0000-0000-000030360000}"/>
    <cellStyle name="20% - uthevingsfarge 4 56 6" xfId="39459" xr:uid="{00000000-0005-0000-0000-000031360000}"/>
    <cellStyle name="20% - uthevingsfarge 4 56 7" xfId="39450" xr:uid="{00000000-0005-0000-0000-000032360000}"/>
    <cellStyle name="20% - uthevingsfarge 4 56_4 manuell" xfId="54557"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2" xr:uid="{00000000-0005-0000-0000-000037360000}"/>
    <cellStyle name="20% - uthevingsfarge 4 57 2 2_CC1" xfId="54558" xr:uid="{96E0B779-0C3C-4C23-9318-DDC93A283026}"/>
    <cellStyle name="20% - uthevingsfarge 4 57 2 3" xfId="39463" xr:uid="{00000000-0005-0000-0000-000038360000}"/>
    <cellStyle name="20% - uthevingsfarge 4 57 2 4" xfId="39464" xr:uid="{00000000-0005-0000-0000-000039360000}"/>
    <cellStyle name="20% - uthevingsfarge 4 57 2 5" xfId="39465" xr:uid="{00000000-0005-0000-0000-00003A360000}"/>
    <cellStyle name="20% - uthevingsfarge 4 57 2 6" xfId="39461" xr:uid="{00000000-0005-0000-0000-00003B360000}"/>
    <cellStyle name="20% - uthevingsfarge 4 57 2_4 manuell" xfId="54559" xr:uid="{DFB80D2A-6803-4E6D-A5D6-D9A05B014787}"/>
    <cellStyle name="20% - uthevingsfarge 4 57 3" xfId="3457" xr:uid="{00000000-0005-0000-0000-00003D360000}"/>
    <cellStyle name="20% - uthevingsfarge 4 57 3 2" xfId="39466" xr:uid="{00000000-0005-0000-0000-00003E360000}"/>
    <cellStyle name="20% - uthevingsfarge 4 57 3_CC1" xfId="54560" xr:uid="{416A8B80-D03E-4F36-A108-29BB698F3655}"/>
    <cellStyle name="20% - uthevingsfarge 4 57 4" xfId="39467" xr:uid="{00000000-0005-0000-0000-00003F360000}"/>
    <cellStyle name="20% - uthevingsfarge 4 57 5" xfId="39468" xr:uid="{00000000-0005-0000-0000-000040360000}"/>
    <cellStyle name="20% - uthevingsfarge 4 57 6" xfId="39469" xr:uid="{00000000-0005-0000-0000-000041360000}"/>
    <cellStyle name="20% - uthevingsfarge 4 57 7" xfId="39460" xr:uid="{00000000-0005-0000-0000-000042360000}"/>
    <cellStyle name="20% - uthevingsfarge 4 57_4 manuell" xfId="54561"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2" xr:uid="{00000000-0005-0000-0000-000047360000}"/>
    <cellStyle name="20% - uthevingsfarge 4 58 2 2_CC1" xfId="54562" xr:uid="{2565B0A4-13DE-4CA1-8D37-3F81D6D0C706}"/>
    <cellStyle name="20% - uthevingsfarge 4 58 2 3" xfId="39473" xr:uid="{00000000-0005-0000-0000-000048360000}"/>
    <cellStyle name="20% - uthevingsfarge 4 58 2 4" xfId="39474" xr:uid="{00000000-0005-0000-0000-000049360000}"/>
    <cellStyle name="20% - uthevingsfarge 4 58 2 5" xfId="39475" xr:uid="{00000000-0005-0000-0000-00004A360000}"/>
    <cellStyle name="20% - uthevingsfarge 4 58 2 6" xfId="39471" xr:uid="{00000000-0005-0000-0000-00004B360000}"/>
    <cellStyle name="20% - uthevingsfarge 4 58 2_4 manuell" xfId="54563" xr:uid="{D77CC4CA-8D0F-4C8A-9DD4-EBFEA0C68399}"/>
    <cellStyle name="20% - uthevingsfarge 4 58 3" xfId="3461" xr:uid="{00000000-0005-0000-0000-00004D360000}"/>
    <cellStyle name="20% - uthevingsfarge 4 58 3 2" xfId="39476" xr:uid="{00000000-0005-0000-0000-00004E360000}"/>
    <cellStyle name="20% - uthevingsfarge 4 58 3_CC1" xfId="54564" xr:uid="{05019A9E-954A-4EB3-BDFA-1CA8DC638F18}"/>
    <cellStyle name="20% - uthevingsfarge 4 58 4" xfId="39477" xr:uid="{00000000-0005-0000-0000-00004F360000}"/>
    <cellStyle name="20% - uthevingsfarge 4 58 5" xfId="39478" xr:uid="{00000000-0005-0000-0000-000050360000}"/>
    <cellStyle name="20% - uthevingsfarge 4 58 6" xfId="39479" xr:uid="{00000000-0005-0000-0000-000051360000}"/>
    <cellStyle name="20% - uthevingsfarge 4 58 7" xfId="39470" xr:uid="{00000000-0005-0000-0000-000052360000}"/>
    <cellStyle name="20% - uthevingsfarge 4 58_4 manuell" xfId="54565"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2" xr:uid="{00000000-0005-0000-0000-000057360000}"/>
    <cellStyle name="20% - uthevingsfarge 4 59 2 2_CC1" xfId="54566" xr:uid="{12CB711C-AFD6-4BAA-A8ED-52D47C6A2570}"/>
    <cellStyle name="20% - uthevingsfarge 4 59 2 3" xfId="39483" xr:uid="{00000000-0005-0000-0000-000058360000}"/>
    <cellStyle name="20% - uthevingsfarge 4 59 2 4" xfId="39484" xr:uid="{00000000-0005-0000-0000-000059360000}"/>
    <cellStyle name="20% - uthevingsfarge 4 59 2 5" xfId="39485" xr:uid="{00000000-0005-0000-0000-00005A360000}"/>
    <cellStyle name="20% - uthevingsfarge 4 59 2 6" xfId="39481" xr:uid="{00000000-0005-0000-0000-00005B360000}"/>
    <cellStyle name="20% - uthevingsfarge 4 59 2_4 manuell" xfId="54567" xr:uid="{83514B6A-0926-4466-B021-6A442A095E28}"/>
    <cellStyle name="20% - uthevingsfarge 4 59 3" xfId="3465" xr:uid="{00000000-0005-0000-0000-00005D360000}"/>
    <cellStyle name="20% - uthevingsfarge 4 59 3 2" xfId="39486" xr:uid="{00000000-0005-0000-0000-00005E360000}"/>
    <cellStyle name="20% - uthevingsfarge 4 59 3_CC1" xfId="54568" xr:uid="{2B6C58DC-55E5-4199-B974-67DC986FA6B5}"/>
    <cellStyle name="20% - uthevingsfarge 4 59 4" xfId="39487" xr:uid="{00000000-0005-0000-0000-00005F360000}"/>
    <cellStyle name="20% - uthevingsfarge 4 59 5" xfId="39488" xr:uid="{00000000-0005-0000-0000-000060360000}"/>
    <cellStyle name="20% - uthevingsfarge 4 59 6" xfId="39489" xr:uid="{00000000-0005-0000-0000-000061360000}"/>
    <cellStyle name="20% - uthevingsfarge 4 59 7" xfId="39480" xr:uid="{00000000-0005-0000-0000-000062360000}"/>
    <cellStyle name="20% - uthevingsfarge 4 59_4 manuell" xfId="54569"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2" xr:uid="{00000000-0005-0000-0000-000067360000}"/>
    <cellStyle name="20% - uthevingsfarge 4 6 2 2_CC1" xfId="54570" xr:uid="{8E35FCC5-1BED-4128-84CF-133FB2B93310}"/>
    <cellStyle name="20% - uthevingsfarge 4 6 2 3" xfId="39493" xr:uid="{00000000-0005-0000-0000-000068360000}"/>
    <cellStyle name="20% - uthevingsfarge 4 6 2 4" xfId="39494" xr:uid="{00000000-0005-0000-0000-000069360000}"/>
    <cellStyle name="20% - uthevingsfarge 4 6 2 5" xfId="39495" xr:uid="{00000000-0005-0000-0000-00006A360000}"/>
    <cellStyle name="20% - uthevingsfarge 4 6 2 6" xfId="39491" xr:uid="{00000000-0005-0000-0000-00006B360000}"/>
    <cellStyle name="20% - uthevingsfarge 4 6 2_3. Chng in credit spreads" xfId="44345" xr:uid="{00000000-0005-0000-0000-00006C360000}"/>
    <cellStyle name="20% - uthevingsfarge 4 6 3" xfId="3469" xr:uid="{00000000-0005-0000-0000-00006D360000}"/>
    <cellStyle name="20% - uthevingsfarge 4 6 3 2" xfId="15016" xr:uid="{00000000-0005-0000-0000-00006E360000}"/>
    <cellStyle name="20% - uthevingsfarge 4 6 3 2 2" xfId="44346" xr:uid="{00000000-0005-0000-0000-00006F360000}"/>
    <cellStyle name="20% - uthevingsfarge 4 6 3 3" xfId="39496" xr:uid="{00000000-0005-0000-0000-000070360000}"/>
    <cellStyle name="20% - uthevingsfarge 4 6 3_3. Chng in credit spreads" xfId="44347" xr:uid="{00000000-0005-0000-0000-000071360000}"/>
    <cellStyle name="20% - uthevingsfarge 4 6 4" xfId="15017" xr:uid="{00000000-0005-0000-0000-000072360000}"/>
    <cellStyle name="20% - uthevingsfarge 4 6 4 2" xfId="39497" xr:uid="{00000000-0005-0000-0000-000073360000}"/>
    <cellStyle name="20% - uthevingsfarge 4 6 5" xfId="15018" xr:uid="{00000000-0005-0000-0000-000074360000}"/>
    <cellStyle name="20% - uthevingsfarge 4 6 5 2" xfId="39498" xr:uid="{00000000-0005-0000-0000-000075360000}"/>
    <cellStyle name="20% - uthevingsfarge 4 6 6" xfId="39499" xr:uid="{00000000-0005-0000-0000-000076360000}"/>
    <cellStyle name="20% - uthevingsfarge 4 6 7" xfId="39490" xr:uid="{00000000-0005-0000-0000-000077360000}"/>
    <cellStyle name="20% - uthevingsfarge 4 6 8" xfId="44348" xr:uid="{00000000-0005-0000-0000-000078360000}"/>
    <cellStyle name="20% - uthevingsfarge 4 6 9" xfId="44349" xr:uid="{00000000-0005-0000-0000-000079360000}"/>
    <cellStyle name="20% - uthevingsfarge 4 6_3. Chng in credit spreads" xfId="44350" xr:uid="{00000000-0005-0000-0000-00007A360000}"/>
    <cellStyle name="20% - uthevingsfarge 4 60" xfId="15019" xr:uid="{00000000-0005-0000-0000-00007B360000}"/>
    <cellStyle name="20% - uthevingsfarge 4 60 2" xfId="15020" xr:uid="{00000000-0005-0000-0000-00007C360000}"/>
    <cellStyle name="20% - uthevingsfarge 4 60 2 2" xfId="36610" xr:uid="{00000000-0005-0000-0000-00007D360000}"/>
    <cellStyle name="20% - uthevingsfarge 4 60 3" xfId="15021" xr:uid="{00000000-0005-0000-0000-00007E360000}"/>
    <cellStyle name="20% - uthevingsfarge 4 60 4" xfId="36374"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1" xr:uid="{00000000-0005-0000-0000-000083360000}"/>
    <cellStyle name="20% - uthevingsfarge 4 61 3" xfId="15025" xr:uid="{00000000-0005-0000-0000-000084360000}"/>
    <cellStyle name="20% - uthevingsfarge 4 61 4" xfId="36400"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6" xr:uid="{00000000-0005-0000-0000-000089360000}"/>
    <cellStyle name="20% - uthevingsfarge 4 62 3" xfId="36393" xr:uid="{00000000-0005-0000-0000-00008A360000}"/>
    <cellStyle name="20% - uthevingsfarge 4 62_AVA DVA EL" xfId="15029" xr:uid="{00000000-0005-0000-0000-00008B360000}"/>
    <cellStyle name="20% - uthevingsfarge 4 63" xfId="15030" xr:uid="{00000000-0005-0000-0000-00008C360000}"/>
    <cellStyle name="20% - uthevingsfarge 4 63 2" xfId="36584" xr:uid="{00000000-0005-0000-0000-00008D360000}"/>
    <cellStyle name="20% - uthevingsfarge 4 64" xfId="15031" xr:uid="{00000000-0005-0000-0000-00008E360000}"/>
    <cellStyle name="20% - uthevingsfarge 4 64 2" xfId="36663" xr:uid="{00000000-0005-0000-0000-00008F360000}"/>
    <cellStyle name="20% - uthevingsfarge 4 65" xfId="15032" xr:uid="{00000000-0005-0000-0000-000090360000}"/>
    <cellStyle name="20% - uthevingsfarge 4 65 2" xfId="36554" xr:uid="{00000000-0005-0000-0000-000091360000}"/>
    <cellStyle name="20% - uthevingsfarge 4 66" xfId="15033" xr:uid="{00000000-0005-0000-0000-000092360000}"/>
    <cellStyle name="20% - uthevingsfarge 4 66 2" xfId="36649" xr:uid="{00000000-0005-0000-0000-000093360000}"/>
    <cellStyle name="20% - uthevingsfarge 4 67" xfId="36525" xr:uid="{00000000-0005-0000-0000-000094360000}"/>
    <cellStyle name="20% - uthevingsfarge 4 68" xfId="44351" xr:uid="{00000000-0005-0000-0000-000095360000}"/>
    <cellStyle name="20% - uthevingsfarge 4 69" xfId="44352"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2" xr:uid="{00000000-0005-0000-0000-00009A360000}"/>
    <cellStyle name="20% - uthevingsfarge 4 7 2 2_CC1" xfId="54571" xr:uid="{8C58839A-CC14-4CEE-A854-B56F7B4E8E2F}"/>
    <cellStyle name="20% - uthevingsfarge 4 7 2 3" xfId="39503" xr:uid="{00000000-0005-0000-0000-00009B360000}"/>
    <cellStyle name="20% - uthevingsfarge 4 7 2 4" xfId="39504" xr:uid="{00000000-0005-0000-0000-00009C360000}"/>
    <cellStyle name="20% - uthevingsfarge 4 7 2 5" xfId="39505" xr:uid="{00000000-0005-0000-0000-00009D360000}"/>
    <cellStyle name="20% - uthevingsfarge 4 7 2 6" xfId="39501" xr:uid="{00000000-0005-0000-0000-00009E360000}"/>
    <cellStyle name="20% - uthevingsfarge 4 7 2_4 manuell" xfId="54572" xr:uid="{E9DEDC5A-D2B7-4DA2-8A45-F7C9DDB5FEF4}"/>
    <cellStyle name="20% - uthevingsfarge 4 7 3" xfId="3473" xr:uid="{00000000-0005-0000-0000-0000A0360000}"/>
    <cellStyle name="20% - uthevingsfarge 4 7 3 2" xfId="15034" xr:uid="{00000000-0005-0000-0000-0000A1360000}"/>
    <cellStyle name="20% - uthevingsfarge 4 7 3 3" xfId="39506" xr:uid="{00000000-0005-0000-0000-0000A2360000}"/>
    <cellStyle name="20% - uthevingsfarge 4 7 3_AVA DVA EL" xfId="15035" xr:uid="{00000000-0005-0000-0000-0000A3360000}"/>
    <cellStyle name="20% - uthevingsfarge 4 7 4" xfId="15036" xr:uid="{00000000-0005-0000-0000-0000A4360000}"/>
    <cellStyle name="20% - uthevingsfarge 4 7 4 2" xfId="39507" xr:uid="{00000000-0005-0000-0000-0000A5360000}"/>
    <cellStyle name="20% - uthevingsfarge 4 7 5" xfId="15037" xr:uid="{00000000-0005-0000-0000-0000A6360000}"/>
    <cellStyle name="20% - uthevingsfarge 4 7 5 2" xfId="39508" xr:uid="{00000000-0005-0000-0000-0000A7360000}"/>
    <cellStyle name="20% - uthevingsfarge 4 7 6" xfId="39509" xr:uid="{00000000-0005-0000-0000-0000A8360000}"/>
    <cellStyle name="20% - uthevingsfarge 4 7 7" xfId="39500" xr:uid="{00000000-0005-0000-0000-0000A9360000}"/>
    <cellStyle name="20% - uthevingsfarge 4 7 8" xfId="44353" xr:uid="{00000000-0005-0000-0000-0000AA360000}"/>
    <cellStyle name="20% - uthevingsfarge 4 7_3. Chng in credit spreads" xfId="44354" xr:uid="{00000000-0005-0000-0000-0000AB360000}"/>
    <cellStyle name="20% - uthevingsfarge 4 70" xfId="44355" xr:uid="{00000000-0005-0000-0000-0000AC360000}"/>
    <cellStyle name="20% - uthevingsfarge 4 71" xfId="44356" xr:uid="{00000000-0005-0000-0000-0000AD360000}"/>
    <cellStyle name="20% - uthevingsfarge 4 72" xfId="44357" xr:uid="{00000000-0005-0000-0000-0000AE360000}"/>
    <cellStyle name="20% - uthevingsfarge 4 73" xfId="44358" xr:uid="{00000000-0005-0000-0000-0000AF360000}"/>
    <cellStyle name="20% - uthevingsfarge 4 74" xfId="44359"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2" xr:uid="{00000000-0005-0000-0000-0000B4360000}"/>
    <cellStyle name="20% - uthevingsfarge 4 8 2 2_CC1" xfId="54573" xr:uid="{A0FD6695-D345-4A37-BDA9-C09E09BFF3E5}"/>
    <cellStyle name="20% - uthevingsfarge 4 8 2 3" xfId="39513" xr:uid="{00000000-0005-0000-0000-0000B5360000}"/>
    <cellStyle name="20% - uthevingsfarge 4 8 2 4" xfId="39514" xr:uid="{00000000-0005-0000-0000-0000B6360000}"/>
    <cellStyle name="20% - uthevingsfarge 4 8 2 5" xfId="39515" xr:uid="{00000000-0005-0000-0000-0000B7360000}"/>
    <cellStyle name="20% - uthevingsfarge 4 8 2 6" xfId="39511" xr:uid="{00000000-0005-0000-0000-0000B8360000}"/>
    <cellStyle name="20% - uthevingsfarge 4 8 2_4 manuell" xfId="54574" xr:uid="{F7BFDE97-8BA1-44B8-AC77-3CE5DA613923}"/>
    <cellStyle name="20% - uthevingsfarge 4 8 3" xfId="3477" xr:uid="{00000000-0005-0000-0000-0000BA360000}"/>
    <cellStyle name="20% - uthevingsfarge 4 8 3 2" xfId="39516" xr:uid="{00000000-0005-0000-0000-0000BB360000}"/>
    <cellStyle name="20% - uthevingsfarge 4 8 3_CC1" xfId="54575" xr:uid="{BCE3ECF6-AD0C-411B-87E9-AEB9225CC957}"/>
    <cellStyle name="20% - uthevingsfarge 4 8 4" xfId="39517" xr:uid="{00000000-0005-0000-0000-0000BC360000}"/>
    <cellStyle name="20% - uthevingsfarge 4 8 5" xfId="39518" xr:uid="{00000000-0005-0000-0000-0000BD360000}"/>
    <cellStyle name="20% - uthevingsfarge 4 8 6" xfId="39519" xr:uid="{00000000-0005-0000-0000-0000BE360000}"/>
    <cellStyle name="20% - uthevingsfarge 4 8 7" xfId="39510" xr:uid="{00000000-0005-0000-0000-0000BF360000}"/>
    <cellStyle name="20% - uthevingsfarge 4 8_3. Chng in credit spreads" xfId="44360"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2" xr:uid="{00000000-0005-0000-0000-0000C4360000}"/>
    <cellStyle name="20% - uthevingsfarge 4 9 2 2_CC1" xfId="54576" xr:uid="{C95A474A-5C47-4BC7-ADBF-5EA6C00853A8}"/>
    <cellStyle name="20% - uthevingsfarge 4 9 2 3" xfId="39523" xr:uid="{00000000-0005-0000-0000-0000C5360000}"/>
    <cellStyle name="20% - uthevingsfarge 4 9 2 4" xfId="39524" xr:uid="{00000000-0005-0000-0000-0000C6360000}"/>
    <cellStyle name="20% - uthevingsfarge 4 9 2 5" xfId="39525" xr:uid="{00000000-0005-0000-0000-0000C7360000}"/>
    <cellStyle name="20% - uthevingsfarge 4 9 2 6" xfId="39521" xr:uid="{00000000-0005-0000-0000-0000C8360000}"/>
    <cellStyle name="20% - uthevingsfarge 4 9 2_4 manuell" xfId="54577" xr:uid="{D4DE2E76-A0C9-4B32-9D87-A48FF1DAB662}"/>
    <cellStyle name="20% - uthevingsfarge 4 9 3" xfId="3481" xr:uid="{00000000-0005-0000-0000-0000CA360000}"/>
    <cellStyle name="20% - uthevingsfarge 4 9 3 2" xfId="39526" xr:uid="{00000000-0005-0000-0000-0000CB360000}"/>
    <cellStyle name="20% - uthevingsfarge 4 9 3_CC1" xfId="54578" xr:uid="{53B1FB5C-BC46-4DA6-AB39-F32A6E9B538B}"/>
    <cellStyle name="20% - uthevingsfarge 4 9 4" xfId="39527" xr:uid="{00000000-0005-0000-0000-0000CC360000}"/>
    <cellStyle name="20% - uthevingsfarge 4 9 5" xfId="39528" xr:uid="{00000000-0005-0000-0000-0000CD360000}"/>
    <cellStyle name="20% - uthevingsfarge 4 9 6" xfId="39529" xr:uid="{00000000-0005-0000-0000-0000CE360000}"/>
    <cellStyle name="20% - uthevingsfarge 4 9 7" xfId="39520" xr:uid="{00000000-0005-0000-0000-0000CF360000}"/>
    <cellStyle name="20% - uthevingsfarge 4 9_4 manuell" xfId="54579" xr:uid="{900DD475-8DA6-42E2-B5E5-3ABAC38E8A8E}"/>
    <cellStyle name="20% - uthevingsfarge 4_4 manuell" xfId="54580" xr:uid="{B3E0198D-E4B4-4B52-9B8C-F314D4ABD2C9}"/>
    <cellStyle name="20% - uthevingsfarge 5" xfId="36249"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1" xr:uid="{00000000-0005-0000-0000-0000D6360000}"/>
    <cellStyle name="20% - uthevingsfarge 5 10 2_4 manuell" xfId="54581" xr:uid="{F2381686-D5E5-47BB-843C-26A5D2DEC426}"/>
    <cellStyle name="20% - uthevingsfarge 5 10 3" xfId="3485" xr:uid="{00000000-0005-0000-0000-0000D8360000}"/>
    <cellStyle name="20% - uthevingsfarge 5 10 4" xfId="39530" xr:uid="{00000000-0005-0000-0000-0000D9360000}"/>
    <cellStyle name="20% - uthevingsfarge 5 10 5" xfId="44361" xr:uid="{00000000-0005-0000-0000-0000DA360000}"/>
    <cellStyle name="20% - uthevingsfarge 5 10_4 manuell" xfId="54582"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3" xr:uid="{00000000-0005-0000-0000-0000DF360000}"/>
    <cellStyle name="20% - uthevingsfarge 5 11 2_4 manuell" xfId="54583" xr:uid="{3F5F32AF-AA07-4DA4-AF4A-83849E8C6F4C}"/>
    <cellStyle name="20% - uthevingsfarge 5 11 3" xfId="3489" xr:uid="{00000000-0005-0000-0000-0000E1360000}"/>
    <cellStyle name="20% - uthevingsfarge 5 11 4" xfId="39532" xr:uid="{00000000-0005-0000-0000-0000E2360000}"/>
    <cellStyle name="20% - uthevingsfarge 5 11_4 manuell" xfId="54584"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35" xr:uid="{00000000-0005-0000-0000-0000E7360000}"/>
    <cellStyle name="20% - uthevingsfarge 5 12 2_4 manuell" xfId="54585" xr:uid="{E9CAA95C-6BC6-43B3-95F8-916B7739A75D}"/>
    <cellStyle name="20% - uthevingsfarge 5 12 3" xfId="3493" xr:uid="{00000000-0005-0000-0000-0000E9360000}"/>
    <cellStyle name="20% - uthevingsfarge 5 12 4" xfId="39534" xr:uid="{00000000-0005-0000-0000-0000EA360000}"/>
    <cellStyle name="20% - uthevingsfarge 5 12_4 manuell" xfId="54586"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37" xr:uid="{00000000-0005-0000-0000-0000EF360000}"/>
    <cellStyle name="20% - uthevingsfarge 5 13 2_4 manuell" xfId="54587" xr:uid="{F54CA2FA-7C34-4075-B3A7-429DD8164BF7}"/>
    <cellStyle name="20% - uthevingsfarge 5 13 3" xfId="3497" xr:uid="{00000000-0005-0000-0000-0000F1360000}"/>
    <cellStyle name="20% - uthevingsfarge 5 13 4" xfId="39536" xr:uid="{00000000-0005-0000-0000-0000F2360000}"/>
    <cellStyle name="20% - uthevingsfarge 5 13_4 manuell" xfId="54588"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39" xr:uid="{00000000-0005-0000-0000-0000F7360000}"/>
    <cellStyle name="20% - uthevingsfarge 5 14 2_4 manuell" xfId="54589" xr:uid="{2F98BD27-D3AA-4288-AC1E-595837A58A8F}"/>
    <cellStyle name="20% - uthevingsfarge 5 14 3" xfId="3501" xr:uid="{00000000-0005-0000-0000-0000F9360000}"/>
    <cellStyle name="20% - uthevingsfarge 5 14 4" xfId="39538" xr:uid="{00000000-0005-0000-0000-0000FA360000}"/>
    <cellStyle name="20% - uthevingsfarge 5 14_4 manuell" xfId="54590"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1" xr:uid="{00000000-0005-0000-0000-0000FF360000}"/>
    <cellStyle name="20% - uthevingsfarge 5 15 2_4 manuell" xfId="54591" xr:uid="{33ED0667-6AF5-40DF-9D3E-C64E72429EC5}"/>
    <cellStyle name="20% - uthevingsfarge 5 15 3" xfId="3505" xr:uid="{00000000-0005-0000-0000-000001370000}"/>
    <cellStyle name="20% - uthevingsfarge 5 15 4" xfId="39540" xr:uid="{00000000-0005-0000-0000-000002370000}"/>
    <cellStyle name="20% - uthevingsfarge 5 15_4 manuell" xfId="54592"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3" xr:uid="{00000000-0005-0000-0000-000007370000}"/>
    <cellStyle name="20% - uthevingsfarge 5 16 2_4 manuell" xfId="54593" xr:uid="{3B9B04B7-BD7D-48B1-BBC2-0B6319D49356}"/>
    <cellStyle name="20% - uthevingsfarge 5 16 3" xfId="3509" xr:uid="{00000000-0005-0000-0000-000009370000}"/>
    <cellStyle name="20% - uthevingsfarge 5 16 4" xfId="39542" xr:uid="{00000000-0005-0000-0000-00000A370000}"/>
    <cellStyle name="20% - uthevingsfarge 5 16_4 manuell" xfId="54594"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45" xr:uid="{00000000-0005-0000-0000-00000F370000}"/>
    <cellStyle name="20% - uthevingsfarge 5 17 2_4 manuell" xfId="54595" xr:uid="{5A154B5F-7D5C-4DFE-B1D5-DEBC699E7FD1}"/>
    <cellStyle name="20% - uthevingsfarge 5 17 3" xfId="3513" xr:uid="{00000000-0005-0000-0000-000011370000}"/>
    <cellStyle name="20% - uthevingsfarge 5 17 4" xfId="39544" xr:uid="{00000000-0005-0000-0000-000012370000}"/>
    <cellStyle name="20% - uthevingsfarge 5 17_4 manuell" xfId="54596"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47" xr:uid="{00000000-0005-0000-0000-000017370000}"/>
    <cellStyle name="20% - uthevingsfarge 5 18 2_4 manuell" xfId="54597" xr:uid="{EA494481-E479-4FEA-B9B5-61EEED3A8129}"/>
    <cellStyle name="20% - uthevingsfarge 5 18 3" xfId="3517" xr:uid="{00000000-0005-0000-0000-000019370000}"/>
    <cellStyle name="20% - uthevingsfarge 5 18 4" xfId="39546" xr:uid="{00000000-0005-0000-0000-00001A370000}"/>
    <cellStyle name="20% - uthevingsfarge 5 18_4 manuell" xfId="54598"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49" xr:uid="{00000000-0005-0000-0000-00001F370000}"/>
    <cellStyle name="20% - uthevingsfarge 5 19 2_4 manuell" xfId="54599" xr:uid="{4700E17C-FCB1-4DD4-8F1B-C02A3531B055}"/>
    <cellStyle name="20% - uthevingsfarge 5 19 3" xfId="3521" xr:uid="{00000000-0005-0000-0000-000021370000}"/>
    <cellStyle name="20% - uthevingsfarge 5 19 4" xfId="39548" xr:uid="{00000000-0005-0000-0000-000022370000}"/>
    <cellStyle name="20% - uthevingsfarge 5 19_4 manuell" xfId="54600"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2" xr:uid="{00000000-0005-0000-0000-00002B370000}"/>
    <cellStyle name="20% - uthevingsfarge 5 2 14" xfId="44363" xr:uid="{00000000-0005-0000-0000-00002C370000}"/>
    <cellStyle name="20% - uthevingsfarge 5 2 15" xfId="44364" xr:uid="{00000000-0005-0000-0000-00002D370000}"/>
    <cellStyle name="20% - uthevingsfarge 5 2 16" xfId="44365" xr:uid="{00000000-0005-0000-0000-00002E370000}"/>
    <cellStyle name="20% - uthevingsfarge 5 2 2" xfId="3523" xr:uid="{00000000-0005-0000-0000-00002F370000}"/>
    <cellStyle name="20% - uthevingsfarge 5 2 2 10" xfId="44366" xr:uid="{00000000-0005-0000-0000-000030370000}"/>
    <cellStyle name="20% - uthevingsfarge 5 2 2 11" xfId="44367" xr:uid="{00000000-0005-0000-0000-000031370000}"/>
    <cellStyle name="20% - uthevingsfarge 5 2 2 2" xfId="3524" xr:uid="{00000000-0005-0000-0000-000032370000}"/>
    <cellStyle name="20% - uthevingsfarge 5 2 2 2 10" xfId="44368" xr:uid="{00000000-0005-0000-0000-000033370000}"/>
    <cellStyle name="20% - uthevingsfarge 5 2 2 2 2" xfId="15044" xr:uid="{00000000-0005-0000-0000-000034370000}"/>
    <cellStyle name="20% - uthevingsfarge 5 2 2 2 2 2" xfId="15045" xr:uid="{00000000-0005-0000-0000-000035370000}"/>
    <cellStyle name="20% - uthevingsfarge 5 2 2 2 2 2 2" xfId="44369" xr:uid="{00000000-0005-0000-0000-000036370000}"/>
    <cellStyle name="20% - uthevingsfarge 5 2 2 2 2 2 2 2" xfId="44370" xr:uid="{00000000-0005-0000-0000-000037370000}"/>
    <cellStyle name="20% - uthevingsfarge 5 2 2 2 2 2 3" xfId="44371" xr:uid="{00000000-0005-0000-0000-000038370000}"/>
    <cellStyle name="20% - uthevingsfarge 5 2 2 2 2 2_3. Chng in credit spreads" xfId="44372" xr:uid="{00000000-0005-0000-0000-000039370000}"/>
    <cellStyle name="20% - uthevingsfarge 5 2 2 2 2 3" xfId="15046" xr:uid="{00000000-0005-0000-0000-00003A370000}"/>
    <cellStyle name="20% - uthevingsfarge 5 2 2 2 2 3 2" xfId="44373" xr:uid="{00000000-0005-0000-0000-00003B370000}"/>
    <cellStyle name="20% - uthevingsfarge 5 2 2 2 2 4" xfId="44374" xr:uid="{00000000-0005-0000-0000-00003C370000}"/>
    <cellStyle name="20% - uthevingsfarge 5 2 2 2 2 5" xfId="44375" xr:uid="{00000000-0005-0000-0000-00003D370000}"/>
    <cellStyle name="20% - uthevingsfarge 5 2 2 2 2 6" xfId="44376" xr:uid="{00000000-0005-0000-0000-00003E370000}"/>
    <cellStyle name="20% - uthevingsfarge 5 2 2 2 2_3. Chng in credit spreads" xfId="44377" xr:uid="{00000000-0005-0000-0000-00003F370000}"/>
    <cellStyle name="20% - uthevingsfarge 5 2 2 2 3" xfId="15047" xr:uid="{00000000-0005-0000-0000-000040370000}"/>
    <cellStyle name="20% - uthevingsfarge 5 2 2 2 3 2" xfId="15048" xr:uid="{00000000-0005-0000-0000-000041370000}"/>
    <cellStyle name="20% - uthevingsfarge 5 2 2 2 3 2 2" xfId="44378" xr:uid="{00000000-0005-0000-0000-000042370000}"/>
    <cellStyle name="20% - uthevingsfarge 5 2 2 2 3 2 2 2" xfId="44379" xr:uid="{00000000-0005-0000-0000-000043370000}"/>
    <cellStyle name="20% - uthevingsfarge 5 2 2 2 3 2 3" xfId="44380" xr:uid="{00000000-0005-0000-0000-000044370000}"/>
    <cellStyle name="20% - uthevingsfarge 5 2 2 2 3 2_3. Chng in credit spreads" xfId="44381" xr:uid="{00000000-0005-0000-0000-000045370000}"/>
    <cellStyle name="20% - uthevingsfarge 5 2 2 2 3 3" xfId="15049" xr:uid="{00000000-0005-0000-0000-000046370000}"/>
    <cellStyle name="20% - uthevingsfarge 5 2 2 2 3 3 2" xfId="44382" xr:uid="{00000000-0005-0000-0000-000047370000}"/>
    <cellStyle name="20% - uthevingsfarge 5 2 2 2 3 4" xfId="44383" xr:uid="{00000000-0005-0000-0000-000048370000}"/>
    <cellStyle name="20% - uthevingsfarge 5 2 2 2 3 5" xfId="44384" xr:uid="{00000000-0005-0000-0000-000049370000}"/>
    <cellStyle name="20% - uthevingsfarge 5 2 2 2 3 6" xfId="44385" xr:uid="{00000000-0005-0000-0000-00004A370000}"/>
    <cellStyle name="20% - uthevingsfarge 5 2 2 2 3_3. Chng in credit spreads" xfId="44386" xr:uid="{00000000-0005-0000-0000-00004B370000}"/>
    <cellStyle name="20% - uthevingsfarge 5 2 2 2 4" xfId="15050" xr:uid="{00000000-0005-0000-0000-00004C370000}"/>
    <cellStyle name="20% - uthevingsfarge 5 2 2 2 4 2" xfId="15051" xr:uid="{00000000-0005-0000-0000-00004D370000}"/>
    <cellStyle name="20% - uthevingsfarge 5 2 2 2 4 2 2" xfId="44387" xr:uid="{00000000-0005-0000-0000-00004E370000}"/>
    <cellStyle name="20% - uthevingsfarge 5 2 2 2 4 3" xfId="15052" xr:uid="{00000000-0005-0000-0000-00004F370000}"/>
    <cellStyle name="20% - uthevingsfarge 5 2 2 2 4 4" xfId="44388" xr:uid="{00000000-0005-0000-0000-000050370000}"/>
    <cellStyle name="20% - uthevingsfarge 5 2 2 2 4 5" xfId="44389" xr:uid="{00000000-0005-0000-0000-000051370000}"/>
    <cellStyle name="20% - uthevingsfarge 5 2 2 2 4 6" xfId="44390" xr:uid="{00000000-0005-0000-0000-000052370000}"/>
    <cellStyle name="20% - uthevingsfarge 5 2 2 2 4_3. Chng in credit spreads" xfId="44391" xr:uid="{00000000-0005-0000-0000-000053370000}"/>
    <cellStyle name="20% - uthevingsfarge 5 2 2 2 5" xfId="15053" xr:uid="{00000000-0005-0000-0000-000054370000}"/>
    <cellStyle name="20% - uthevingsfarge 5 2 2 2 5 2" xfId="15054" xr:uid="{00000000-0005-0000-0000-000055370000}"/>
    <cellStyle name="20% - uthevingsfarge 5 2 2 2 5 2 2" xfId="44392" xr:uid="{00000000-0005-0000-0000-000056370000}"/>
    <cellStyle name="20% - uthevingsfarge 5 2 2 2 5 3" xfId="15055" xr:uid="{00000000-0005-0000-0000-000057370000}"/>
    <cellStyle name="20% - uthevingsfarge 5 2 2 2 5 4" xfId="44393" xr:uid="{00000000-0005-0000-0000-000058370000}"/>
    <cellStyle name="20% - uthevingsfarge 5 2 2 2 5 5" xfId="44394" xr:uid="{00000000-0005-0000-0000-000059370000}"/>
    <cellStyle name="20% - uthevingsfarge 5 2 2 2 5_3. Chng in credit spreads" xfId="44395" xr:uid="{00000000-0005-0000-0000-00005A370000}"/>
    <cellStyle name="20% - uthevingsfarge 5 2 2 2 6" xfId="15056" xr:uid="{00000000-0005-0000-0000-00005B370000}"/>
    <cellStyle name="20% - uthevingsfarge 5 2 2 2 6 2" xfId="44396" xr:uid="{00000000-0005-0000-0000-00005C370000}"/>
    <cellStyle name="20% - uthevingsfarge 5 2 2 2 7" xfId="15057" xr:uid="{00000000-0005-0000-0000-00005D370000}"/>
    <cellStyle name="20% - uthevingsfarge 5 2 2 2 8" xfId="39551" xr:uid="{00000000-0005-0000-0000-00005E370000}"/>
    <cellStyle name="20% - uthevingsfarge 5 2 2 2 9" xfId="44397" xr:uid="{00000000-0005-0000-0000-00005F370000}"/>
    <cellStyle name="20% - uthevingsfarge 5 2 2 2_3. Chng in credit spreads" xfId="44398" xr:uid="{00000000-0005-0000-0000-000060370000}"/>
    <cellStyle name="20% - uthevingsfarge 5 2 2 3" xfId="15058" xr:uid="{00000000-0005-0000-0000-000061370000}"/>
    <cellStyle name="20% - uthevingsfarge 5 2 2 3 2" xfId="15059" xr:uid="{00000000-0005-0000-0000-000062370000}"/>
    <cellStyle name="20% - uthevingsfarge 5 2 2 3 2 2" xfId="44399" xr:uid="{00000000-0005-0000-0000-000063370000}"/>
    <cellStyle name="20% - uthevingsfarge 5 2 2 3 2 2 2" xfId="44400" xr:uid="{00000000-0005-0000-0000-000064370000}"/>
    <cellStyle name="20% - uthevingsfarge 5 2 2 3 2 3" xfId="44401" xr:uid="{00000000-0005-0000-0000-000065370000}"/>
    <cellStyle name="20% - uthevingsfarge 5 2 2 3 2_3. Chng in credit spreads" xfId="44402" xr:uid="{00000000-0005-0000-0000-000066370000}"/>
    <cellStyle name="20% - uthevingsfarge 5 2 2 3 3" xfId="15060" xr:uid="{00000000-0005-0000-0000-000067370000}"/>
    <cellStyle name="20% - uthevingsfarge 5 2 2 3 3 2" xfId="44403" xr:uid="{00000000-0005-0000-0000-000068370000}"/>
    <cellStyle name="20% - uthevingsfarge 5 2 2 3 4" xfId="44404" xr:uid="{00000000-0005-0000-0000-000069370000}"/>
    <cellStyle name="20% - uthevingsfarge 5 2 2 3 5" xfId="44405" xr:uid="{00000000-0005-0000-0000-00006A370000}"/>
    <cellStyle name="20% - uthevingsfarge 5 2 2 3 6" xfId="44406" xr:uid="{00000000-0005-0000-0000-00006B370000}"/>
    <cellStyle name="20% - uthevingsfarge 5 2 2 3_3. Chng in credit spreads" xfId="44407" xr:uid="{00000000-0005-0000-0000-00006C370000}"/>
    <cellStyle name="20% - uthevingsfarge 5 2 2 4" xfId="15061" xr:uid="{00000000-0005-0000-0000-00006D370000}"/>
    <cellStyle name="20% - uthevingsfarge 5 2 2 4 2" xfId="15062" xr:uid="{00000000-0005-0000-0000-00006E370000}"/>
    <cellStyle name="20% - uthevingsfarge 5 2 2 4 2 2" xfId="44408" xr:uid="{00000000-0005-0000-0000-00006F370000}"/>
    <cellStyle name="20% - uthevingsfarge 5 2 2 4 2 2 2" xfId="44409" xr:uid="{00000000-0005-0000-0000-000070370000}"/>
    <cellStyle name="20% - uthevingsfarge 5 2 2 4 2 3" xfId="44410" xr:uid="{00000000-0005-0000-0000-000071370000}"/>
    <cellStyle name="20% - uthevingsfarge 5 2 2 4 2_3. Chng in credit spreads" xfId="44411" xr:uid="{00000000-0005-0000-0000-000072370000}"/>
    <cellStyle name="20% - uthevingsfarge 5 2 2 4 3" xfId="15063" xr:uid="{00000000-0005-0000-0000-000073370000}"/>
    <cellStyle name="20% - uthevingsfarge 5 2 2 4 3 2" xfId="44412" xr:uid="{00000000-0005-0000-0000-000074370000}"/>
    <cellStyle name="20% - uthevingsfarge 5 2 2 4 4" xfId="44413" xr:uid="{00000000-0005-0000-0000-000075370000}"/>
    <cellStyle name="20% - uthevingsfarge 5 2 2 4 5" xfId="44414" xr:uid="{00000000-0005-0000-0000-000076370000}"/>
    <cellStyle name="20% - uthevingsfarge 5 2 2 4 6" xfId="44415" xr:uid="{00000000-0005-0000-0000-000077370000}"/>
    <cellStyle name="20% - uthevingsfarge 5 2 2 4_3. Chng in credit spreads" xfId="44416" xr:uid="{00000000-0005-0000-0000-000078370000}"/>
    <cellStyle name="20% - uthevingsfarge 5 2 2 5" xfId="15064" xr:uid="{00000000-0005-0000-0000-000079370000}"/>
    <cellStyle name="20% - uthevingsfarge 5 2 2 5 2" xfId="15065" xr:uid="{00000000-0005-0000-0000-00007A370000}"/>
    <cellStyle name="20% - uthevingsfarge 5 2 2 5 2 2" xfId="44417" xr:uid="{00000000-0005-0000-0000-00007B370000}"/>
    <cellStyle name="20% - uthevingsfarge 5 2 2 5 2 2 2" xfId="44418" xr:uid="{00000000-0005-0000-0000-00007C370000}"/>
    <cellStyle name="20% - uthevingsfarge 5 2 2 5 2 3" xfId="44419" xr:uid="{00000000-0005-0000-0000-00007D370000}"/>
    <cellStyle name="20% - uthevingsfarge 5 2 2 5 2_3. Chng in credit spreads" xfId="44420" xr:uid="{00000000-0005-0000-0000-00007E370000}"/>
    <cellStyle name="20% - uthevingsfarge 5 2 2 5 3" xfId="15066" xr:uid="{00000000-0005-0000-0000-00007F370000}"/>
    <cellStyle name="20% - uthevingsfarge 5 2 2 5 3 2" xfId="44421" xr:uid="{00000000-0005-0000-0000-000080370000}"/>
    <cellStyle name="20% - uthevingsfarge 5 2 2 5 4" xfId="44422" xr:uid="{00000000-0005-0000-0000-000081370000}"/>
    <cellStyle name="20% - uthevingsfarge 5 2 2 5 5" xfId="44423" xr:uid="{00000000-0005-0000-0000-000082370000}"/>
    <cellStyle name="20% - uthevingsfarge 5 2 2 5 6" xfId="44424" xr:uid="{00000000-0005-0000-0000-000083370000}"/>
    <cellStyle name="20% - uthevingsfarge 5 2 2 5_3. Chng in credit spreads" xfId="44425" xr:uid="{00000000-0005-0000-0000-000084370000}"/>
    <cellStyle name="20% - uthevingsfarge 5 2 2 6" xfId="15067" xr:uid="{00000000-0005-0000-0000-000085370000}"/>
    <cellStyle name="20% - uthevingsfarge 5 2 2 6 2" xfId="15068" xr:uid="{00000000-0005-0000-0000-000086370000}"/>
    <cellStyle name="20% - uthevingsfarge 5 2 2 6 2 2" xfId="44426" xr:uid="{00000000-0005-0000-0000-000087370000}"/>
    <cellStyle name="20% - uthevingsfarge 5 2 2 6 3" xfId="15069" xr:uid="{00000000-0005-0000-0000-000088370000}"/>
    <cellStyle name="20% - uthevingsfarge 5 2 2 6 4" xfId="44427" xr:uid="{00000000-0005-0000-0000-000089370000}"/>
    <cellStyle name="20% - uthevingsfarge 5 2 2 6 5" xfId="44428" xr:uid="{00000000-0005-0000-0000-00008A370000}"/>
    <cellStyle name="20% - uthevingsfarge 5 2 2 6 6" xfId="44429" xr:uid="{00000000-0005-0000-0000-00008B370000}"/>
    <cellStyle name="20% - uthevingsfarge 5 2 2 6_3. Chng in credit spreads" xfId="44430" xr:uid="{00000000-0005-0000-0000-00008C370000}"/>
    <cellStyle name="20% - uthevingsfarge 5 2 2 7" xfId="15070" xr:uid="{00000000-0005-0000-0000-00008D370000}"/>
    <cellStyle name="20% - uthevingsfarge 5 2 2 7 2" xfId="44431" xr:uid="{00000000-0005-0000-0000-00008E370000}"/>
    <cellStyle name="20% - uthevingsfarge 5 2 2 8" xfId="39550" xr:uid="{00000000-0005-0000-0000-00008F370000}"/>
    <cellStyle name="20% - uthevingsfarge 5 2 2 9" xfId="44432" xr:uid="{00000000-0005-0000-0000-000090370000}"/>
    <cellStyle name="20% - uthevingsfarge 5 2 2_3. Chng in credit spreads" xfId="44433" xr:uid="{00000000-0005-0000-0000-000091370000}"/>
    <cellStyle name="20% - uthevingsfarge 5 2 3" xfId="12450" xr:uid="{00000000-0005-0000-0000-000092370000}"/>
    <cellStyle name="20% - uthevingsfarge 5 2 3 10" xfId="44434" xr:uid="{00000000-0005-0000-0000-000093370000}"/>
    <cellStyle name="20% - uthevingsfarge 5 2 3 2" xfId="15071" xr:uid="{00000000-0005-0000-0000-000094370000}"/>
    <cellStyle name="20% - uthevingsfarge 5 2 3 2 2" xfId="15072" xr:uid="{00000000-0005-0000-0000-000095370000}"/>
    <cellStyle name="20% - uthevingsfarge 5 2 3 2 2 2" xfId="44435" xr:uid="{00000000-0005-0000-0000-000096370000}"/>
    <cellStyle name="20% - uthevingsfarge 5 2 3 2 2 2 2" xfId="44436" xr:uid="{00000000-0005-0000-0000-000097370000}"/>
    <cellStyle name="20% - uthevingsfarge 5 2 3 2 2 3" xfId="44437" xr:uid="{00000000-0005-0000-0000-000098370000}"/>
    <cellStyle name="20% - uthevingsfarge 5 2 3 2 2_3. Chng in credit spreads" xfId="44438" xr:uid="{00000000-0005-0000-0000-000099370000}"/>
    <cellStyle name="20% - uthevingsfarge 5 2 3 2 3" xfId="15073" xr:uid="{00000000-0005-0000-0000-00009A370000}"/>
    <cellStyle name="20% - uthevingsfarge 5 2 3 2 3 2" xfId="44439" xr:uid="{00000000-0005-0000-0000-00009B370000}"/>
    <cellStyle name="20% - uthevingsfarge 5 2 3 2 3 2 2" xfId="44440" xr:uid="{00000000-0005-0000-0000-00009C370000}"/>
    <cellStyle name="20% - uthevingsfarge 5 2 3 2 3 3" xfId="44441" xr:uid="{00000000-0005-0000-0000-00009D370000}"/>
    <cellStyle name="20% - uthevingsfarge 5 2 3 2 3_3. Chng in credit spreads" xfId="44442" xr:uid="{00000000-0005-0000-0000-00009E370000}"/>
    <cellStyle name="20% - uthevingsfarge 5 2 3 2 4" xfId="44443" xr:uid="{00000000-0005-0000-0000-00009F370000}"/>
    <cellStyle name="20% - uthevingsfarge 5 2 3 2 4 2" xfId="44444" xr:uid="{00000000-0005-0000-0000-0000A0370000}"/>
    <cellStyle name="20% - uthevingsfarge 5 2 3 2 4 2 2" xfId="44445" xr:uid="{00000000-0005-0000-0000-0000A1370000}"/>
    <cellStyle name="20% - uthevingsfarge 5 2 3 2 4 3" xfId="44446" xr:uid="{00000000-0005-0000-0000-0000A2370000}"/>
    <cellStyle name="20% - uthevingsfarge 5 2 3 2 4_3. Chng in credit spreads" xfId="44447" xr:uid="{00000000-0005-0000-0000-0000A3370000}"/>
    <cellStyle name="20% - uthevingsfarge 5 2 3 2 5" xfId="44448" xr:uid="{00000000-0005-0000-0000-0000A4370000}"/>
    <cellStyle name="20% - uthevingsfarge 5 2 3 2 5 2" xfId="44449" xr:uid="{00000000-0005-0000-0000-0000A5370000}"/>
    <cellStyle name="20% - uthevingsfarge 5 2 3 2 6" xfId="44450" xr:uid="{00000000-0005-0000-0000-0000A6370000}"/>
    <cellStyle name="20% - uthevingsfarge 5 2 3 2_3. Chng in credit spreads" xfId="44451" xr:uid="{00000000-0005-0000-0000-0000A7370000}"/>
    <cellStyle name="20% - uthevingsfarge 5 2 3 3" xfId="15074" xr:uid="{00000000-0005-0000-0000-0000A8370000}"/>
    <cellStyle name="20% - uthevingsfarge 5 2 3 3 2" xfId="15075" xr:uid="{00000000-0005-0000-0000-0000A9370000}"/>
    <cellStyle name="20% - uthevingsfarge 5 2 3 3 2 2" xfId="44452" xr:uid="{00000000-0005-0000-0000-0000AA370000}"/>
    <cellStyle name="20% - uthevingsfarge 5 2 3 3 2 2 2" xfId="44453" xr:uid="{00000000-0005-0000-0000-0000AB370000}"/>
    <cellStyle name="20% - uthevingsfarge 5 2 3 3 2 3" xfId="44454" xr:uid="{00000000-0005-0000-0000-0000AC370000}"/>
    <cellStyle name="20% - uthevingsfarge 5 2 3 3 2_3. Chng in credit spreads" xfId="44455" xr:uid="{00000000-0005-0000-0000-0000AD370000}"/>
    <cellStyle name="20% - uthevingsfarge 5 2 3 3 3" xfId="15076" xr:uid="{00000000-0005-0000-0000-0000AE370000}"/>
    <cellStyle name="20% - uthevingsfarge 5 2 3 3 3 2" xfId="44456" xr:uid="{00000000-0005-0000-0000-0000AF370000}"/>
    <cellStyle name="20% - uthevingsfarge 5 2 3 3 4" xfId="44457" xr:uid="{00000000-0005-0000-0000-0000B0370000}"/>
    <cellStyle name="20% - uthevingsfarge 5 2 3 3 5" xfId="44458" xr:uid="{00000000-0005-0000-0000-0000B1370000}"/>
    <cellStyle name="20% - uthevingsfarge 5 2 3 3 6" xfId="44459" xr:uid="{00000000-0005-0000-0000-0000B2370000}"/>
    <cellStyle name="20% - uthevingsfarge 5 2 3 3_3. Chng in credit spreads" xfId="44460" xr:uid="{00000000-0005-0000-0000-0000B3370000}"/>
    <cellStyle name="20% - uthevingsfarge 5 2 3 4" xfId="15077" xr:uid="{00000000-0005-0000-0000-0000B4370000}"/>
    <cellStyle name="20% - uthevingsfarge 5 2 3 4 2" xfId="15078" xr:uid="{00000000-0005-0000-0000-0000B5370000}"/>
    <cellStyle name="20% - uthevingsfarge 5 2 3 4 2 2" xfId="44461" xr:uid="{00000000-0005-0000-0000-0000B6370000}"/>
    <cellStyle name="20% - uthevingsfarge 5 2 3 4 3" xfId="15079" xr:uid="{00000000-0005-0000-0000-0000B7370000}"/>
    <cellStyle name="20% - uthevingsfarge 5 2 3 4 4" xfId="44462" xr:uid="{00000000-0005-0000-0000-0000B8370000}"/>
    <cellStyle name="20% - uthevingsfarge 5 2 3 4 5" xfId="44463" xr:uid="{00000000-0005-0000-0000-0000B9370000}"/>
    <cellStyle name="20% - uthevingsfarge 5 2 3 4 6" xfId="44464" xr:uid="{00000000-0005-0000-0000-0000BA370000}"/>
    <cellStyle name="20% - uthevingsfarge 5 2 3 4_3. Chng in credit spreads" xfId="44465" xr:uid="{00000000-0005-0000-0000-0000BB370000}"/>
    <cellStyle name="20% - uthevingsfarge 5 2 3 5" xfId="15080" xr:uid="{00000000-0005-0000-0000-0000BC370000}"/>
    <cellStyle name="20% - uthevingsfarge 5 2 3 5 2" xfId="15081" xr:uid="{00000000-0005-0000-0000-0000BD370000}"/>
    <cellStyle name="20% - uthevingsfarge 5 2 3 5 2 2" xfId="44466" xr:uid="{00000000-0005-0000-0000-0000BE370000}"/>
    <cellStyle name="20% - uthevingsfarge 5 2 3 5 3" xfId="15082" xr:uid="{00000000-0005-0000-0000-0000BF370000}"/>
    <cellStyle name="20% - uthevingsfarge 5 2 3 5 4" xfId="44467" xr:uid="{00000000-0005-0000-0000-0000C0370000}"/>
    <cellStyle name="20% - uthevingsfarge 5 2 3 5 5" xfId="44468" xr:uid="{00000000-0005-0000-0000-0000C1370000}"/>
    <cellStyle name="20% - uthevingsfarge 5 2 3 5 6" xfId="44469" xr:uid="{00000000-0005-0000-0000-0000C2370000}"/>
    <cellStyle name="20% - uthevingsfarge 5 2 3 5_3. Chng in credit spreads" xfId="44470" xr:uid="{00000000-0005-0000-0000-0000C3370000}"/>
    <cellStyle name="20% - uthevingsfarge 5 2 3 6" xfId="15083" xr:uid="{00000000-0005-0000-0000-0000C4370000}"/>
    <cellStyle name="20% - uthevingsfarge 5 2 3 6 2" xfId="44471" xr:uid="{00000000-0005-0000-0000-0000C5370000}"/>
    <cellStyle name="20% - uthevingsfarge 5 2 3 6 2 2" xfId="44472" xr:uid="{00000000-0005-0000-0000-0000C6370000}"/>
    <cellStyle name="20% - uthevingsfarge 5 2 3 6 3" xfId="44473" xr:uid="{00000000-0005-0000-0000-0000C7370000}"/>
    <cellStyle name="20% - uthevingsfarge 5 2 3 6_3. Chng in credit spreads" xfId="44474" xr:uid="{00000000-0005-0000-0000-0000C8370000}"/>
    <cellStyle name="20% - uthevingsfarge 5 2 3 7" xfId="15084" xr:uid="{00000000-0005-0000-0000-0000C9370000}"/>
    <cellStyle name="20% - uthevingsfarge 5 2 3 7 2" xfId="44475" xr:uid="{00000000-0005-0000-0000-0000CA370000}"/>
    <cellStyle name="20% - uthevingsfarge 5 2 3 8" xfId="39552" xr:uid="{00000000-0005-0000-0000-0000CB370000}"/>
    <cellStyle name="20% - uthevingsfarge 5 2 3 9" xfId="44476" xr:uid="{00000000-0005-0000-0000-0000CC370000}"/>
    <cellStyle name="20% - uthevingsfarge 5 2 3_3. Chng in credit spreads" xfId="44477"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78" xr:uid="{00000000-0005-0000-0000-0000D1370000}"/>
    <cellStyle name="20% - uthevingsfarge 5 2 4 2 3" xfId="44479" xr:uid="{00000000-0005-0000-0000-0000D2370000}"/>
    <cellStyle name="20% - uthevingsfarge 5 2 4 2_3. Chng in credit spreads" xfId="44480" xr:uid="{00000000-0005-0000-0000-0000D3370000}"/>
    <cellStyle name="20% - uthevingsfarge 5 2 4 3" xfId="15088" xr:uid="{00000000-0005-0000-0000-0000D4370000}"/>
    <cellStyle name="20% - uthevingsfarge 5 2 4 3 2" xfId="44481" xr:uid="{00000000-0005-0000-0000-0000D5370000}"/>
    <cellStyle name="20% - uthevingsfarge 5 2 4 3 2 2" xfId="44482" xr:uid="{00000000-0005-0000-0000-0000D6370000}"/>
    <cellStyle name="20% - uthevingsfarge 5 2 4 3 3" xfId="44483" xr:uid="{00000000-0005-0000-0000-0000D7370000}"/>
    <cellStyle name="20% - uthevingsfarge 5 2 4 3_3. Chng in credit spreads" xfId="44484" xr:uid="{00000000-0005-0000-0000-0000D8370000}"/>
    <cellStyle name="20% - uthevingsfarge 5 2 4 4" xfId="15089" xr:uid="{00000000-0005-0000-0000-0000D9370000}"/>
    <cellStyle name="20% - uthevingsfarge 5 2 4 4 2" xfId="44485" xr:uid="{00000000-0005-0000-0000-0000DA370000}"/>
    <cellStyle name="20% - uthevingsfarge 5 2 4 4 2 2" xfId="44486" xr:uid="{00000000-0005-0000-0000-0000DB370000}"/>
    <cellStyle name="20% - uthevingsfarge 5 2 4 4 3" xfId="44487" xr:uid="{00000000-0005-0000-0000-0000DC370000}"/>
    <cellStyle name="20% - uthevingsfarge 5 2 4 4_3. Chng in credit spreads" xfId="44488" xr:uid="{00000000-0005-0000-0000-0000DD370000}"/>
    <cellStyle name="20% - uthevingsfarge 5 2 4 5" xfId="39553" xr:uid="{00000000-0005-0000-0000-0000DE370000}"/>
    <cellStyle name="20% - uthevingsfarge 5 2 4 5 2" xfId="44489" xr:uid="{00000000-0005-0000-0000-0000DF370000}"/>
    <cellStyle name="20% - uthevingsfarge 5 2 4 6" xfId="44490" xr:uid="{00000000-0005-0000-0000-0000E0370000}"/>
    <cellStyle name="20% - uthevingsfarge 5 2 4 7" xfId="44491" xr:uid="{00000000-0005-0000-0000-0000E1370000}"/>
    <cellStyle name="20% - uthevingsfarge 5 2 4_3. Chng in credit spreads" xfId="44492"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3" xr:uid="{00000000-0005-0000-0000-0000E6370000}"/>
    <cellStyle name="20% - uthevingsfarge 5 2 5 2 3" xfId="44494" xr:uid="{00000000-0005-0000-0000-0000E7370000}"/>
    <cellStyle name="20% - uthevingsfarge 5 2 5 2_3. Chng in credit spreads" xfId="44495" xr:uid="{00000000-0005-0000-0000-0000E8370000}"/>
    <cellStyle name="20% - uthevingsfarge 5 2 5 3" xfId="15093" xr:uid="{00000000-0005-0000-0000-0000E9370000}"/>
    <cellStyle name="20% - uthevingsfarge 5 2 5 3 2" xfId="44496" xr:uid="{00000000-0005-0000-0000-0000EA370000}"/>
    <cellStyle name="20% - uthevingsfarge 5 2 5 4" xfId="15094" xr:uid="{00000000-0005-0000-0000-0000EB370000}"/>
    <cellStyle name="20% - uthevingsfarge 5 2 5 5" xfId="44497" xr:uid="{00000000-0005-0000-0000-0000EC370000}"/>
    <cellStyle name="20% - uthevingsfarge 5 2 5 6" xfId="44498" xr:uid="{00000000-0005-0000-0000-0000ED370000}"/>
    <cellStyle name="20% - uthevingsfarge 5 2 5 7" xfId="44499" xr:uid="{00000000-0005-0000-0000-0000EE370000}"/>
    <cellStyle name="20% - uthevingsfarge 5 2 5_3. Chng in credit spreads" xfId="44500"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1" xr:uid="{00000000-0005-0000-0000-0000F3370000}"/>
    <cellStyle name="20% - uthevingsfarge 5 2 6 2 3" xfId="44502" xr:uid="{00000000-0005-0000-0000-0000F4370000}"/>
    <cellStyle name="20% - uthevingsfarge 5 2 6 2_3. Chng in credit spreads" xfId="44503" xr:uid="{00000000-0005-0000-0000-0000F5370000}"/>
    <cellStyle name="20% - uthevingsfarge 5 2 6 3" xfId="15098" xr:uid="{00000000-0005-0000-0000-0000F6370000}"/>
    <cellStyle name="20% - uthevingsfarge 5 2 6 3 2" xfId="44504" xr:uid="{00000000-0005-0000-0000-0000F7370000}"/>
    <cellStyle name="20% - uthevingsfarge 5 2 6 4" xfId="15099" xr:uid="{00000000-0005-0000-0000-0000F8370000}"/>
    <cellStyle name="20% - uthevingsfarge 5 2 6 5" xfId="44505" xr:uid="{00000000-0005-0000-0000-0000F9370000}"/>
    <cellStyle name="20% - uthevingsfarge 5 2 6 6" xfId="44506" xr:uid="{00000000-0005-0000-0000-0000FA370000}"/>
    <cellStyle name="20% - uthevingsfarge 5 2 6 7" xfId="44507" xr:uid="{00000000-0005-0000-0000-0000FB370000}"/>
    <cellStyle name="20% - uthevingsfarge 5 2 6_3. Chng in credit spreads" xfId="44508"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09"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10" xr:uid="{00000000-0005-0000-0000-000004380000}"/>
    <cellStyle name="20% - uthevingsfarge 5 2 7 6" xfId="44511" xr:uid="{00000000-0005-0000-0000-000005380000}"/>
    <cellStyle name="20% - uthevingsfarge 5 2 7_3. Chng in credit spreads" xfId="44512" xr:uid="{00000000-0005-0000-0000-000006380000}"/>
    <cellStyle name="20% - uthevingsfarge 5 2 8" xfId="15106" xr:uid="{00000000-0005-0000-0000-000007380000}"/>
    <cellStyle name="20% - uthevingsfarge 5 2 8 2" xfId="15107" xr:uid="{00000000-0005-0000-0000-000008380000}"/>
    <cellStyle name="20% - uthevingsfarge 5 2 8 2 2" xfId="44513" xr:uid="{00000000-0005-0000-0000-000009380000}"/>
    <cellStyle name="20% - uthevingsfarge 5 2 8 3" xfId="15108" xr:uid="{00000000-0005-0000-0000-00000A380000}"/>
    <cellStyle name="20% - uthevingsfarge 5 2 8 4" xfId="44514" xr:uid="{00000000-0005-0000-0000-00000B380000}"/>
    <cellStyle name="20% - uthevingsfarge 5 2 8_3. Chng in credit spreads" xfId="44515"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55" xr:uid="{00000000-0005-0000-0000-000015380000}"/>
    <cellStyle name="20% - uthevingsfarge 5 20 2_4 manuell" xfId="54601" xr:uid="{1ED482B5-9040-4FCB-9509-794A8E2F1694}"/>
    <cellStyle name="20% - uthevingsfarge 5 20 3" xfId="3529" xr:uid="{00000000-0005-0000-0000-000017380000}"/>
    <cellStyle name="20% - uthevingsfarge 5 20 4" xfId="39554" xr:uid="{00000000-0005-0000-0000-000018380000}"/>
    <cellStyle name="20% - uthevingsfarge 5 20_4 manuell" xfId="54602"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57" xr:uid="{00000000-0005-0000-0000-00001D380000}"/>
    <cellStyle name="20% - uthevingsfarge 5 21 2_4 manuell" xfId="54603" xr:uid="{D2E8F5EA-6DBD-4967-ACA9-7962AC1F560B}"/>
    <cellStyle name="20% - uthevingsfarge 5 21 3" xfId="3533" xr:uid="{00000000-0005-0000-0000-00001F380000}"/>
    <cellStyle name="20% - uthevingsfarge 5 21 4" xfId="39556" xr:uid="{00000000-0005-0000-0000-000020380000}"/>
    <cellStyle name="20% - uthevingsfarge 5 21_4 manuell" xfId="54604"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59" xr:uid="{00000000-0005-0000-0000-000025380000}"/>
    <cellStyle name="20% - uthevingsfarge 5 22 2_4 manuell" xfId="54605" xr:uid="{9BB0AB24-CE69-4C0C-87B4-C17F4B67BEDB}"/>
    <cellStyle name="20% - uthevingsfarge 5 22 3" xfId="3537" xr:uid="{00000000-0005-0000-0000-000027380000}"/>
    <cellStyle name="20% - uthevingsfarge 5 22 4" xfId="39558" xr:uid="{00000000-0005-0000-0000-000028380000}"/>
    <cellStyle name="20% - uthevingsfarge 5 22_4 manuell" xfId="54606"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1" xr:uid="{00000000-0005-0000-0000-00002D380000}"/>
    <cellStyle name="20% - uthevingsfarge 5 23 2_4 manuell" xfId="54607" xr:uid="{0805AFC2-8CBC-48FB-8DE0-02F87E51B79B}"/>
    <cellStyle name="20% - uthevingsfarge 5 23 3" xfId="3541" xr:uid="{00000000-0005-0000-0000-00002F380000}"/>
    <cellStyle name="20% - uthevingsfarge 5 23 4" xfId="39560" xr:uid="{00000000-0005-0000-0000-000030380000}"/>
    <cellStyle name="20% - uthevingsfarge 5 23_4 manuell" xfId="54608"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3" xr:uid="{00000000-0005-0000-0000-000035380000}"/>
    <cellStyle name="20% - uthevingsfarge 5 24 2_4 manuell" xfId="54609" xr:uid="{1C766660-33E4-4570-9AB1-CD32DC784FEB}"/>
    <cellStyle name="20% - uthevingsfarge 5 24 3" xfId="3545" xr:uid="{00000000-0005-0000-0000-000037380000}"/>
    <cellStyle name="20% - uthevingsfarge 5 24 4" xfId="39562" xr:uid="{00000000-0005-0000-0000-000038380000}"/>
    <cellStyle name="20% - uthevingsfarge 5 24_4 manuell" xfId="54610"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65" xr:uid="{00000000-0005-0000-0000-00003D380000}"/>
    <cellStyle name="20% - uthevingsfarge 5 25 2_4 manuell" xfId="54611" xr:uid="{2F5B3E1C-6B30-47DA-B926-FF40C2B67AE6}"/>
    <cellStyle name="20% - uthevingsfarge 5 25 3" xfId="3549" xr:uid="{00000000-0005-0000-0000-00003F380000}"/>
    <cellStyle name="20% - uthevingsfarge 5 25 4" xfId="39564" xr:uid="{00000000-0005-0000-0000-000040380000}"/>
    <cellStyle name="20% - uthevingsfarge 5 25_4 manuell" xfId="54612"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67" xr:uid="{00000000-0005-0000-0000-000045380000}"/>
    <cellStyle name="20% - uthevingsfarge 5 26 2_4 manuell" xfId="54613" xr:uid="{BE1F2051-02AE-4AB4-B0B4-073A089A2CED}"/>
    <cellStyle name="20% - uthevingsfarge 5 26 3" xfId="3553" xr:uid="{00000000-0005-0000-0000-000047380000}"/>
    <cellStyle name="20% - uthevingsfarge 5 26 4" xfId="39566" xr:uid="{00000000-0005-0000-0000-000048380000}"/>
    <cellStyle name="20% - uthevingsfarge 5 26_4 manuell" xfId="54614"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69" xr:uid="{00000000-0005-0000-0000-00004D380000}"/>
    <cellStyle name="20% - uthevingsfarge 5 27 2_4 manuell" xfId="54615" xr:uid="{B40C95A1-B243-4D62-A14B-8FE5002F38EB}"/>
    <cellStyle name="20% - uthevingsfarge 5 27 3" xfId="3557" xr:uid="{00000000-0005-0000-0000-00004F380000}"/>
    <cellStyle name="20% - uthevingsfarge 5 27 4" xfId="39568" xr:uid="{00000000-0005-0000-0000-000050380000}"/>
    <cellStyle name="20% - uthevingsfarge 5 27_4 manuell" xfId="54616"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1" xr:uid="{00000000-0005-0000-0000-000055380000}"/>
    <cellStyle name="20% - uthevingsfarge 5 28 2_4 manuell" xfId="54617" xr:uid="{A680B58F-BE91-4802-BE44-F5F1EE4610E4}"/>
    <cellStyle name="20% - uthevingsfarge 5 28 3" xfId="3561" xr:uid="{00000000-0005-0000-0000-000057380000}"/>
    <cellStyle name="20% - uthevingsfarge 5 28 4" xfId="39570" xr:uid="{00000000-0005-0000-0000-000058380000}"/>
    <cellStyle name="20% - uthevingsfarge 5 28_4 manuell" xfId="54618"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3" xr:uid="{00000000-0005-0000-0000-00005D380000}"/>
    <cellStyle name="20% - uthevingsfarge 5 29 2_4 manuell" xfId="54619" xr:uid="{DAFAF394-0B55-450F-B7F3-822EBDE57BCC}"/>
    <cellStyle name="20% - uthevingsfarge 5 29 3" xfId="3565" xr:uid="{00000000-0005-0000-0000-00005F380000}"/>
    <cellStyle name="20% - uthevingsfarge 5 29 4" xfId="39572" xr:uid="{00000000-0005-0000-0000-000060380000}"/>
    <cellStyle name="20% - uthevingsfarge 5 29_4 manuell" xfId="54620" xr:uid="{D1FF9975-4246-48B9-B2DA-50CA65818C33}"/>
    <cellStyle name="20% - uthevingsfarge 5 3" xfId="3566" xr:uid="{00000000-0005-0000-0000-000062380000}"/>
    <cellStyle name="20% - uthevingsfarge 5 3 10" xfId="44516" xr:uid="{00000000-0005-0000-0000-000063380000}"/>
    <cellStyle name="20% - uthevingsfarge 5 3 11" xfId="44517" xr:uid="{00000000-0005-0000-0000-000064380000}"/>
    <cellStyle name="20% - uthevingsfarge 5 3 2" xfId="3567" xr:uid="{00000000-0005-0000-0000-000065380000}"/>
    <cellStyle name="20% - uthevingsfarge 5 3 2 10" xfId="44518" xr:uid="{00000000-0005-0000-0000-000066380000}"/>
    <cellStyle name="20% - uthevingsfarge 5 3 2 2" xfId="3568" xr:uid="{00000000-0005-0000-0000-000067380000}"/>
    <cellStyle name="20% - uthevingsfarge 5 3 2 2 2" xfId="15113" xr:uid="{00000000-0005-0000-0000-000068380000}"/>
    <cellStyle name="20% - uthevingsfarge 5 3 2 2 2 2" xfId="44519" xr:uid="{00000000-0005-0000-0000-000069380000}"/>
    <cellStyle name="20% - uthevingsfarge 5 3 2 2 2 2 2" xfId="44520" xr:uid="{00000000-0005-0000-0000-00006A380000}"/>
    <cellStyle name="20% - uthevingsfarge 5 3 2 2 2 3" xfId="44521" xr:uid="{00000000-0005-0000-0000-00006B380000}"/>
    <cellStyle name="20% - uthevingsfarge 5 3 2 2 2_3. Chng in credit spreads" xfId="44522" xr:uid="{00000000-0005-0000-0000-00006C380000}"/>
    <cellStyle name="20% - uthevingsfarge 5 3 2 2 3" xfId="15114" xr:uid="{00000000-0005-0000-0000-00006D380000}"/>
    <cellStyle name="20% - uthevingsfarge 5 3 2 2 3 2" xfId="44523" xr:uid="{00000000-0005-0000-0000-00006E380000}"/>
    <cellStyle name="20% - uthevingsfarge 5 3 2 2 3 2 2" xfId="44524" xr:uid="{00000000-0005-0000-0000-00006F380000}"/>
    <cellStyle name="20% - uthevingsfarge 5 3 2 2 3 3" xfId="44525" xr:uid="{00000000-0005-0000-0000-000070380000}"/>
    <cellStyle name="20% - uthevingsfarge 5 3 2 2 3_3. Chng in credit spreads" xfId="44526" xr:uid="{00000000-0005-0000-0000-000071380000}"/>
    <cellStyle name="20% - uthevingsfarge 5 3 2 2 4" xfId="44527" xr:uid="{00000000-0005-0000-0000-000072380000}"/>
    <cellStyle name="20% - uthevingsfarge 5 3 2 2 4 2" xfId="44528" xr:uid="{00000000-0005-0000-0000-000073380000}"/>
    <cellStyle name="20% - uthevingsfarge 5 3 2 2 5" xfId="44529" xr:uid="{00000000-0005-0000-0000-000074380000}"/>
    <cellStyle name="20% - uthevingsfarge 5 3 2 2 6" xfId="44530" xr:uid="{00000000-0005-0000-0000-000075380000}"/>
    <cellStyle name="20% - uthevingsfarge 5 3 2 2_3. Chng in credit spreads" xfId="44531" xr:uid="{00000000-0005-0000-0000-000076380000}"/>
    <cellStyle name="20% - uthevingsfarge 5 3 2 3" xfId="15115" xr:uid="{00000000-0005-0000-0000-000077380000}"/>
    <cellStyle name="20% - uthevingsfarge 5 3 2 3 2" xfId="15116" xr:uid="{00000000-0005-0000-0000-000078380000}"/>
    <cellStyle name="20% - uthevingsfarge 5 3 2 3 2 2" xfId="44532" xr:uid="{00000000-0005-0000-0000-000079380000}"/>
    <cellStyle name="20% - uthevingsfarge 5 3 2 3 3" xfId="15117" xr:uid="{00000000-0005-0000-0000-00007A380000}"/>
    <cellStyle name="20% - uthevingsfarge 5 3 2 3 4" xfId="44533" xr:uid="{00000000-0005-0000-0000-00007B380000}"/>
    <cellStyle name="20% - uthevingsfarge 5 3 2 3 5" xfId="44534" xr:uid="{00000000-0005-0000-0000-00007C380000}"/>
    <cellStyle name="20% - uthevingsfarge 5 3 2 3 6" xfId="44535" xr:uid="{00000000-0005-0000-0000-00007D380000}"/>
    <cellStyle name="20% - uthevingsfarge 5 3 2 3_3. Chng in credit spreads" xfId="44536" xr:uid="{00000000-0005-0000-0000-00007E380000}"/>
    <cellStyle name="20% - uthevingsfarge 5 3 2 4" xfId="15118" xr:uid="{00000000-0005-0000-0000-00007F380000}"/>
    <cellStyle name="20% - uthevingsfarge 5 3 2 4 2" xfId="15119" xr:uid="{00000000-0005-0000-0000-000080380000}"/>
    <cellStyle name="20% - uthevingsfarge 5 3 2 4 2 2" xfId="44537" xr:uid="{00000000-0005-0000-0000-000081380000}"/>
    <cellStyle name="20% - uthevingsfarge 5 3 2 4 3" xfId="15120" xr:uid="{00000000-0005-0000-0000-000082380000}"/>
    <cellStyle name="20% - uthevingsfarge 5 3 2 4 4" xfId="44538" xr:uid="{00000000-0005-0000-0000-000083380000}"/>
    <cellStyle name="20% - uthevingsfarge 5 3 2 4 5" xfId="44539" xr:uid="{00000000-0005-0000-0000-000084380000}"/>
    <cellStyle name="20% - uthevingsfarge 5 3 2 4 6" xfId="44540" xr:uid="{00000000-0005-0000-0000-000085380000}"/>
    <cellStyle name="20% - uthevingsfarge 5 3 2 4_3. Chng in credit spreads" xfId="44541"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2" xr:uid="{00000000-0005-0000-0000-00008A380000}"/>
    <cellStyle name="20% - uthevingsfarge 5 3 2 5 5" xfId="44543" xr:uid="{00000000-0005-0000-0000-00008B380000}"/>
    <cellStyle name="20% - uthevingsfarge 5 3 2 5 6" xfId="44544"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75" xr:uid="{00000000-0005-0000-0000-000092380000}"/>
    <cellStyle name="20% - uthevingsfarge 5 3 2 9" xfId="44545" xr:uid="{00000000-0005-0000-0000-000093380000}"/>
    <cellStyle name="20% - uthevingsfarge 5 3 2_3. Chng in credit spreads" xfId="44546" xr:uid="{00000000-0005-0000-0000-000094380000}"/>
    <cellStyle name="20% - uthevingsfarge 5 3 3" xfId="3569" xr:uid="{00000000-0005-0000-0000-000095380000}"/>
    <cellStyle name="20% - uthevingsfarge 5 3 3 2" xfId="15129" xr:uid="{00000000-0005-0000-0000-000096380000}"/>
    <cellStyle name="20% - uthevingsfarge 5 3 3 2 2" xfId="44547" xr:uid="{00000000-0005-0000-0000-000097380000}"/>
    <cellStyle name="20% - uthevingsfarge 5 3 3 2 2 2" xfId="44548" xr:uid="{00000000-0005-0000-0000-000098380000}"/>
    <cellStyle name="20% - uthevingsfarge 5 3 3 2 2 2 2" xfId="44549" xr:uid="{00000000-0005-0000-0000-000099380000}"/>
    <cellStyle name="20% - uthevingsfarge 5 3 3 2 2 3" xfId="44550" xr:uid="{00000000-0005-0000-0000-00009A380000}"/>
    <cellStyle name="20% - uthevingsfarge 5 3 3 2 2_3. Chng in credit spreads" xfId="44551" xr:uid="{00000000-0005-0000-0000-00009B380000}"/>
    <cellStyle name="20% - uthevingsfarge 5 3 3 2 3" xfId="44552" xr:uid="{00000000-0005-0000-0000-00009C380000}"/>
    <cellStyle name="20% - uthevingsfarge 5 3 3 2 3 2" xfId="44553" xr:uid="{00000000-0005-0000-0000-00009D380000}"/>
    <cellStyle name="20% - uthevingsfarge 5 3 3 2 3 2 2" xfId="44554" xr:uid="{00000000-0005-0000-0000-00009E380000}"/>
    <cellStyle name="20% - uthevingsfarge 5 3 3 2 3 3" xfId="44555" xr:uid="{00000000-0005-0000-0000-00009F380000}"/>
    <cellStyle name="20% - uthevingsfarge 5 3 3 2 3_3. Chng in credit spreads" xfId="44556" xr:uid="{00000000-0005-0000-0000-0000A0380000}"/>
    <cellStyle name="20% - uthevingsfarge 5 3 3 2 4" xfId="44557" xr:uid="{00000000-0005-0000-0000-0000A1380000}"/>
    <cellStyle name="20% - uthevingsfarge 5 3 3 2 4 2" xfId="44558" xr:uid="{00000000-0005-0000-0000-0000A2380000}"/>
    <cellStyle name="20% - uthevingsfarge 5 3 3 2 5" xfId="44559" xr:uid="{00000000-0005-0000-0000-0000A3380000}"/>
    <cellStyle name="20% - uthevingsfarge 5 3 3 2_3. Chng in credit spreads" xfId="44560" xr:uid="{00000000-0005-0000-0000-0000A4380000}"/>
    <cellStyle name="20% - uthevingsfarge 5 3 3 3" xfId="15130" xr:uid="{00000000-0005-0000-0000-0000A5380000}"/>
    <cellStyle name="20% - uthevingsfarge 5 3 3 3 2" xfId="44561" xr:uid="{00000000-0005-0000-0000-0000A6380000}"/>
    <cellStyle name="20% - uthevingsfarge 5 3 3 3 2 2" xfId="44562" xr:uid="{00000000-0005-0000-0000-0000A7380000}"/>
    <cellStyle name="20% - uthevingsfarge 5 3 3 3 3" xfId="44563" xr:uid="{00000000-0005-0000-0000-0000A8380000}"/>
    <cellStyle name="20% - uthevingsfarge 5 3 3 3_3. Chng in credit spreads" xfId="44564" xr:uid="{00000000-0005-0000-0000-0000A9380000}"/>
    <cellStyle name="20% - uthevingsfarge 5 3 3 4" xfId="44565" xr:uid="{00000000-0005-0000-0000-0000AA380000}"/>
    <cellStyle name="20% - uthevingsfarge 5 3 3 4 2" xfId="44566" xr:uid="{00000000-0005-0000-0000-0000AB380000}"/>
    <cellStyle name="20% - uthevingsfarge 5 3 3 4 2 2" xfId="44567" xr:uid="{00000000-0005-0000-0000-0000AC380000}"/>
    <cellStyle name="20% - uthevingsfarge 5 3 3 4 3" xfId="44568" xr:uid="{00000000-0005-0000-0000-0000AD380000}"/>
    <cellStyle name="20% - uthevingsfarge 5 3 3 4_3. Chng in credit spreads" xfId="44569" xr:uid="{00000000-0005-0000-0000-0000AE380000}"/>
    <cellStyle name="20% - uthevingsfarge 5 3 3 5" xfId="44570" xr:uid="{00000000-0005-0000-0000-0000AF380000}"/>
    <cellStyle name="20% - uthevingsfarge 5 3 3 5 2" xfId="44571" xr:uid="{00000000-0005-0000-0000-0000B0380000}"/>
    <cellStyle name="20% - uthevingsfarge 5 3 3 6" xfId="44572" xr:uid="{00000000-0005-0000-0000-0000B1380000}"/>
    <cellStyle name="20% - uthevingsfarge 5 3 3_3. Chng in credit spreads" xfId="44573" xr:uid="{00000000-0005-0000-0000-0000B2380000}"/>
    <cellStyle name="20% - uthevingsfarge 5 3 4" xfId="15131" xr:uid="{00000000-0005-0000-0000-0000B3380000}"/>
    <cellStyle name="20% - uthevingsfarge 5 3 4 2" xfId="15132" xr:uid="{00000000-0005-0000-0000-0000B4380000}"/>
    <cellStyle name="20% - uthevingsfarge 5 3 4 2 2" xfId="44574" xr:uid="{00000000-0005-0000-0000-0000B5380000}"/>
    <cellStyle name="20% - uthevingsfarge 5 3 4 2 2 2" xfId="44575" xr:uid="{00000000-0005-0000-0000-0000B6380000}"/>
    <cellStyle name="20% - uthevingsfarge 5 3 4 2 3" xfId="44576" xr:uid="{00000000-0005-0000-0000-0000B7380000}"/>
    <cellStyle name="20% - uthevingsfarge 5 3 4 2_3. Chng in credit spreads" xfId="44577" xr:uid="{00000000-0005-0000-0000-0000B8380000}"/>
    <cellStyle name="20% - uthevingsfarge 5 3 4 3" xfId="15133" xr:uid="{00000000-0005-0000-0000-0000B9380000}"/>
    <cellStyle name="20% - uthevingsfarge 5 3 4 3 2" xfId="44578" xr:uid="{00000000-0005-0000-0000-0000BA380000}"/>
    <cellStyle name="20% - uthevingsfarge 5 3 4 3 2 2" xfId="44579" xr:uid="{00000000-0005-0000-0000-0000BB380000}"/>
    <cellStyle name="20% - uthevingsfarge 5 3 4 3 3" xfId="44580" xr:uid="{00000000-0005-0000-0000-0000BC380000}"/>
    <cellStyle name="20% - uthevingsfarge 5 3 4 3_3. Chng in credit spreads" xfId="44581" xr:uid="{00000000-0005-0000-0000-0000BD380000}"/>
    <cellStyle name="20% - uthevingsfarge 5 3 4 4" xfId="44582" xr:uid="{00000000-0005-0000-0000-0000BE380000}"/>
    <cellStyle name="20% - uthevingsfarge 5 3 4 4 2" xfId="44583" xr:uid="{00000000-0005-0000-0000-0000BF380000}"/>
    <cellStyle name="20% - uthevingsfarge 5 3 4 5" xfId="44584" xr:uid="{00000000-0005-0000-0000-0000C0380000}"/>
    <cellStyle name="20% - uthevingsfarge 5 3 4 6" xfId="44585" xr:uid="{00000000-0005-0000-0000-0000C1380000}"/>
    <cellStyle name="20% - uthevingsfarge 5 3 4_3. Chng in credit spreads" xfId="44586" xr:uid="{00000000-0005-0000-0000-0000C2380000}"/>
    <cellStyle name="20% - uthevingsfarge 5 3 5" xfId="15134" xr:uid="{00000000-0005-0000-0000-0000C3380000}"/>
    <cellStyle name="20% - uthevingsfarge 5 3 5 2" xfId="15135" xr:uid="{00000000-0005-0000-0000-0000C4380000}"/>
    <cellStyle name="20% - uthevingsfarge 5 3 5 2 2" xfId="44587" xr:uid="{00000000-0005-0000-0000-0000C5380000}"/>
    <cellStyle name="20% - uthevingsfarge 5 3 5 3" xfId="15136" xr:uid="{00000000-0005-0000-0000-0000C6380000}"/>
    <cellStyle name="20% - uthevingsfarge 5 3 5 4" xfId="44588" xr:uid="{00000000-0005-0000-0000-0000C7380000}"/>
    <cellStyle name="20% - uthevingsfarge 5 3 5 5" xfId="44589" xr:uid="{00000000-0005-0000-0000-0000C8380000}"/>
    <cellStyle name="20% - uthevingsfarge 5 3 5 6" xfId="44590" xr:uid="{00000000-0005-0000-0000-0000C9380000}"/>
    <cellStyle name="20% - uthevingsfarge 5 3 5_3. Chng in credit spreads" xfId="44591" xr:uid="{00000000-0005-0000-0000-0000CA380000}"/>
    <cellStyle name="20% - uthevingsfarge 5 3 6" xfId="15137" xr:uid="{00000000-0005-0000-0000-0000CB380000}"/>
    <cellStyle name="20% - uthevingsfarge 5 3 6 2" xfId="15138" xr:uid="{00000000-0005-0000-0000-0000CC380000}"/>
    <cellStyle name="20% - uthevingsfarge 5 3 6 2 2" xfId="44592" xr:uid="{00000000-0005-0000-0000-0000CD380000}"/>
    <cellStyle name="20% - uthevingsfarge 5 3 6 3" xfId="15139" xr:uid="{00000000-0005-0000-0000-0000CE380000}"/>
    <cellStyle name="20% - uthevingsfarge 5 3 6 4" xfId="44593" xr:uid="{00000000-0005-0000-0000-0000CF380000}"/>
    <cellStyle name="20% - uthevingsfarge 5 3 6 5" xfId="44594" xr:uid="{00000000-0005-0000-0000-0000D0380000}"/>
    <cellStyle name="20% - uthevingsfarge 5 3 6 6" xfId="44595" xr:uid="{00000000-0005-0000-0000-0000D1380000}"/>
    <cellStyle name="20% - uthevingsfarge 5 3 6_3. Chng in credit spreads" xfId="44596" xr:uid="{00000000-0005-0000-0000-0000D2380000}"/>
    <cellStyle name="20% - uthevingsfarge 5 3 7" xfId="15140" xr:uid="{00000000-0005-0000-0000-0000D3380000}"/>
    <cellStyle name="20% - uthevingsfarge 5 3 7 2" xfId="15141" xr:uid="{00000000-0005-0000-0000-0000D4380000}"/>
    <cellStyle name="20% - uthevingsfarge 5 3 7 2 2" xfId="44597" xr:uid="{00000000-0005-0000-0000-0000D5380000}"/>
    <cellStyle name="20% - uthevingsfarge 5 3 7 3" xfId="44598" xr:uid="{00000000-0005-0000-0000-0000D6380000}"/>
    <cellStyle name="20% - uthevingsfarge 5 3 7_3. Chng in credit spreads" xfId="44599" xr:uid="{00000000-0005-0000-0000-0000D7380000}"/>
    <cellStyle name="20% - uthevingsfarge 5 3 8" xfId="15142" xr:uid="{00000000-0005-0000-0000-0000D8380000}"/>
    <cellStyle name="20% - uthevingsfarge 5 3 9" xfId="39574" xr:uid="{00000000-0005-0000-0000-0000D9380000}"/>
    <cellStyle name="20% - uthevingsfarge 5 3_4 manuell" xfId="54621"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77" xr:uid="{00000000-0005-0000-0000-0000DE380000}"/>
    <cellStyle name="20% - uthevingsfarge 5 30 2_4 manuell" xfId="54622" xr:uid="{71A9575C-EC0D-4BD7-8217-6A8B9308DB3C}"/>
    <cellStyle name="20% - uthevingsfarge 5 30 3" xfId="3573" xr:uid="{00000000-0005-0000-0000-0000E0380000}"/>
    <cellStyle name="20% - uthevingsfarge 5 30 4" xfId="39576" xr:uid="{00000000-0005-0000-0000-0000E1380000}"/>
    <cellStyle name="20% - uthevingsfarge 5 30_4 manuell" xfId="54623"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79" xr:uid="{00000000-0005-0000-0000-0000E6380000}"/>
    <cellStyle name="20% - uthevingsfarge 5 31 2_4 manuell" xfId="54624" xr:uid="{7606090C-0E47-4B92-8088-BDD0A2BB0234}"/>
    <cellStyle name="20% - uthevingsfarge 5 31 3" xfId="3577" xr:uid="{00000000-0005-0000-0000-0000E8380000}"/>
    <cellStyle name="20% - uthevingsfarge 5 31 4" xfId="39578" xr:uid="{00000000-0005-0000-0000-0000E9380000}"/>
    <cellStyle name="20% - uthevingsfarge 5 31_4 manuell" xfId="54625"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1" xr:uid="{00000000-0005-0000-0000-0000EE380000}"/>
    <cellStyle name="20% - uthevingsfarge 5 32 2_4 manuell" xfId="54626" xr:uid="{3A4C20C4-9FE6-434A-B9AA-2A1A39C8DFBA}"/>
    <cellStyle name="20% - uthevingsfarge 5 32 3" xfId="3581" xr:uid="{00000000-0005-0000-0000-0000F0380000}"/>
    <cellStyle name="20% - uthevingsfarge 5 32 4" xfId="39580" xr:uid="{00000000-0005-0000-0000-0000F1380000}"/>
    <cellStyle name="20% - uthevingsfarge 5 32_4 manuell" xfId="54627"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3" xr:uid="{00000000-0005-0000-0000-0000F6380000}"/>
    <cellStyle name="20% - uthevingsfarge 5 33 2_4 manuell" xfId="54628" xr:uid="{4F25DF29-3131-4DE7-A0BE-BABA8D614961}"/>
    <cellStyle name="20% - uthevingsfarge 5 33 3" xfId="3585" xr:uid="{00000000-0005-0000-0000-0000F8380000}"/>
    <cellStyle name="20% - uthevingsfarge 5 33 4" xfId="39582" xr:uid="{00000000-0005-0000-0000-0000F9380000}"/>
    <cellStyle name="20% - uthevingsfarge 5 33_4 manuell" xfId="54629"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85" xr:uid="{00000000-0005-0000-0000-0000FE380000}"/>
    <cellStyle name="20% - uthevingsfarge 5 34 2_4 manuell" xfId="54630" xr:uid="{7FEE12F8-BF7D-407B-A66A-EA9E4BC223AE}"/>
    <cellStyle name="20% - uthevingsfarge 5 34 3" xfId="3589" xr:uid="{00000000-0005-0000-0000-000000390000}"/>
    <cellStyle name="20% - uthevingsfarge 5 34 4" xfId="39584" xr:uid="{00000000-0005-0000-0000-000001390000}"/>
    <cellStyle name="20% - uthevingsfarge 5 34_4 manuell" xfId="54631"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87" xr:uid="{00000000-0005-0000-0000-000006390000}"/>
    <cellStyle name="20% - uthevingsfarge 5 35 2_4 manuell" xfId="54632" xr:uid="{B1C53F66-B7A2-4D87-B699-DA580B1F1557}"/>
    <cellStyle name="20% - uthevingsfarge 5 35 3" xfId="3593" xr:uid="{00000000-0005-0000-0000-000008390000}"/>
    <cellStyle name="20% - uthevingsfarge 5 35 4" xfId="39586" xr:uid="{00000000-0005-0000-0000-000009390000}"/>
    <cellStyle name="20% - uthevingsfarge 5 35_4 manuell" xfId="54633"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89" xr:uid="{00000000-0005-0000-0000-00000E390000}"/>
    <cellStyle name="20% - uthevingsfarge 5 36 2_4 manuell" xfId="54634" xr:uid="{6C71DFAD-CB84-48E1-B60E-914B49A1ECD4}"/>
    <cellStyle name="20% - uthevingsfarge 5 36 3" xfId="3597" xr:uid="{00000000-0005-0000-0000-000010390000}"/>
    <cellStyle name="20% - uthevingsfarge 5 36 4" xfId="39588" xr:uid="{00000000-0005-0000-0000-000011390000}"/>
    <cellStyle name="20% - uthevingsfarge 5 36_4 manuell" xfId="54635"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1" xr:uid="{00000000-0005-0000-0000-000016390000}"/>
    <cellStyle name="20% - uthevingsfarge 5 37 2_4 manuell" xfId="54636" xr:uid="{8FB1C7F6-41C2-4EFB-AAE8-EEEA99082ADE}"/>
    <cellStyle name="20% - uthevingsfarge 5 37 3" xfId="3601" xr:uid="{00000000-0005-0000-0000-000018390000}"/>
    <cellStyle name="20% - uthevingsfarge 5 37 4" xfId="39590" xr:uid="{00000000-0005-0000-0000-000019390000}"/>
    <cellStyle name="20% - uthevingsfarge 5 37_4 manuell" xfId="54637"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3" xr:uid="{00000000-0005-0000-0000-00001E390000}"/>
    <cellStyle name="20% - uthevingsfarge 5 38 2_4 manuell" xfId="54638" xr:uid="{1C98CD04-F44B-4DA7-811E-17F727E1C1C1}"/>
    <cellStyle name="20% - uthevingsfarge 5 38 3" xfId="3605" xr:uid="{00000000-0005-0000-0000-000020390000}"/>
    <cellStyle name="20% - uthevingsfarge 5 38 4" xfId="39592" xr:uid="{00000000-0005-0000-0000-000021390000}"/>
    <cellStyle name="20% - uthevingsfarge 5 38_4 manuell" xfId="54639"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95" xr:uid="{00000000-0005-0000-0000-000026390000}"/>
    <cellStyle name="20% - uthevingsfarge 5 39 2_4 manuell" xfId="54640" xr:uid="{DBEC050D-C915-4824-8C5E-2838AE1E6910}"/>
    <cellStyle name="20% - uthevingsfarge 5 39 3" xfId="3609" xr:uid="{00000000-0005-0000-0000-000028390000}"/>
    <cellStyle name="20% - uthevingsfarge 5 39 4" xfId="39594" xr:uid="{00000000-0005-0000-0000-000029390000}"/>
    <cellStyle name="20% - uthevingsfarge 5 39_4 manuell" xfId="54641" xr:uid="{CCC4E92B-2014-47FF-8E18-795624BBBF29}"/>
    <cellStyle name="20% - uthevingsfarge 5 4" xfId="3610" xr:uid="{00000000-0005-0000-0000-00002B390000}"/>
    <cellStyle name="20% - uthevingsfarge 5 4 10" xfId="44600"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1" xr:uid="{00000000-0005-0000-0000-000030390000}"/>
    <cellStyle name="20% - uthevingsfarge 5 4 2 2 3" xfId="44602" xr:uid="{00000000-0005-0000-0000-000031390000}"/>
    <cellStyle name="20% - uthevingsfarge 5 4 2 2_3. Chng in credit spreads" xfId="44603" xr:uid="{00000000-0005-0000-0000-000032390000}"/>
    <cellStyle name="20% - uthevingsfarge 5 4 2 3" xfId="15144" xr:uid="{00000000-0005-0000-0000-000033390000}"/>
    <cellStyle name="20% - uthevingsfarge 5 4 2 3 2" xfId="44604" xr:uid="{00000000-0005-0000-0000-000034390000}"/>
    <cellStyle name="20% - uthevingsfarge 5 4 2 3 2 2" xfId="44605" xr:uid="{00000000-0005-0000-0000-000035390000}"/>
    <cellStyle name="20% - uthevingsfarge 5 4 2 3 3" xfId="44606" xr:uid="{00000000-0005-0000-0000-000036390000}"/>
    <cellStyle name="20% - uthevingsfarge 5 4 2 3_3. Chng in credit spreads" xfId="44607" xr:uid="{00000000-0005-0000-0000-000037390000}"/>
    <cellStyle name="20% - uthevingsfarge 5 4 2 4" xfId="39597" xr:uid="{00000000-0005-0000-0000-000038390000}"/>
    <cellStyle name="20% - uthevingsfarge 5 4 2 4 2" xfId="44608" xr:uid="{00000000-0005-0000-0000-000039390000}"/>
    <cellStyle name="20% - uthevingsfarge 5 4 2 5" xfId="44609" xr:uid="{00000000-0005-0000-0000-00003A390000}"/>
    <cellStyle name="20% - uthevingsfarge 5 4 2 6" xfId="44610" xr:uid="{00000000-0005-0000-0000-00003B390000}"/>
    <cellStyle name="20% - uthevingsfarge 5 4 2 7" xfId="44611" xr:uid="{00000000-0005-0000-0000-00003C390000}"/>
    <cellStyle name="20% - uthevingsfarge 5 4 2 8" xfId="44612" xr:uid="{00000000-0005-0000-0000-00003D390000}"/>
    <cellStyle name="20% - uthevingsfarge 5 4 2_3. Chng in credit spreads" xfId="44613" xr:uid="{00000000-0005-0000-0000-00003E390000}"/>
    <cellStyle name="20% - uthevingsfarge 5 4 3" xfId="3613" xr:uid="{00000000-0005-0000-0000-00003F390000}"/>
    <cellStyle name="20% - uthevingsfarge 5 4 3 2" xfId="15145" xr:uid="{00000000-0005-0000-0000-000040390000}"/>
    <cellStyle name="20% - uthevingsfarge 5 4 3 2 2" xfId="44614" xr:uid="{00000000-0005-0000-0000-000041390000}"/>
    <cellStyle name="20% - uthevingsfarge 5 4 3 3" xfId="15146" xr:uid="{00000000-0005-0000-0000-000042390000}"/>
    <cellStyle name="20% - uthevingsfarge 5 4 3 4" xfId="44615" xr:uid="{00000000-0005-0000-0000-000043390000}"/>
    <cellStyle name="20% - uthevingsfarge 5 4 3 5" xfId="44616" xr:uid="{00000000-0005-0000-0000-000044390000}"/>
    <cellStyle name="20% - uthevingsfarge 5 4 3 6" xfId="44617" xr:uid="{00000000-0005-0000-0000-000045390000}"/>
    <cellStyle name="20% - uthevingsfarge 5 4 3_3. Chng in credit spreads" xfId="44618" xr:uid="{00000000-0005-0000-0000-000046390000}"/>
    <cellStyle name="20% - uthevingsfarge 5 4 4" xfId="15147" xr:uid="{00000000-0005-0000-0000-000047390000}"/>
    <cellStyle name="20% - uthevingsfarge 5 4 4 2" xfId="15148" xr:uid="{00000000-0005-0000-0000-000048390000}"/>
    <cellStyle name="20% - uthevingsfarge 5 4 4 2 2" xfId="44619" xr:uid="{00000000-0005-0000-0000-000049390000}"/>
    <cellStyle name="20% - uthevingsfarge 5 4 4 3" xfId="15149" xr:uid="{00000000-0005-0000-0000-00004A390000}"/>
    <cellStyle name="20% - uthevingsfarge 5 4 4 4" xfId="44620" xr:uid="{00000000-0005-0000-0000-00004B390000}"/>
    <cellStyle name="20% - uthevingsfarge 5 4 4 5" xfId="44621" xr:uid="{00000000-0005-0000-0000-00004C390000}"/>
    <cellStyle name="20% - uthevingsfarge 5 4 4 6" xfId="44622" xr:uid="{00000000-0005-0000-0000-00004D390000}"/>
    <cellStyle name="20% - uthevingsfarge 5 4 4_3. Chng in credit spreads" xfId="44623"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24" xr:uid="{00000000-0005-0000-0000-000052390000}"/>
    <cellStyle name="20% - uthevingsfarge 5 4 5 5" xfId="44625" xr:uid="{00000000-0005-0000-0000-000053390000}"/>
    <cellStyle name="20% - uthevingsfarge 5 4 5 6" xfId="44626"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596" xr:uid="{00000000-0005-0000-0000-00005A390000}"/>
    <cellStyle name="20% - uthevingsfarge 5 4 9" xfId="44627" xr:uid="{00000000-0005-0000-0000-00005B390000}"/>
    <cellStyle name="20% - uthevingsfarge 5 4_3. Chng in credit spreads" xfId="44628"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599" xr:uid="{00000000-0005-0000-0000-000060390000}"/>
    <cellStyle name="20% - uthevingsfarge 5 40 2_4 manuell" xfId="54642" xr:uid="{5ABE108E-5E53-4166-8FCD-EDE58D700CED}"/>
    <cellStyle name="20% - uthevingsfarge 5 40 3" xfId="3617" xr:uid="{00000000-0005-0000-0000-000062390000}"/>
    <cellStyle name="20% - uthevingsfarge 5 40 4" xfId="39598" xr:uid="{00000000-0005-0000-0000-000063390000}"/>
    <cellStyle name="20% - uthevingsfarge 5 40_4 manuell" xfId="54643"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1" xr:uid="{00000000-0005-0000-0000-000068390000}"/>
    <cellStyle name="20% - uthevingsfarge 5 41 2_4 manuell" xfId="54644" xr:uid="{3BC44CE1-88BA-4716-BC13-AAA5846E263C}"/>
    <cellStyle name="20% - uthevingsfarge 5 41 3" xfId="3621" xr:uid="{00000000-0005-0000-0000-00006A390000}"/>
    <cellStyle name="20% - uthevingsfarge 5 41 4" xfId="39600" xr:uid="{00000000-0005-0000-0000-00006B390000}"/>
    <cellStyle name="20% - uthevingsfarge 5 41_4 manuell" xfId="54645"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3" xr:uid="{00000000-0005-0000-0000-000070390000}"/>
    <cellStyle name="20% - uthevingsfarge 5 42 2_4 manuell" xfId="54646" xr:uid="{6AA573C7-2388-4241-BAD9-C160830F0F85}"/>
    <cellStyle name="20% - uthevingsfarge 5 42 3" xfId="3625" xr:uid="{00000000-0005-0000-0000-000072390000}"/>
    <cellStyle name="20% - uthevingsfarge 5 42 4" xfId="39602" xr:uid="{00000000-0005-0000-0000-000073390000}"/>
    <cellStyle name="20% - uthevingsfarge 5 42_4 manuell" xfId="54647"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05" xr:uid="{00000000-0005-0000-0000-000078390000}"/>
    <cellStyle name="20% - uthevingsfarge 5 43 2_4 manuell" xfId="54648" xr:uid="{02173109-98B1-4E89-8F68-E63A2C953DD1}"/>
    <cellStyle name="20% - uthevingsfarge 5 43 3" xfId="3629" xr:uid="{00000000-0005-0000-0000-00007A390000}"/>
    <cellStyle name="20% - uthevingsfarge 5 43 4" xfId="39604" xr:uid="{00000000-0005-0000-0000-00007B390000}"/>
    <cellStyle name="20% - uthevingsfarge 5 43_4 manuell" xfId="54649"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07" xr:uid="{00000000-0005-0000-0000-000080390000}"/>
    <cellStyle name="20% - uthevingsfarge 5 44 2_4 manuell" xfId="54650" xr:uid="{D6AA3452-DE58-43C0-8EF3-E9999CE24BB3}"/>
    <cellStyle name="20% - uthevingsfarge 5 44 3" xfId="3633" xr:uid="{00000000-0005-0000-0000-000082390000}"/>
    <cellStyle name="20% - uthevingsfarge 5 44 4" xfId="39606" xr:uid="{00000000-0005-0000-0000-000083390000}"/>
    <cellStyle name="20% - uthevingsfarge 5 44_4 manuell" xfId="54651"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09" xr:uid="{00000000-0005-0000-0000-000088390000}"/>
    <cellStyle name="20% - uthevingsfarge 5 45 2_4 manuell" xfId="54652" xr:uid="{D925F16F-24C6-478D-BA55-658CD785EFF9}"/>
    <cellStyle name="20% - uthevingsfarge 5 45 3" xfId="3637" xr:uid="{00000000-0005-0000-0000-00008A390000}"/>
    <cellStyle name="20% - uthevingsfarge 5 45 4" xfId="39608" xr:uid="{00000000-0005-0000-0000-00008B390000}"/>
    <cellStyle name="20% - uthevingsfarge 5 45_4 manuell" xfId="54653"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1" xr:uid="{00000000-0005-0000-0000-000090390000}"/>
    <cellStyle name="20% - uthevingsfarge 5 46 2_4 manuell" xfId="54654" xr:uid="{D0278F59-1660-4B06-AE05-83DE0AF2985E}"/>
    <cellStyle name="20% - uthevingsfarge 5 46 3" xfId="3641" xr:uid="{00000000-0005-0000-0000-000092390000}"/>
    <cellStyle name="20% - uthevingsfarge 5 46 4" xfId="39610" xr:uid="{00000000-0005-0000-0000-000093390000}"/>
    <cellStyle name="20% - uthevingsfarge 5 46_4 manuell" xfId="54655"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3" xr:uid="{00000000-0005-0000-0000-000098390000}"/>
    <cellStyle name="20% - uthevingsfarge 5 47 2_4 manuell" xfId="54656" xr:uid="{039742B1-1429-4F89-8928-2A6C3B40D871}"/>
    <cellStyle name="20% - uthevingsfarge 5 47 3" xfId="3645" xr:uid="{00000000-0005-0000-0000-00009A390000}"/>
    <cellStyle name="20% - uthevingsfarge 5 47 4" xfId="39612" xr:uid="{00000000-0005-0000-0000-00009B390000}"/>
    <cellStyle name="20% - uthevingsfarge 5 47_4 manuell" xfId="54657"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15" xr:uid="{00000000-0005-0000-0000-0000A0390000}"/>
    <cellStyle name="20% - uthevingsfarge 5 48 2_4 manuell" xfId="54658" xr:uid="{99E2981F-4BA6-42E0-ABEE-123B2A15E698}"/>
    <cellStyle name="20% - uthevingsfarge 5 48 3" xfId="3649" xr:uid="{00000000-0005-0000-0000-0000A2390000}"/>
    <cellStyle name="20% - uthevingsfarge 5 48 4" xfId="39614" xr:uid="{00000000-0005-0000-0000-0000A3390000}"/>
    <cellStyle name="20% - uthevingsfarge 5 48_4 manuell" xfId="54659"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17" xr:uid="{00000000-0005-0000-0000-0000A8390000}"/>
    <cellStyle name="20% - uthevingsfarge 5 49 2_4 manuell" xfId="54660" xr:uid="{C3555275-70E7-4F1A-9577-CC1D35E8CF08}"/>
    <cellStyle name="20% - uthevingsfarge 5 49 3" xfId="3653" xr:uid="{00000000-0005-0000-0000-0000AA390000}"/>
    <cellStyle name="20% - uthevingsfarge 5 49 4" xfId="39616" xr:uid="{00000000-0005-0000-0000-0000AB390000}"/>
    <cellStyle name="20% - uthevingsfarge 5 49_4 manuell" xfId="54661"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29" xr:uid="{00000000-0005-0000-0000-0000B0390000}"/>
    <cellStyle name="20% - uthevingsfarge 5 5 2 2 2 2" xfId="44630" xr:uid="{00000000-0005-0000-0000-0000B1390000}"/>
    <cellStyle name="20% - uthevingsfarge 5 5 2 2 3" xfId="44631" xr:uid="{00000000-0005-0000-0000-0000B2390000}"/>
    <cellStyle name="20% - uthevingsfarge 5 5 2 2_3. Chng in credit spreads" xfId="44632" xr:uid="{00000000-0005-0000-0000-0000B3390000}"/>
    <cellStyle name="20% - uthevingsfarge 5 5 2 3" xfId="39619" xr:uid="{00000000-0005-0000-0000-0000B4390000}"/>
    <cellStyle name="20% - uthevingsfarge 5 5 2 3 2" xfId="44633" xr:uid="{00000000-0005-0000-0000-0000B5390000}"/>
    <cellStyle name="20% - uthevingsfarge 5 5 2 3 2 2" xfId="44634" xr:uid="{00000000-0005-0000-0000-0000B6390000}"/>
    <cellStyle name="20% - uthevingsfarge 5 5 2 3 3" xfId="44635" xr:uid="{00000000-0005-0000-0000-0000B7390000}"/>
    <cellStyle name="20% - uthevingsfarge 5 5 2 3_3. Chng in credit spreads" xfId="44636" xr:uid="{00000000-0005-0000-0000-0000B8390000}"/>
    <cellStyle name="20% - uthevingsfarge 5 5 2 4" xfId="44637" xr:uid="{00000000-0005-0000-0000-0000B9390000}"/>
    <cellStyle name="20% - uthevingsfarge 5 5 2 4 2" xfId="44638" xr:uid="{00000000-0005-0000-0000-0000BA390000}"/>
    <cellStyle name="20% - uthevingsfarge 5 5 2 5" xfId="44639" xr:uid="{00000000-0005-0000-0000-0000BB390000}"/>
    <cellStyle name="20% - uthevingsfarge 5 5 2_3. Chng in credit spreads" xfId="44640" xr:uid="{00000000-0005-0000-0000-0000BC390000}"/>
    <cellStyle name="20% - uthevingsfarge 5 5 3" xfId="3657" xr:uid="{00000000-0005-0000-0000-0000BD390000}"/>
    <cellStyle name="20% - uthevingsfarge 5 5 3 2" xfId="15158" xr:uid="{00000000-0005-0000-0000-0000BE390000}"/>
    <cellStyle name="20% - uthevingsfarge 5 5 3 2 2" xfId="44641" xr:uid="{00000000-0005-0000-0000-0000BF390000}"/>
    <cellStyle name="20% - uthevingsfarge 5 5 3 3" xfId="44642" xr:uid="{00000000-0005-0000-0000-0000C0390000}"/>
    <cellStyle name="20% - uthevingsfarge 5 5 3_3. Chng in credit spreads" xfId="44643" xr:uid="{00000000-0005-0000-0000-0000C1390000}"/>
    <cellStyle name="20% - uthevingsfarge 5 5 4" xfId="15159" xr:uid="{00000000-0005-0000-0000-0000C2390000}"/>
    <cellStyle name="20% - uthevingsfarge 5 5 4 2" xfId="44644" xr:uid="{00000000-0005-0000-0000-0000C3390000}"/>
    <cellStyle name="20% - uthevingsfarge 5 5 4 2 2" xfId="44645" xr:uid="{00000000-0005-0000-0000-0000C4390000}"/>
    <cellStyle name="20% - uthevingsfarge 5 5 4 3" xfId="44646" xr:uid="{00000000-0005-0000-0000-0000C5390000}"/>
    <cellStyle name="20% - uthevingsfarge 5 5 4_3. Chng in credit spreads" xfId="44647" xr:uid="{00000000-0005-0000-0000-0000C6390000}"/>
    <cellStyle name="20% - uthevingsfarge 5 5 5" xfId="15160" xr:uid="{00000000-0005-0000-0000-0000C7390000}"/>
    <cellStyle name="20% - uthevingsfarge 5 5 5 2" xfId="44648" xr:uid="{00000000-0005-0000-0000-0000C8390000}"/>
    <cellStyle name="20% - uthevingsfarge 5 5 6" xfId="39618" xr:uid="{00000000-0005-0000-0000-0000C9390000}"/>
    <cellStyle name="20% - uthevingsfarge 5 5 7" xfId="44649" xr:uid="{00000000-0005-0000-0000-0000CA390000}"/>
    <cellStyle name="20% - uthevingsfarge 5 5 8" xfId="44650" xr:uid="{00000000-0005-0000-0000-0000CB390000}"/>
    <cellStyle name="20% - uthevingsfarge 5 5 9" xfId="44651" xr:uid="{00000000-0005-0000-0000-0000CC390000}"/>
    <cellStyle name="20% - uthevingsfarge 5 5_3. Chng in credit spreads" xfId="44652"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1" xr:uid="{00000000-0005-0000-0000-0000D1390000}"/>
    <cellStyle name="20% - uthevingsfarge 5 50 2_4 manuell" xfId="54662" xr:uid="{BF96AA5A-5EA8-4FFD-8507-14E8C334FCEB}"/>
    <cellStyle name="20% - uthevingsfarge 5 50 3" xfId="3661" xr:uid="{00000000-0005-0000-0000-0000D3390000}"/>
    <cellStyle name="20% - uthevingsfarge 5 50 4" xfId="39620" xr:uid="{00000000-0005-0000-0000-0000D4390000}"/>
    <cellStyle name="20% - uthevingsfarge 5 50_4 manuell" xfId="54663"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3" xr:uid="{00000000-0005-0000-0000-0000D9390000}"/>
    <cellStyle name="20% - uthevingsfarge 5 51 2_4 manuell" xfId="54664" xr:uid="{31338F06-B7E1-48D6-B56E-6790ADFFCA3C}"/>
    <cellStyle name="20% - uthevingsfarge 5 51 3" xfId="3665" xr:uid="{00000000-0005-0000-0000-0000DB390000}"/>
    <cellStyle name="20% - uthevingsfarge 5 51 4" xfId="39622" xr:uid="{00000000-0005-0000-0000-0000DC390000}"/>
    <cellStyle name="20% - uthevingsfarge 5 51_4 manuell" xfId="54665"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25" xr:uid="{00000000-0005-0000-0000-0000E1390000}"/>
    <cellStyle name="20% - uthevingsfarge 5 52 2_4 manuell" xfId="54666" xr:uid="{D29D8B34-7BD7-4689-8892-0E73A440C3D2}"/>
    <cellStyle name="20% - uthevingsfarge 5 52 3" xfId="3669" xr:uid="{00000000-0005-0000-0000-0000E3390000}"/>
    <cellStyle name="20% - uthevingsfarge 5 52 4" xfId="39624" xr:uid="{00000000-0005-0000-0000-0000E4390000}"/>
    <cellStyle name="20% - uthevingsfarge 5 52_4 manuell" xfId="54667"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27" xr:uid="{00000000-0005-0000-0000-0000E9390000}"/>
    <cellStyle name="20% - uthevingsfarge 5 53 2_4 manuell" xfId="54668" xr:uid="{805200FF-B421-40F0-A0B0-9B15B0AACE44}"/>
    <cellStyle name="20% - uthevingsfarge 5 53 3" xfId="3673" xr:uid="{00000000-0005-0000-0000-0000EB390000}"/>
    <cellStyle name="20% - uthevingsfarge 5 53 4" xfId="39626" xr:uid="{00000000-0005-0000-0000-0000EC390000}"/>
    <cellStyle name="20% - uthevingsfarge 5 53_4 manuell" xfId="54669"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29" xr:uid="{00000000-0005-0000-0000-0000F1390000}"/>
    <cellStyle name="20% - uthevingsfarge 5 54 2_4 manuell" xfId="54670" xr:uid="{51DC3992-2C2D-4E35-8F01-5DF110D1580B}"/>
    <cellStyle name="20% - uthevingsfarge 5 54 3" xfId="3677" xr:uid="{00000000-0005-0000-0000-0000F3390000}"/>
    <cellStyle name="20% - uthevingsfarge 5 54 4" xfId="39628" xr:uid="{00000000-0005-0000-0000-0000F4390000}"/>
    <cellStyle name="20% - uthevingsfarge 5 54_4 manuell" xfId="54671"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1" xr:uid="{00000000-0005-0000-0000-0000F9390000}"/>
    <cellStyle name="20% - uthevingsfarge 5 55 2_4 manuell" xfId="54672" xr:uid="{7CA25F77-C6EF-4A2E-8DAB-F716BAB1BBD1}"/>
    <cellStyle name="20% - uthevingsfarge 5 55 3" xfId="3681" xr:uid="{00000000-0005-0000-0000-0000FB390000}"/>
    <cellStyle name="20% - uthevingsfarge 5 55 4" xfId="39630" xr:uid="{00000000-0005-0000-0000-0000FC390000}"/>
    <cellStyle name="20% - uthevingsfarge 5 55_4 manuell" xfId="54673"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3" xr:uid="{00000000-0005-0000-0000-0000013A0000}"/>
    <cellStyle name="20% - uthevingsfarge 5 56 2_4 manuell" xfId="54674" xr:uid="{7A4CCC6F-16C6-4D1E-AFC1-677F9A77681C}"/>
    <cellStyle name="20% - uthevingsfarge 5 56 3" xfId="3685" xr:uid="{00000000-0005-0000-0000-0000033A0000}"/>
    <cellStyle name="20% - uthevingsfarge 5 56 4" xfId="39632" xr:uid="{00000000-0005-0000-0000-0000043A0000}"/>
    <cellStyle name="20% - uthevingsfarge 5 56_4 manuell" xfId="54675"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35" xr:uid="{00000000-0005-0000-0000-0000093A0000}"/>
    <cellStyle name="20% - uthevingsfarge 5 57 2_4 manuell" xfId="54676" xr:uid="{86BC3786-EAF9-4FC2-BC06-B1EA076BDB6A}"/>
    <cellStyle name="20% - uthevingsfarge 5 57 3" xfId="3689" xr:uid="{00000000-0005-0000-0000-00000B3A0000}"/>
    <cellStyle name="20% - uthevingsfarge 5 57 4" xfId="39634" xr:uid="{00000000-0005-0000-0000-00000C3A0000}"/>
    <cellStyle name="20% - uthevingsfarge 5 57_4 manuell" xfId="54677"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37" xr:uid="{00000000-0005-0000-0000-0000113A0000}"/>
    <cellStyle name="20% - uthevingsfarge 5 58 2_4 manuell" xfId="54678" xr:uid="{8FFFE64E-2059-4762-8000-634792607E38}"/>
    <cellStyle name="20% - uthevingsfarge 5 58 3" xfId="3693" xr:uid="{00000000-0005-0000-0000-0000133A0000}"/>
    <cellStyle name="20% - uthevingsfarge 5 58 4" xfId="39636" xr:uid="{00000000-0005-0000-0000-0000143A0000}"/>
    <cellStyle name="20% - uthevingsfarge 5 58_4 manuell" xfId="54679"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39" xr:uid="{00000000-0005-0000-0000-0000193A0000}"/>
    <cellStyle name="20% - uthevingsfarge 5 59 2_4 manuell" xfId="54680" xr:uid="{03828F10-C5AB-424D-992E-D2A035C44A0B}"/>
    <cellStyle name="20% - uthevingsfarge 5 59 3" xfId="3697" xr:uid="{00000000-0005-0000-0000-00001B3A0000}"/>
    <cellStyle name="20% - uthevingsfarge 5 59 4" xfId="39638" xr:uid="{00000000-0005-0000-0000-00001C3A0000}"/>
    <cellStyle name="20% - uthevingsfarge 5 59_4 manuell" xfId="54681"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3" xr:uid="{00000000-0005-0000-0000-0000213A0000}"/>
    <cellStyle name="20% - uthevingsfarge 5 6 2 2_CC1" xfId="54682" xr:uid="{BB3F75E2-A851-4C25-87F6-41EFABA2D548}"/>
    <cellStyle name="20% - uthevingsfarge 5 6 2 3" xfId="39641" xr:uid="{00000000-0005-0000-0000-0000223A0000}"/>
    <cellStyle name="20% - uthevingsfarge 5 6 2 4" xfId="44654" xr:uid="{00000000-0005-0000-0000-0000233A0000}"/>
    <cellStyle name="20% - uthevingsfarge 5 6 2_3. Chng in credit spreads" xfId="44655" xr:uid="{00000000-0005-0000-0000-0000243A0000}"/>
    <cellStyle name="20% - uthevingsfarge 5 6 3" xfId="3701" xr:uid="{00000000-0005-0000-0000-0000253A0000}"/>
    <cellStyle name="20% - uthevingsfarge 5 6 3 2" xfId="15161" xr:uid="{00000000-0005-0000-0000-0000263A0000}"/>
    <cellStyle name="20% - uthevingsfarge 5 6 3 2 2" xfId="44656" xr:uid="{00000000-0005-0000-0000-0000273A0000}"/>
    <cellStyle name="20% - uthevingsfarge 5 6 3 3" xfId="44657" xr:uid="{00000000-0005-0000-0000-0000283A0000}"/>
    <cellStyle name="20% - uthevingsfarge 5 6 3_3. Chng in credit spreads" xfId="44658" xr:uid="{00000000-0005-0000-0000-0000293A0000}"/>
    <cellStyle name="20% - uthevingsfarge 5 6 4" xfId="15162" xr:uid="{00000000-0005-0000-0000-00002A3A0000}"/>
    <cellStyle name="20% - uthevingsfarge 5 6 4 2" xfId="44659" xr:uid="{00000000-0005-0000-0000-00002B3A0000}"/>
    <cellStyle name="20% - uthevingsfarge 5 6 5" xfId="15163" xr:uid="{00000000-0005-0000-0000-00002C3A0000}"/>
    <cellStyle name="20% - uthevingsfarge 5 6 6" xfId="39640" xr:uid="{00000000-0005-0000-0000-00002D3A0000}"/>
    <cellStyle name="20% - uthevingsfarge 5 6 7" xfId="44660" xr:uid="{00000000-0005-0000-0000-00002E3A0000}"/>
    <cellStyle name="20% - uthevingsfarge 5 6 8" xfId="44661" xr:uid="{00000000-0005-0000-0000-00002F3A0000}"/>
    <cellStyle name="20% - uthevingsfarge 5 6 9" xfId="44662" xr:uid="{00000000-0005-0000-0000-0000303A0000}"/>
    <cellStyle name="20% - uthevingsfarge 5 6_3. Chng in credit spreads" xfId="44663" xr:uid="{00000000-0005-0000-0000-0000313A0000}"/>
    <cellStyle name="20% - uthevingsfarge 5 60" xfId="15164" xr:uid="{00000000-0005-0000-0000-0000323A0000}"/>
    <cellStyle name="20% - uthevingsfarge 5 60 2" xfId="15165" xr:uid="{00000000-0005-0000-0000-0000333A0000}"/>
    <cellStyle name="20% - uthevingsfarge 5 60 2 2" xfId="36611" xr:uid="{00000000-0005-0000-0000-0000343A0000}"/>
    <cellStyle name="20% - uthevingsfarge 5 60 3" xfId="15166" xr:uid="{00000000-0005-0000-0000-0000353A0000}"/>
    <cellStyle name="20% - uthevingsfarge 5 60 4" xfId="36375"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2" xr:uid="{00000000-0005-0000-0000-00003A3A0000}"/>
    <cellStyle name="20% - uthevingsfarge 5 61 3" xfId="15170" xr:uid="{00000000-0005-0000-0000-00003B3A0000}"/>
    <cellStyle name="20% - uthevingsfarge 5 61 4" xfId="36401"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6" xr:uid="{00000000-0005-0000-0000-0000403A0000}"/>
    <cellStyle name="20% - uthevingsfarge 5 62 3" xfId="36365" xr:uid="{00000000-0005-0000-0000-0000413A0000}"/>
    <cellStyle name="20% - uthevingsfarge 5 62_AVA DVA EL" xfId="15174" xr:uid="{00000000-0005-0000-0000-0000423A0000}"/>
    <cellStyle name="20% - uthevingsfarge 5 63" xfId="15175" xr:uid="{00000000-0005-0000-0000-0000433A0000}"/>
    <cellStyle name="20% - uthevingsfarge 5 63 2" xfId="36585" xr:uid="{00000000-0005-0000-0000-0000443A0000}"/>
    <cellStyle name="20% - uthevingsfarge 5 64" xfId="15176" xr:uid="{00000000-0005-0000-0000-0000453A0000}"/>
    <cellStyle name="20% - uthevingsfarge 5 64 2" xfId="36664" xr:uid="{00000000-0005-0000-0000-0000463A0000}"/>
    <cellStyle name="20% - uthevingsfarge 5 65" xfId="15177" xr:uid="{00000000-0005-0000-0000-0000473A0000}"/>
    <cellStyle name="20% - uthevingsfarge 5 65 2" xfId="36555" xr:uid="{00000000-0005-0000-0000-0000483A0000}"/>
    <cellStyle name="20% - uthevingsfarge 5 66" xfId="15178" xr:uid="{00000000-0005-0000-0000-0000493A0000}"/>
    <cellStyle name="20% - uthevingsfarge 5 66 2" xfId="36650" xr:uid="{00000000-0005-0000-0000-00004A3A0000}"/>
    <cellStyle name="20% - uthevingsfarge 5 67" xfId="36643" xr:uid="{00000000-0005-0000-0000-00004B3A0000}"/>
    <cellStyle name="20% - uthevingsfarge 5 68" xfId="44664" xr:uid="{00000000-0005-0000-0000-00004C3A0000}"/>
    <cellStyle name="20% - uthevingsfarge 5 69" xfId="44665"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3" xr:uid="{00000000-0005-0000-0000-0000513A0000}"/>
    <cellStyle name="20% - uthevingsfarge 5 7 2 4" xfId="44666" xr:uid="{00000000-0005-0000-0000-0000523A0000}"/>
    <cellStyle name="20% - uthevingsfarge 5 7 2_4 manuell" xfId="54683"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2" xr:uid="{00000000-0005-0000-0000-0000593A0000}"/>
    <cellStyle name="20% - uthevingsfarge 5 7 7" xfId="44667" xr:uid="{00000000-0005-0000-0000-00005A3A0000}"/>
    <cellStyle name="20% - uthevingsfarge 5 7 8" xfId="44668" xr:uid="{00000000-0005-0000-0000-00005B3A0000}"/>
    <cellStyle name="20% - uthevingsfarge 5 7_3. Chng in credit spreads" xfId="44669" xr:uid="{00000000-0005-0000-0000-00005C3A0000}"/>
    <cellStyle name="20% - uthevingsfarge 5 70" xfId="44670" xr:uid="{00000000-0005-0000-0000-00005D3A0000}"/>
    <cellStyle name="20% - uthevingsfarge 5 71" xfId="44671" xr:uid="{00000000-0005-0000-0000-00005E3A0000}"/>
    <cellStyle name="20% - uthevingsfarge 5 72" xfId="44672" xr:uid="{00000000-0005-0000-0000-00005F3A0000}"/>
    <cellStyle name="20% - uthevingsfarge 5 73" xfId="44673" xr:uid="{00000000-0005-0000-0000-0000603A0000}"/>
    <cellStyle name="20% - uthevingsfarge 5 74" xfId="44674"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45" xr:uid="{00000000-0005-0000-0000-0000653A0000}"/>
    <cellStyle name="20% - uthevingsfarge 5 8 2 4" xfId="44675" xr:uid="{00000000-0005-0000-0000-0000663A0000}"/>
    <cellStyle name="20% - uthevingsfarge 5 8 2_4 manuell" xfId="54684" xr:uid="{B8994567-4594-4167-B5BE-22B848376E6C}"/>
    <cellStyle name="20% - uthevingsfarge 5 8 3" xfId="3709" xr:uid="{00000000-0005-0000-0000-0000683A0000}"/>
    <cellStyle name="20% - uthevingsfarge 5 8 4" xfId="39644" xr:uid="{00000000-0005-0000-0000-0000693A0000}"/>
    <cellStyle name="20% - uthevingsfarge 5 8 5" xfId="44676" xr:uid="{00000000-0005-0000-0000-00006A3A0000}"/>
    <cellStyle name="20% - uthevingsfarge 5 8_3. Chng in credit spreads" xfId="44677"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47" xr:uid="{00000000-0005-0000-0000-00006F3A0000}"/>
    <cellStyle name="20% - uthevingsfarge 5 9 2_4 manuell" xfId="54685" xr:uid="{1B3A7C1A-5B29-4ACF-AA89-70BA987B8277}"/>
    <cellStyle name="20% - uthevingsfarge 5 9 3" xfId="3713" xr:uid="{00000000-0005-0000-0000-0000713A0000}"/>
    <cellStyle name="20% - uthevingsfarge 5 9 4" xfId="39646" xr:uid="{00000000-0005-0000-0000-0000723A0000}"/>
    <cellStyle name="20% - uthevingsfarge 5 9 5" xfId="44678" xr:uid="{00000000-0005-0000-0000-0000733A0000}"/>
    <cellStyle name="20% - uthevingsfarge 5 9_4 manuell" xfId="54686" xr:uid="{3E88446C-EB3F-4BFB-B82E-9814A6A7E1BB}"/>
    <cellStyle name="20% - uthevingsfarge 5_4 manuell" xfId="54687" xr:uid="{75638F5B-105B-4A5B-A31E-80281983F137}"/>
    <cellStyle name="20% - uthevingsfarge 6" xfId="36250"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50" xr:uid="{00000000-0005-0000-0000-00007A3A0000}"/>
    <cellStyle name="20% - uthevingsfarge 6 10 2 2_CC1" xfId="54688" xr:uid="{79F1FCD1-20E1-4EB6-B3E2-3F684B466B95}"/>
    <cellStyle name="20% - uthevingsfarge 6 10 2 3" xfId="39651" xr:uid="{00000000-0005-0000-0000-00007B3A0000}"/>
    <cellStyle name="20% - uthevingsfarge 6 10 2 4" xfId="39652" xr:uid="{00000000-0005-0000-0000-00007C3A0000}"/>
    <cellStyle name="20% - uthevingsfarge 6 10 2 5" xfId="39653" xr:uid="{00000000-0005-0000-0000-00007D3A0000}"/>
    <cellStyle name="20% - uthevingsfarge 6 10 2 6" xfId="39649" xr:uid="{00000000-0005-0000-0000-00007E3A0000}"/>
    <cellStyle name="20% - uthevingsfarge 6 10 2_4 manuell" xfId="54689" xr:uid="{ABE6EBBC-6A13-44D3-B2C3-6449751C0005}"/>
    <cellStyle name="20% - uthevingsfarge 6 10 3" xfId="3717" xr:uid="{00000000-0005-0000-0000-0000803A0000}"/>
    <cellStyle name="20% - uthevingsfarge 6 10 3 2" xfId="39654" xr:uid="{00000000-0005-0000-0000-0000813A0000}"/>
    <cellStyle name="20% - uthevingsfarge 6 10 3_CC1" xfId="54690" xr:uid="{74BCAF79-A369-4CC8-90DF-F7A00DB8AD04}"/>
    <cellStyle name="20% - uthevingsfarge 6 10 4" xfId="39655" xr:uid="{00000000-0005-0000-0000-0000823A0000}"/>
    <cellStyle name="20% - uthevingsfarge 6 10 5" xfId="39656" xr:uid="{00000000-0005-0000-0000-0000833A0000}"/>
    <cellStyle name="20% - uthevingsfarge 6 10 6" xfId="39657" xr:uid="{00000000-0005-0000-0000-0000843A0000}"/>
    <cellStyle name="20% - uthevingsfarge 6 10 7" xfId="39648" xr:uid="{00000000-0005-0000-0000-0000853A0000}"/>
    <cellStyle name="20% - uthevingsfarge 6 10_4 manuell" xfId="54691"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60" xr:uid="{00000000-0005-0000-0000-00008A3A0000}"/>
    <cellStyle name="20% - uthevingsfarge 6 11 2 2_CC1" xfId="54692" xr:uid="{C1C2AE99-3DAE-435F-8CE1-FE189C9C96B7}"/>
    <cellStyle name="20% - uthevingsfarge 6 11 2 3" xfId="39661" xr:uid="{00000000-0005-0000-0000-00008B3A0000}"/>
    <cellStyle name="20% - uthevingsfarge 6 11 2 4" xfId="39662" xr:uid="{00000000-0005-0000-0000-00008C3A0000}"/>
    <cellStyle name="20% - uthevingsfarge 6 11 2 5" xfId="39663" xr:uid="{00000000-0005-0000-0000-00008D3A0000}"/>
    <cellStyle name="20% - uthevingsfarge 6 11 2 6" xfId="39659" xr:uid="{00000000-0005-0000-0000-00008E3A0000}"/>
    <cellStyle name="20% - uthevingsfarge 6 11 2_4 manuell" xfId="54693" xr:uid="{FD123B70-BEBF-4120-B02A-371C97CE6418}"/>
    <cellStyle name="20% - uthevingsfarge 6 11 3" xfId="3721" xr:uid="{00000000-0005-0000-0000-0000903A0000}"/>
    <cellStyle name="20% - uthevingsfarge 6 11 3 2" xfId="39664" xr:uid="{00000000-0005-0000-0000-0000913A0000}"/>
    <cellStyle name="20% - uthevingsfarge 6 11 3_CC1" xfId="54694" xr:uid="{C339F0CC-D261-4EDB-9F38-A845384A12BB}"/>
    <cellStyle name="20% - uthevingsfarge 6 11 4" xfId="39665" xr:uid="{00000000-0005-0000-0000-0000923A0000}"/>
    <cellStyle name="20% - uthevingsfarge 6 11 5" xfId="39666" xr:uid="{00000000-0005-0000-0000-0000933A0000}"/>
    <cellStyle name="20% - uthevingsfarge 6 11 6" xfId="39667" xr:uid="{00000000-0005-0000-0000-0000943A0000}"/>
    <cellStyle name="20% - uthevingsfarge 6 11 7" xfId="39658" xr:uid="{00000000-0005-0000-0000-0000953A0000}"/>
    <cellStyle name="20% - uthevingsfarge 6 11_4 manuell" xfId="54695"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70" xr:uid="{00000000-0005-0000-0000-00009A3A0000}"/>
    <cellStyle name="20% - uthevingsfarge 6 12 2 2_CC1" xfId="54696" xr:uid="{1C6EED08-B143-4D7D-81B9-752B1CF574DD}"/>
    <cellStyle name="20% - uthevingsfarge 6 12 2 3" xfId="39671" xr:uid="{00000000-0005-0000-0000-00009B3A0000}"/>
    <cellStyle name="20% - uthevingsfarge 6 12 2 4" xfId="39672" xr:uid="{00000000-0005-0000-0000-00009C3A0000}"/>
    <cellStyle name="20% - uthevingsfarge 6 12 2 5" xfId="39673" xr:uid="{00000000-0005-0000-0000-00009D3A0000}"/>
    <cellStyle name="20% - uthevingsfarge 6 12 2 6" xfId="39669" xr:uid="{00000000-0005-0000-0000-00009E3A0000}"/>
    <cellStyle name="20% - uthevingsfarge 6 12 2_4 manuell" xfId="54697" xr:uid="{CDD1D1CD-F8AF-4C27-93F2-388157592442}"/>
    <cellStyle name="20% - uthevingsfarge 6 12 3" xfId="3725" xr:uid="{00000000-0005-0000-0000-0000A03A0000}"/>
    <cellStyle name="20% - uthevingsfarge 6 12 3 2" xfId="39674" xr:uid="{00000000-0005-0000-0000-0000A13A0000}"/>
    <cellStyle name="20% - uthevingsfarge 6 12 3_CC1" xfId="54698" xr:uid="{119BF059-7E48-4338-9B38-DB3EC50E7DB0}"/>
    <cellStyle name="20% - uthevingsfarge 6 12 4" xfId="39675" xr:uid="{00000000-0005-0000-0000-0000A23A0000}"/>
    <cellStyle name="20% - uthevingsfarge 6 12 5" xfId="39676" xr:uid="{00000000-0005-0000-0000-0000A33A0000}"/>
    <cellStyle name="20% - uthevingsfarge 6 12 6" xfId="39677" xr:uid="{00000000-0005-0000-0000-0000A43A0000}"/>
    <cellStyle name="20% - uthevingsfarge 6 12 7" xfId="39668" xr:uid="{00000000-0005-0000-0000-0000A53A0000}"/>
    <cellStyle name="20% - uthevingsfarge 6 12_4 manuell" xfId="54699"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80" xr:uid="{00000000-0005-0000-0000-0000AA3A0000}"/>
    <cellStyle name="20% - uthevingsfarge 6 13 2 2_CC1" xfId="54700" xr:uid="{D7F56CA6-29DB-41CB-9750-CF8FC3158EA8}"/>
    <cellStyle name="20% - uthevingsfarge 6 13 2 3" xfId="39681" xr:uid="{00000000-0005-0000-0000-0000AB3A0000}"/>
    <cellStyle name="20% - uthevingsfarge 6 13 2 4" xfId="39682" xr:uid="{00000000-0005-0000-0000-0000AC3A0000}"/>
    <cellStyle name="20% - uthevingsfarge 6 13 2 5" xfId="39683" xr:uid="{00000000-0005-0000-0000-0000AD3A0000}"/>
    <cellStyle name="20% - uthevingsfarge 6 13 2 6" xfId="39679" xr:uid="{00000000-0005-0000-0000-0000AE3A0000}"/>
    <cellStyle name="20% - uthevingsfarge 6 13 2_4 manuell" xfId="54701" xr:uid="{37263A43-0E9B-47FA-8A4C-A1B27353FED9}"/>
    <cellStyle name="20% - uthevingsfarge 6 13 3" xfId="3729" xr:uid="{00000000-0005-0000-0000-0000B03A0000}"/>
    <cellStyle name="20% - uthevingsfarge 6 13 3 2" xfId="39684" xr:uid="{00000000-0005-0000-0000-0000B13A0000}"/>
    <cellStyle name="20% - uthevingsfarge 6 13 3_CC1" xfId="54702" xr:uid="{1C3DE82D-89B7-4C34-975D-822BEF7A4BB5}"/>
    <cellStyle name="20% - uthevingsfarge 6 13 4" xfId="39685" xr:uid="{00000000-0005-0000-0000-0000B23A0000}"/>
    <cellStyle name="20% - uthevingsfarge 6 13 5" xfId="39686" xr:uid="{00000000-0005-0000-0000-0000B33A0000}"/>
    <cellStyle name="20% - uthevingsfarge 6 13 6" xfId="39687" xr:uid="{00000000-0005-0000-0000-0000B43A0000}"/>
    <cellStyle name="20% - uthevingsfarge 6 13 7" xfId="39678" xr:uid="{00000000-0005-0000-0000-0000B53A0000}"/>
    <cellStyle name="20% - uthevingsfarge 6 13_4 manuell" xfId="54703"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90" xr:uid="{00000000-0005-0000-0000-0000BA3A0000}"/>
    <cellStyle name="20% - uthevingsfarge 6 14 2 2_CC1" xfId="54704" xr:uid="{0D51F2BF-5CF2-4C0B-8240-B8286FECBB45}"/>
    <cellStyle name="20% - uthevingsfarge 6 14 2 3" xfId="39691" xr:uid="{00000000-0005-0000-0000-0000BB3A0000}"/>
    <cellStyle name="20% - uthevingsfarge 6 14 2 4" xfId="39692" xr:uid="{00000000-0005-0000-0000-0000BC3A0000}"/>
    <cellStyle name="20% - uthevingsfarge 6 14 2 5" xfId="39693" xr:uid="{00000000-0005-0000-0000-0000BD3A0000}"/>
    <cellStyle name="20% - uthevingsfarge 6 14 2 6" xfId="39689" xr:uid="{00000000-0005-0000-0000-0000BE3A0000}"/>
    <cellStyle name="20% - uthevingsfarge 6 14 2_4 manuell" xfId="54705" xr:uid="{E6CBC452-212C-474E-B577-171FABC8B442}"/>
    <cellStyle name="20% - uthevingsfarge 6 14 3" xfId="3733" xr:uid="{00000000-0005-0000-0000-0000C03A0000}"/>
    <cellStyle name="20% - uthevingsfarge 6 14 3 2" xfId="39694" xr:uid="{00000000-0005-0000-0000-0000C13A0000}"/>
    <cellStyle name="20% - uthevingsfarge 6 14 3_CC1" xfId="54706" xr:uid="{1BE4C077-0DE1-4CA0-8F38-1FCF697DC9EE}"/>
    <cellStyle name="20% - uthevingsfarge 6 14 4" xfId="39695" xr:uid="{00000000-0005-0000-0000-0000C23A0000}"/>
    <cellStyle name="20% - uthevingsfarge 6 14 5" xfId="39696" xr:uid="{00000000-0005-0000-0000-0000C33A0000}"/>
    <cellStyle name="20% - uthevingsfarge 6 14 6" xfId="39697" xr:uid="{00000000-0005-0000-0000-0000C43A0000}"/>
    <cellStyle name="20% - uthevingsfarge 6 14 7" xfId="39688" xr:uid="{00000000-0005-0000-0000-0000C53A0000}"/>
    <cellStyle name="20% - uthevingsfarge 6 14_4 manuell" xfId="54707"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700" xr:uid="{00000000-0005-0000-0000-0000CA3A0000}"/>
    <cellStyle name="20% - uthevingsfarge 6 15 2 2_CC1" xfId="54708" xr:uid="{AD5E843C-407C-4E54-A4CC-699715FA3393}"/>
    <cellStyle name="20% - uthevingsfarge 6 15 2 3" xfId="39701" xr:uid="{00000000-0005-0000-0000-0000CB3A0000}"/>
    <cellStyle name="20% - uthevingsfarge 6 15 2 4" xfId="39702" xr:uid="{00000000-0005-0000-0000-0000CC3A0000}"/>
    <cellStyle name="20% - uthevingsfarge 6 15 2 5" xfId="39703" xr:uid="{00000000-0005-0000-0000-0000CD3A0000}"/>
    <cellStyle name="20% - uthevingsfarge 6 15 2 6" xfId="39699" xr:uid="{00000000-0005-0000-0000-0000CE3A0000}"/>
    <cellStyle name="20% - uthevingsfarge 6 15 2_4 manuell" xfId="54709" xr:uid="{43D43113-C5C8-4F11-B045-747769FB0194}"/>
    <cellStyle name="20% - uthevingsfarge 6 15 3" xfId="3737" xr:uid="{00000000-0005-0000-0000-0000D03A0000}"/>
    <cellStyle name="20% - uthevingsfarge 6 15 3 2" xfId="39704" xr:uid="{00000000-0005-0000-0000-0000D13A0000}"/>
    <cellStyle name="20% - uthevingsfarge 6 15 3_CC1" xfId="54710" xr:uid="{0035D6A8-F05F-477B-9DAA-E83DDA841F94}"/>
    <cellStyle name="20% - uthevingsfarge 6 15 4" xfId="39705" xr:uid="{00000000-0005-0000-0000-0000D23A0000}"/>
    <cellStyle name="20% - uthevingsfarge 6 15 5" xfId="39706" xr:uid="{00000000-0005-0000-0000-0000D33A0000}"/>
    <cellStyle name="20% - uthevingsfarge 6 15 6" xfId="39707" xr:uid="{00000000-0005-0000-0000-0000D43A0000}"/>
    <cellStyle name="20% - uthevingsfarge 6 15 7" xfId="39698" xr:uid="{00000000-0005-0000-0000-0000D53A0000}"/>
    <cellStyle name="20% - uthevingsfarge 6 15_4 manuell" xfId="54711"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10" xr:uid="{00000000-0005-0000-0000-0000DA3A0000}"/>
    <cellStyle name="20% - uthevingsfarge 6 16 2 2_CC1" xfId="54712" xr:uid="{20EAA283-AA13-4092-9B1F-8C7A1926862D}"/>
    <cellStyle name="20% - uthevingsfarge 6 16 2 3" xfId="39711" xr:uid="{00000000-0005-0000-0000-0000DB3A0000}"/>
    <cellStyle name="20% - uthevingsfarge 6 16 2 4" xfId="39712" xr:uid="{00000000-0005-0000-0000-0000DC3A0000}"/>
    <cellStyle name="20% - uthevingsfarge 6 16 2 5" xfId="39713" xr:uid="{00000000-0005-0000-0000-0000DD3A0000}"/>
    <cellStyle name="20% - uthevingsfarge 6 16 2 6" xfId="39709" xr:uid="{00000000-0005-0000-0000-0000DE3A0000}"/>
    <cellStyle name="20% - uthevingsfarge 6 16 2_4 manuell" xfId="54713" xr:uid="{BE67AF65-9E9B-4056-99DA-0F56CECF16D3}"/>
    <cellStyle name="20% - uthevingsfarge 6 16 3" xfId="3741" xr:uid="{00000000-0005-0000-0000-0000E03A0000}"/>
    <cellStyle name="20% - uthevingsfarge 6 16 3 2" xfId="39714" xr:uid="{00000000-0005-0000-0000-0000E13A0000}"/>
    <cellStyle name="20% - uthevingsfarge 6 16 3_CC1" xfId="54714" xr:uid="{498DCC88-3D3A-4868-B66C-FAA1D0CB55E1}"/>
    <cellStyle name="20% - uthevingsfarge 6 16 4" xfId="39715" xr:uid="{00000000-0005-0000-0000-0000E23A0000}"/>
    <cellStyle name="20% - uthevingsfarge 6 16 5" xfId="39716" xr:uid="{00000000-0005-0000-0000-0000E33A0000}"/>
    <cellStyle name="20% - uthevingsfarge 6 16 6" xfId="39717" xr:uid="{00000000-0005-0000-0000-0000E43A0000}"/>
    <cellStyle name="20% - uthevingsfarge 6 16 7" xfId="39708" xr:uid="{00000000-0005-0000-0000-0000E53A0000}"/>
    <cellStyle name="20% - uthevingsfarge 6 16_4 manuell" xfId="54715"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20" xr:uid="{00000000-0005-0000-0000-0000EA3A0000}"/>
    <cellStyle name="20% - uthevingsfarge 6 17 2 2_CC1" xfId="54716" xr:uid="{5753F78E-A15F-4AFD-9F0C-77A62674D151}"/>
    <cellStyle name="20% - uthevingsfarge 6 17 2 3" xfId="39721" xr:uid="{00000000-0005-0000-0000-0000EB3A0000}"/>
    <cellStyle name="20% - uthevingsfarge 6 17 2 4" xfId="39722" xr:uid="{00000000-0005-0000-0000-0000EC3A0000}"/>
    <cellStyle name="20% - uthevingsfarge 6 17 2 5" xfId="39723" xr:uid="{00000000-0005-0000-0000-0000ED3A0000}"/>
    <cellStyle name="20% - uthevingsfarge 6 17 2 6" xfId="39719" xr:uid="{00000000-0005-0000-0000-0000EE3A0000}"/>
    <cellStyle name="20% - uthevingsfarge 6 17 2_4 manuell" xfId="54717" xr:uid="{888C2643-6D18-41F1-93B5-84E529258659}"/>
    <cellStyle name="20% - uthevingsfarge 6 17 3" xfId="3745" xr:uid="{00000000-0005-0000-0000-0000F03A0000}"/>
    <cellStyle name="20% - uthevingsfarge 6 17 3 2" xfId="39724" xr:uid="{00000000-0005-0000-0000-0000F13A0000}"/>
    <cellStyle name="20% - uthevingsfarge 6 17 3_CC1" xfId="54718" xr:uid="{F1DD84A2-85C2-404D-AC78-6F4ED41776C0}"/>
    <cellStyle name="20% - uthevingsfarge 6 17 4" xfId="39725" xr:uid="{00000000-0005-0000-0000-0000F23A0000}"/>
    <cellStyle name="20% - uthevingsfarge 6 17 5" xfId="39726" xr:uid="{00000000-0005-0000-0000-0000F33A0000}"/>
    <cellStyle name="20% - uthevingsfarge 6 17 6" xfId="39727" xr:uid="{00000000-0005-0000-0000-0000F43A0000}"/>
    <cellStyle name="20% - uthevingsfarge 6 17 7" xfId="39718" xr:uid="{00000000-0005-0000-0000-0000F53A0000}"/>
    <cellStyle name="20% - uthevingsfarge 6 17_4 manuell" xfId="54719"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30" xr:uid="{00000000-0005-0000-0000-0000FA3A0000}"/>
    <cellStyle name="20% - uthevingsfarge 6 18 2 2_CC1" xfId="54720" xr:uid="{F629F718-1E0D-4305-8C21-9E98F6F250B8}"/>
    <cellStyle name="20% - uthevingsfarge 6 18 2 3" xfId="39731" xr:uid="{00000000-0005-0000-0000-0000FB3A0000}"/>
    <cellStyle name="20% - uthevingsfarge 6 18 2 4" xfId="39732" xr:uid="{00000000-0005-0000-0000-0000FC3A0000}"/>
    <cellStyle name="20% - uthevingsfarge 6 18 2 5" xfId="39733" xr:uid="{00000000-0005-0000-0000-0000FD3A0000}"/>
    <cellStyle name="20% - uthevingsfarge 6 18 2 6" xfId="39729" xr:uid="{00000000-0005-0000-0000-0000FE3A0000}"/>
    <cellStyle name="20% - uthevingsfarge 6 18 2_4 manuell" xfId="54721" xr:uid="{7DC22A5F-7EF0-476D-A65B-0BC70620A93E}"/>
    <cellStyle name="20% - uthevingsfarge 6 18 3" xfId="3749" xr:uid="{00000000-0005-0000-0000-0000003B0000}"/>
    <cellStyle name="20% - uthevingsfarge 6 18 3 2" xfId="39734" xr:uid="{00000000-0005-0000-0000-0000013B0000}"/>
    <cellStyle name="20% - uthevingsfarge 6 18 3_CC1" xfId="54722" xr:uid="{81875665-6B77-4337-94D8-1356D5999122}"/>
    <cellStyle name="20% - uthevingsfarge 6 18 4" xfId="39735" xr:uid="{00000000-0005-0000-0000-0000023B0000}"/>
    <cellStyle name="20% - uthevingsfarge 6 18 5" xfId="39736" xr:uid="{00000000-0005-0000-0000-0000033B0000}"/>
    <cellStyle name="20% - uthevingsfarge 6 18 6" xfId="39737" xr:uid="{00000000-0005-0000-0000-0000043B0000}"/>
    <cellStyle name="20% - uthevingsfarge 6 18 7" xfId="39728" xr:uid="{00000000-0005-0000-0000-0000053B0000}"/>
    <cellStyle name="20% - uthevingsfarge 6 18_4 manuell" xfId="54723"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40" xr:uid="{00000000-0005-0000-0000-00000A3B0000}"/>
    <cellStyle name="20% - uthevingsfarge 6 19 2 2_CC1" xfId="54724" xr:uid="{6F0E49DE-191F-4314-BC85-D19C64892988}"/>
    <cellStyle name="20% - uthevingsfarge 6 19 2 3" xfId="39741" xr:uid="{00000000-0005-0000-0000-00000B3B0000}"/>
    <cellStyle name="20% - uthevingsfarge 6 19 2 4" xfId="39742" xr:uid="{00000000-0005-0000-0000-00000C3B0000}"/>
    <cellStyle name="20% - uthevingsfarge 6 19 2 5" xfId="39743" xr:uid="{00000000-0005-0000-0000-00000D3B0000}"/>
    <cellStyle name="20% - uthevingsfarge 6 19 2 6" xfId="39739" xr:uid="{00000000-0005-0000-0000-00000E3B0000}"/>
    <cellStyle name="20% - uthevingsfarge 6 19 2_4 manuell" xfId="54725" xr:uid="{27163164-A8C7-44F6-B1FA-7782EE2DDD4C}"/>
    <cellStyle name="20% - uthevingsfarge 6 19 3" xfId="3753" xr:uid="{00000000-0005-0000-0000-0000103B0000}"/>
    <cellStyle name="20% - uthevingsfarge 6 19 3 2" xfId="39744" xr:uid="{00000000-0005-0000-0000-0000113B0000}"/>
    <cellStyle name="20% - uthevingsfarge 6 19 3_CC1" xfId="54726" xr:uid="{3813D40A-722E-42D0-8165-CFBC4B8078F4}"/>
    <cellStyle name="20% - uthevingsfarge 6 19 4" xfId="39745" xr:uid="{00000000-0005-0000-0000-0000123B0000}"/>
    <cellStyle name="20% - uthevingsfarge 6 19 5" xfId="39746" xr:uid="{00000000-0005-0000-0000-0000133B0000}"/>
    <cellStyle name="20% - uthevingsfarge 6 19 6" xfId="39747" xr:uid="{00000000-0005-0000-0000-0000143B0000}"/>
    <cellStyle name="20% - uthevingsfarge 6 19 7" xfId="39738" xr:uid="{00000000-0005-0000-0000-0000153B0000}"/>
    <cellStyle name="20% - uthevingsfarge 6 19_4 manuell" xfId="54727"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79" xr:uid="{00000000-0005-0000-0000-00001E3B0000}"/>
    <cellStyle name="20% - uthevingsfarge 6 2 14" xfId="44680" xr:uid="{00000000-0005-0000-0000-00001F3B0000}"/>
    <cellStyle name="20% - uthevingsfarge 6 2 15" xfId="44681" xr:uid="{00000000-0005-0000-0000-0000203B0000}"/>
    <cellStyle name="20% - uthevingsfarge 6 2 16" xfId="44682" xr:uid="{00000000-0005-0000-0000-0000213B0000}"/>
    <cellStyle name="20% - uthevingsfarge 6 2 2" xfId="3755" xr:uid="{00000000-0005-0000-0000-0000223B0000}"/>
    <cellStyle name="20% - uthevingsfarge 6 2 2 10" xfId="44683" xr:uid="{00000000-0005-0000-0000-0000233B0000}"/>
    <cellStyle name="20% - uthevingsfarge 6 2 2 11" xfId="44684" xr:uid="{00000000-0005-0000-0000-0000243B0000}"/>
    <cellStyle name="20% - uthevingsfarge 6 2 2 2" xfId="3756" xr:uid="{00000000-0005-0000-0000-0000253B0000}"/>
    <cellStyle name="20% - uthevingsfarge 6 2 2 2 10" xfId="44685" xr:uid="{00000000-0005-0000-0000-0000263B0000}"/>
    <cellStyle name="20% - uthevingsfarge 6 2 2 2 2" xfId="15189" xr:uid="{00000000-0005-0000-0000-0000273B0000}"/>
    <cellStyle name="20% - uthevingsfarge 6 2 2 2 2 2" xfId="15190" xr:uid="{00000000-0005-0000-0000-0000283B0000}"/>
    <cellStyle name="20% - uthevingsfarge 6 2 2 2 2 2 2" xfId="44686" xr:uid="{00000000-0005-0000-0000-0000293B0000}"/>
    <cellStyle name="20% - uthevingsfarge 6 2 2 2 2 2 2 2" xfId="44687" xr:uid="{00000000-0005-0000-0000-00002A3B0000}"/>
    <cellStyle name="20% - uthevingsfarge 6 2 2 2 2 2 3" xfId="44688" xr:uid="{00000000-0005-0000-0000-00002B3B0000}"/>
    <cellStyle name="20% - uthevingsfarge 6 2 2 2 2 2_3. Chng in credit spreads" xfId="44689" xr:uid="{00000000-0005-0000-0000-00002C3B0000}"/>
    <cellStyle name="20% - uthevingsfarge 6 2 2 2 2 3" xfId="15191" xr:uid="{00000000-0005-0000-0000-00002D3B0000}"/>
    <cellStyle name="20% - uthevingsfarge 6 2 2 2 2 3 2" xfId="44690" xr:uid="{00000000-0005-0000-0000-00002E3B0000}"/>
    <cellStyle name="20% - uthevingsfarge 6 2 2 2 2 4" xfId="44691" xr:uid="{00000000-0005-0000-0000-00002F3B0000}"/>
    <cellStyle name="20% - uthevingsfarge 6 2 2 2 2 5" xfId="44692" xr:uid="{00000000-0005-0000-0000-0000303B0000}"/>
    <cellStyle name="20% - uthevingsfarge 6 2 2 2 2 6" xfId="44693" xr:uid="{00000000-0005-0000-0000-0000313B0000}"/>
    <cellStyle name="20% - uthevingsfarge 6 2 2 2 2_3. Chng in credit spreads" xfId="44694" xr:uid="{00000000-0005-0000-0000-0000323B0000}"/>
    <cellStyle name="20% - uthevingsfarge 6 2 2 2 3" xfId="15192" xr:uid="{00000000-0005-0000-0000-0000333B0000}"/>
    <cellStyle name="20% - uthevingsfarge 6 2 2 2 3 2" xfId="15193" xr:uid="{00000000-0005-0000-0000-0000343B0000}"/>
    <cellStyle name="20% - uthevingsfarge 6 2 2 2 3 2 2" xfId="44695" xr:uid="{00000000-0005-0000-0000-0000353B0000}"/>
    <cellStyle name="20% - uthevingsfarge 6 2 2 2 3 2 2 2" xfId="44696" xr:uid="{00000000-0005-0000-0000-0000363B0000}"/>
    <cellStyle name="20% - uthevingsfarge 6 2 2 2 3 2 3" xfId="44697" xr:uid="{00000000-0005-0000-0000-0000373B0000}"/>
    <cellStyle name="20% - uthevingsfarge 6 2 2 2 3 2_3. Chng in credit spreads" xfId="44698" xr:uid="{00000000-0005-0000-0000-0000383B0000}"/>
    <cellStyle name="20% - uthevingsfarge 6 2 2 2 3 3" xfId="15194" xr:uid="{00000000-0005-0000-0000-0000393B0000}"/>
    <cellStyle name="20% - uthevingsfarge 6 2 2 2 3 3 2" xfId="44699" xr:uid="{00000000-0005-0000-0000-00003A3B0000}"/>
    <cellStyle name="20% - uthevingsfarge 6 2 2 2 3 4" xfId="44700" xr:uid="{00000000-0005-0000-0000-00003B3B0000}"/>
    <cellStyle name="20% - uthevingsfarge 6 2 2 2 3 5" xfId="44701" xr:uid="{00000000-0005-0000-0000-00003C3B0000}"/>
    <cellStyle name="20% - uthevingsfarge 6 2 2 2 3 6" xfId="44702" xr:uid="{00000000-0005-0000-0000-00003D3B0000}"/>
    <cellStyle name="20% - uthevingsfarge 6 2 2 2 3_3. Chng in credit spreads" xfId="44703" xr:uid="{00000000-0005-0000-0000-00003E3B0000}"/>
    <cellStyle name="20% - uthevingsfarge 6 2 2 2 4" xfId="15195" xr:uid="{00000000-0005-0000-0000-00003F3B0000}"/>
    <cellStyle name="20% - uthevingsfarge 6 2 2 2 4 2" xfId="15196" xr:uid="{00000000-0005-0000-0000-0000403B0000}"/>
    <cellStyle name="20% - uthevingsfarge 6 2 2 2 4 2 2" xfId="44704" xr:uid="{00000000-0005-0000-0000-0000413B0000}"/>
    <cellStyle name="20% - uthevingsfarge 6 2 2 2 4 3" xfId="15197" xr:uid="{00000000-0005-0000-0000-0000423B0000}"/>
    <cellStyle name="20% - uthevingsfarge 6 2 2 2 4 4" xfId="44705" xr:uid="{00000000-0005-0000-0000-0000433B0000}"/>
    <cellStyle name="20% - uthevingsfarge 6 2 2 2 4 5" xfId="44706" xr:uid="{00000000-0005-0000-0000-0000443B0000}"/>
    <cellStyle name="20% - uthevingsfarge 6 2 2 2 4 6" xfId="44707" xr:uid="{00000000-0005-0000-0000-0000453B0000}"/>
    <cellStyle name="20% - uthevingsfarge 6 2 2 2 4_3. Chng in credit spreads" xfId="44708" xr:uid="{00000000-0005-0000-0000-0000463B0000}"/>
    <cellStyle name="20% - uthevingsfarge 6 2 2 2 5" xfId="15198" xr:uid="{00000000-0005-0000-0000-0000473B0000}"/>
    <cellStyle name="20% - uthevingsfarge 6 2 2 2 5 2" xfId="15199" xr:uid="{00000000-0005-0000-0000-0000483B0000}"/>
    <cellStyle name="20% - uthevingsfarge 6 2 2 2 5 2 2" xfId="44709" xr:uid="{00000000-0005-0000-0000-0000493B0000}"/>
    <cellStyle name="20% - uthevingsfarge 6 2 2 2 5 3" xfId="15200" xr:uid="{00000000-0005-0000-0000-00004A3B0000}"/>
    <cellStyle name="20% - uthevingsfarge 6 2 2 2 5 4" xfId="44710" xr:uid="{00000000-0005-0000-0000-00004B3B0000}"/>
    <cellStyle name="20% - uthevingsfarge 6 2 2 2 5 5" xfId="44711" xr:uid="{00000000-0005-0000-0000-00004C3B0000}"/>
    <cellStyle name="20% - uthevingsfarge 6 2 2 2 5_3. Chng in credit spreads" xfId="44712" xr:uid="{00000000-0005-0000-0000-00004D3B0000}"/>
    <cellStyle name="20% - uthevingsfarge 6 2 2 2 6" xfId="15201" xr:uid="{00000000-0005-0000-0000-00004E3B0000}"/>
    <cellStyle name="20% - uthevingsfarge 6 2 2 2 6 2" xfId="44713" xr:uid="{00000000-0005-0000-0000-00004F3B0000}"/>
    <cellStyle name="20% - uthevingsfarge 6 2 2 2 7" xfId="15202" xr:uid="{00000000-0005-0000-0000-0000503B0000}"/>
    <cellStyle name="20% - uthevingsfarge 6 2 2 2 8" xfId="39749" xr:uid="{00000000-0005-0000-0000-0000513B0000}"/>
    <cellStyle name="20% - uthevingsfarge 6 2 2 2 9" xfId="44714" xr:uid="{00000000-0005-0000-0000-0000523B0000}"/>
    <cellStyle name="20% - uthevingsfarge 6 2 2 2_3. Chng in credit spreads" xfId="44715" xr:uid="{00000000-0005-0000-0000-0000533B0000}"/>
    <cellStyle name="20% - uthevingsfarge 6 2 2 3" xfId="15203" xr:uid="{00000000-0005-0000-0000-0000543B0000}"/>
    <cellStyle name="20% - uthevingsfarge 6 2 2 3 2" xfId="15204" xr:uid="{00000000-0005-0000-0000-0000553B0000}"/>
    <cellStyle name="20% - uthevingsfarge 6 2 2 3 2 2" xfId="44716" xr:uid="{00000000-0005-0000-0000-0000563B0000}"/>
    <cellStyle name="20% - uthevingsfarge 6 2 2 3 2 2 2" xfId="44717" xr:uid="{00000000-0005-0000-0000-0000573B0000}"/>
    <cellStyle name="20% - uthevingsfarge 6 2 2 3 2 3" xfId="44718" xr:uid="{00000000-0005-0000-0000-0000583B0000}"/>
    <cellStyle name="20% - uthevingsfarge 6 2 2 3 2_3. Chng in credit spreads" xfId="44719" xr:uid="{00000000-0005-0000-0000-0000593B0000}"/>
    <cellStyle name="20% - uthevingsfarge 6 2 2 3 3" xfId="15205" xr:uid="{00000000-0005-0000-0000-00005A3B0000}"/>
    <cellStyle name="20% - uthevingsfarge 6 2 2 3 3 2" xfId="44720" xr:uid="{00000000-0005-0000-0000-00005B3B0000}"/>
    <cellStyle name="20% - uthevingsfarge 6 2 2 3 4" xfId="39750" xr:uid="{00000000-0005-0000-0000-00005C3B0000}"/>
    <cellStyle name="20% - uthevingsfarge 6 2 2 3 5" xfId="44721" xr:uid="{00000000-0005-0000-0000-00005D3B0000}"/>
    <cellStyle name="20% - uthevingsfarge 6 2 2 3 6" xfId="44722" xr:uid="{00000000-0005-0000-0000-00005E3B0000}"/>
    <cellStyle name="20% - uthevingsfarge 6 2 2 3_3. Chng in credit spreads" xfId="44723" xr:uid="{00000000-0005-0000-0000-00005F3B0000}"/>
    <cellStyle name="20% - uthevingsfarge 6 2 2 4" xfId="15206" xr:uid="{00000000-0005-0000-0000-0000603B0000}"/>
    <cellStyle name="20% - uthevingsfarge 6 2 2 4 2" xfId="15207" xr:uid="{00000000-0005-0000-0000-0000613B0000}"/>
    <cellStyle name="20% - uthevingsfarge 6 2 2 4 2 2" xfId="44724" xr:uid="{00000000-0005-0000-0000-0000623B0000}"/>
    <cellStyle name="20% - uthevingsfarge 6 2 2 4 2 2 2" xfId="44725" xr:uid="{00000000-0005-0000-0000-0000633B0000}"/>
    <cellStyle name="20% - uthevingsfarge 6 2 2 4 2 3" xfId="44726" xr:uid="{00000000-0005-0000-0000-0000643B0000}"/>
    <cellStyle name="20% - uthevingsfarge 6 2 2 4 2_3. Chng in credit spreads" xfId="44727" xr:uid="{00000000-0005-0000-0000-0000653B0000}"/>
    <cellStyle name="20% - uthevingsfarge 6 2 2 4 3" xfId="15208" xr:uid="{00000000-0005-0000-0000-0000663B0000}"/>
    <cellStyle name="20% - uthevingsfarge 6 2 2 4 3 2" xfId="44728" xr:uid="{00000000-0005-0000-0000-0000673B0000}"/>
    <cellStyle name="20% - uthevingsfarge 6 2 2 4 4" xfId="39751" xr:uid="{00000000-0005-0000-0000-0000683B0000}"/>
    <cellStyle name="20% - uthevingsfarge 6 2 2 4 5" xfId="44729" xr:uid="{00000000-0005-0000-0000-0000693B0000}"/>
    <cellStyle name="20% - uthevingsfarge 6 2 2 4 6" xfId="44730" xr:uid="{00000000-0005-0000-0000-00006A3B0000}"/>
    <cellStyle name="20% - uthevingsfarge 6 2 2 4_3. Chng in credit spreads" xfId="44731" xr:uid="{00000000-0005-0000-0000-00006B3B0000}"/>
    <cellStyle name="20% - uthevingsfarge 6 2 2 5" xfId="15209" xr:uid="{00000000-0005-0000-0000-00006C3B0000}"/>
    <cellStyle name="20% - uthevingsfarge 6 2 2 5 2" xfId="15210" xr:uid="{00000000-0005-0000-0000-00006D3B0000}"/>
    <cellStyle name="20% - uthevingsfarge 6 2 2 5 2 2" xfId="44732" xr:uid="{00000000-0005-0000-0000-00006E3B0000}"/>
    <cellStyle name="20% - uthevingsfarge 6 2 2 5 2 2 2" xfId="44733" xr:uid="{00000000-0005-0000-0000-00006F3B0000}"/>
    <cellStyle name="20% - uthevingsfarge 6 2 2 5 2 3" xfId="44734" xr:uid="{00000000-0005-0000-0000-0000703B0000}"/>
    <cellStyle name="20% - uthevingsfarge 6 2 2 5 2_3. Chng in credit spreads" xfId="44735" xr:uid="{00000000-0005-0000-0000-0000713B0000}"/>
    <cellStyle name="20% - uthevingsfarge 6 2 2 5 3" xfId="15211" xr:uid="{00000000-0005-0000-0000-0000723B0000}"/>
    <cellStyle name="20% - uthevingsfarge 6 2 2 5 3 2" xfId="44736" xr:uid="{00000000-0005-0000-0000-0000733B0000}"/>
    <cellStyle name="20% - uthevingsfarge 6 2 2 5 4" xfId="39752" xr:uid="{00000000-0005-0000-0000-0000743B0000}"/>
    <cellStyle name="20% - uthevingsfarge 6 2 2 5 5" xfId="44737" xr:uid="{00000000-0005-0000-0000-0000753B0000}"/>
    <cellStyle name="20% - uthevingsfarge 6 2 2 5 6" xfId="44738" xr:uid="{00000000-0005-0000-0000-0000763B0000}"/>
    <cellStyle name="20% - uthevingsfarge 6 2 2 5_3. Chng in credit spreads" xfId="44739" xr:uid="{00000000-0005-0000-0000-0000773B0000}"/>
    <cellStyle name="20% - uthevingsfarge 6 2 2 6" xfId="15212" xr:uid="{00000000-0005-0000-0000-0000783B0000}"/>
    <cellStyle name="20% - uthevingsfarge 6 2 2 6 2" xfId="15213" xr:uid="{00000000-0005-0000-0000-0000793B0000}"/>
    <cellStyle name="20% - uthevingsfarge 6 2 2 6 2 2" xfId="44740" xr:uid="{00000000-0005-0000-0000-00007A3B0000}"/>
    <cellStyle name="20% - uthevingsfarge 6 2 2 6 3" xfId="15214" xr:uid="{00000000-0005-0000-0000-00007B3B0000}"/>
    <cellStyle name="20% - uthevingsfarge 6 2 2 6 4" xfId="44741" xr:uid="{00000000-0005-0000-0000-00007C3B0000}"/>
    <cellStyle name="20% - uthevingsfarge 6 2 2 6 5" xfId="44742" xr:uid="{00000000-0005-0000-0000-00007D3B0000}"/>
    <cellStyle name="20% - uthevingsfarge 6 2 2 6 6" xfId="44743" xr:uid="{00000000-0005-0000-0000-00007E3B0000}"/>
    <cellStyle name="20% - uthevingsfarge 6 2 2 6_3. Chng in credit spreads" xfId="44744" xr:uid="{00000000-0005-0000-0000-00007F3B0000}"/>
    <cellStyle name="20% - uthevingsfarge 6 2 2 7" xfId="15215" xr:uid="{00000000-0005-0000-0000-0000803B0000}"/>
    <cellStyle name="20% - uthevingsfarge 6 2 2 7 2" xfId="44745" xr:uid="{00000000-0005-0000-0000-0000813B0000}"/>
    <cellStyle name="20% - uthevingsfarge 6 2 2 8" xfId="39748" xr:uid="{00000000-0005-0000-0000-0000823B0000}"/>
    <cellStyle name="20% - uthevingsfarge 6 2 2 9" xfId="44746" xr:uid="{00000000-0005-0000-0000-0000833B0000}"/>
    <cellStyle name="20% - uthevingsfarge 6 2 2_3. Chng in credit spreads" xfId="44747" xr:uid="{00000000-0005-0000-0000-0000843B0000}"/>
    <cellStyle name="20% - uthevingsfarge 6 2 3" xfId="12451" xr:uid="{00000000-0005-0000-0000-0000853B0000}"/>
    <cellStyle name="20% - uthevingsfarge 6 2 3 10" xfId="44748" xr:uid="{00000000-0005-0000-0000-0000863B0000}"/>
    <cellStyle name="20% - uthevingsfarge 6 2 3 2" xfId="15216" xr:uid="{00000000-0005-0000-0000-0000873B0000}"/>
    <cellStyle name="20% - uthevingsfarge 6 2 3 2 2" xfId="15217" xr:uid="{00000000-0005-0000-0000-0000883B0000}"/>
    <cellStyle name="20% - uthevingsfarge 6 2 3 2 2 2" xfId="44749" xr:uid="{00000000-0005-0000-0000-0000893B0000}"/>
    <cellStyle name="20% - uthevingsfarge 6 2 3 2 2 2 2" xfId="44750" xr:uid="{00000000-0005-0000-0000-00008A3B0000}"/>
    <cellStyle name="20% - uthevingsfarge 6 2 3 2 2 3" xfId="44751" xr:uid="{00000000-0005-0000-0000-00008B3B0000}"/>
    <cellStyle name="20% - uthevingsfarge 6 2 3 2 2_3. Chng in credit spreads" xfId="44752" xr:uid="{00000000-0005-0000-0000-00008C3B0000}"/>
    <cellStyle name="20% - uthevingsfarge 6 2 3 2 3" xfId="15218" xr:uid="{00000000-0005-0000-0000-00008D3B0000}"/>
    <cellStyle name="20% - uthevingsfarge 6 2 3 2 3 2" xfId="44753" xr:uid="{00000000-0005-0000-0000-00008E3B0000}"/>
    <cellStyle name="20% - uthevingsfarge 6 2 3 2 3 2 2" xfId="44754" xr:uid="{00000000-0005-0000-0000-00008F3B0000}"/>
    <cellStyle name="20% - uthevingsfarge 6 2 3 2 3 3" xfId="44755" xr:uid="{00000000-0005-0000-0000-0000903B0000}"/>
    <cellStyle name="20% - uthevingsfarge 6 2 3 2 3_3. Chng in credit spreads" xfId="44756" xr:uid="{00000000-0005-0000-0000-0000913B0000}"/>
    <cellStyle name="20% - uthevingsfarge 6 2 3 2 4" xfId="44757" xr:uid="{00000000-0005-0000-0000-0000923B0000}"/>
    <cellStyle name="20% - uthevingsfarge 6 2 3 2 4 2" xfId="44758" xr:uid="{00000000-0005-0000-0000-0000933B0000}"/>
    <cellStyle name="20% - uthevingsfarge 6 2 3 2 4 2 2" xfId="44759" xr:uid="{00000000-0005-0000-0000-0000943B0000}"/>
    <cellStyle name="20% - uthevingsfarge 6 2 3 2 4 3" xfId="44760" xr:uid="{00000000-0005-0000-0000-0000953B0000}"/>
    <cellStyle name="20% - uthevingsfarge 6 2 3 2 4_3. Chng in credit spreads" xfId="44761" xr:uid="{00000000-0005-0000-0000-0000963B0000}"/>
    <cellStyle name="20% - uthevingsfarge 6 2 3 2 5" xfId="44762" xr:uid="{00000000-0005-0000-0000-0000973B0000}"/>
    <cellStyle name="20% - uthevingsfarge 6 2 3 2 5 2" xfId="44763" xr:uid="{00000000-0005-0000-0000-0000983B0000}"/>
    <cellStyle name="20% - uthevingsfarge 6 2 3 2 6" xfId="44764" xr:uid="{00000000-0005-0000-0000-0000993B0000}"/>
    <cellStyle name="20% - uthevingsfarge 6 2 3 2_3. Chng in credit spreads" xfId="44765" xr:uid="{00000000-0005-0000-0000-00009A3B0000}"/>
    <cellStyle name="20% - uthevingsfarge 6 2 3 3" xfId="15219" xr:uid="{00000000-0005-0000-0000-00009B3B0000}"/>
    <cellStyle name="20% - uthevingsfarge 6 2 3 3 2" xfId="15220" xr:uid="{00000000-0005-0000-0000-00009C3B0000}"/>
    <cellStyle name="20% - uthevingsfarge 6 2 3 3 2 2" xfId="44766" xr:uid="{00000000-0005-0000-0000-00009D3B0000}"/>
    <cellStyle name="20% - uthevingsfarge 6 2 3 3 2 2 2" xfId="44767" xr:uid="{00000000-0005-0000-0000-00009E3B0000}"/>
    <cellStyle name="20% - uthevingsfarge 6 2 3 3 2 3" xfId="44768" xr:uid="{00000000-0005-0000-0000-00009F3B0000}"/>
    <cellStyle name="20% - uthevingsfarge 6 2 3 3 2_3. Chng in credit spreads" xfId="44769" xr:uid="{00000000-0005-0000-0000-0000A03B0000}"/>
    <cellStyle name="20% - uthevingsfarge 6 2 3 3 3" xfId="15221" xr:uid="{00000000-0005-0000-0000-0000A13B0000}"/>
    <cellStyle name="20% - uthevingsfarge 6 2 3 3 3 2" xfId="44770" xr:uid="{00000000-0005-0000-0000-0000A23B0000}"/>
    <cellStyle name="20% - uthevingsfarge 6 2 3 3 4" xfId="44771" xr:uid="{00000000-0005-0000-0000-0000A33B0000}"/>
    <cellStyle name="20% - uthevingsfarge 6 2 3 3 5" xfId="44772" xr:uid="{00000000-0005-0000-0000-0000A43B0000}"/>
    <cellStyle name="20% - uthevingsfarge 6 2 3 3 6" xfId="44773" xr:uid="{00000000-0005-0000-0000-0000A53B0000}"/>
    <cellStyle name="20% - uthevingsfarge 6 2 3 3_3. Chng in credit spreads" xfId="44774" xr:uid="{00000000-0005-0000-0000-0000A63B0000}"/>
    <cellStyle name="20% - uthevingsfarge 6 2 3 4" xfId="15222" xr:uid="{00000000-0005-0000-0000-0000A73B0000}"/>
    <cellStyle name="20% - uthevingsfarge 6 2 3 4 2" xfId="15223" xr:uid="{00000000-0005-0000-0000-0000A83B0000}"/>
    <cellStyle name="20% - uthevingsfarge 6 2 3 4 2 2" xfId="44775" xr:uid="{00000000-0005-0000-0000-0000A93B0000}"/>
    <cellStyle name="20% - uthevingsfarge 6 2 3 4 3" xfId="15224" xr:uid="{00000000-0005-0000-0000-0000AA3B0000}"/>
    <cellStyle name="20% - uthevingsfarge 6 2 3 4 4" xfId="44776" xr:uid="{00000000-0005-0000-0000-0000AB3B0000}"/>
    <cellStyle name="20% - uthevingsfarge 6 2 3 4 5" xfId="44777" xr:uid="{00000000-0005-0000-0000-0000AC3B0000}"/>
    <cellStyle name="20% - uthevingsfarge 6 2 3 4 6" xfId="44778" xr:uid="{00000000-0005-0000-0000-0000AD3B0000}"/>
    <cellStyle name="20% - uthevingsfarge 6 2 3 4_3. Chng in credit spreads" xfId="44779" xr:uid="{00000000-0005-0000-0000-0000AE3B0000}"/>
    <cellStyle name="20% - uthevingsfarge 6 2 3 5" xfId="15225" xr:uid="{00000000-0005-0000-0000-0000AF3B0000}"/>
    <cellStyle name="20% - uthevingsfarge 6 2 3 5 2" xfId="15226" xr:uid="{00000000-0005-0000-0000-0000B03B0000}"/>
    <cellStyle name="20% - uthevingsfarge 6 2 3 5 2 2" xfId="44780" xr:uid="{00000000-0005-0000-0000-0000B13B0000}"/>
    <cellStyle name="20% - uthevingsfarge 6 2 3 5 3" xfId="15227" xr:uid="{00000000-0005-0000-0000-0000B23B0000}"/>
    <cellStyle name="20% - uthevingsfarge 6 2 3 5 4" xfId="44781" xr:uid="{00000000-0005-0000-0000-0000B33B0000}"/>
    <cellStyle name="20% - uthevingsfarge 6 2 3 5 5" xfId="44782" xr:uid="{00000000-0005-0000-0000-0000B43B0000}"/>
    <cellStyle name="20% - uthevingsfarge 6 2 3 5 6" xfId="44783" xr:uid="{00000000-0005-0000-0000-0000B53B0000}"/>
    <cellStyle name="20% - uthevingsfarge 6 2 3 5_3. Chng in credit spreads" xfId="44784" xr:uid="{00000000-0005-0000-0000-0000B63B0000}"/>
    <cellStyle name="20% - uthevingsfarge 6 2 3 6" xfId="15228" xr:uid="{00000000-0005-0000-0000-0000B73B0000}"/>
    <cellStyle name="20% - uthevingsfarge 6 2 3 6 2" xfId="44785" xr:uid="{00000000-0005-0000-0000-0000B83B0000}"/>
    <cellStyle name="20% - uthevingsfarge 6 2 3 6 2 2" xfId="44786" xr:uid="{00000000-0005-0000-0000-0000B93B0000}"/>
    <cellStyle name="20% - uthevingsfarge 6 2 3 6 3" xfId="44787" xr:uid="{00000000-0005-0000-0000-0000BA3B0000}"/>
    <cellStyle name="20% - uthevingsfarge 6 2 3 6_3. Chng in credit spreads" xfId="44788" xr:uid="{00000000-0005-0000-0000-0000BB3B0000}"/>
    <cellStyle name="20% - uthevingsfarge 6 2 3 7" xfId="15229" xr:uid="{00000000-0005-0000-0000-0000BC3B0000}"/>
    <cellStyle name="20% - uthevingsfarge 6 2 3 7 2" xfId="44789" xr:uid="{00000000-0005-0000-0000-0000BD3B0000}"/>
    <cellStyle name="20% - uthevingsfarge 6 2 3 8" xfId="39753" xr:uid="{00000000-0005-0000-0000-0000BE3B0000}"/>
    <cellStyle name="20% - uthevingsfarge 6 2 3 9" xfId="44790" xr:uid="{00000000-0005-0000-0000-0000BF3B0000}"/>
    <cellStyle name="20% - uthevingsfarge 6 2 3_3. Chng in credit spreads" xfId="44791"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2" xr:uid="{00000000-0005-0000-0000-0000C43B0000}"/>
    <cellStyle name="20% - uthevingsfarge 6 2 4 2 3" xfId="44793" xr:uid="{00000000-0005-0000-0000-0000C53B0000}"/>
    <cellStyle name="20% - uthevingsfarge 6 2 4 2_3. Chng in credit spreads" xfId="44794" xr:uid="{00000000-0005-0000-0000-0000C63B0000}"/>
    <cellStyle name="20% - uthevingsfarge 6 2 4 3" xfId="15233" xr:uid="{00000000-0005-0000-0000-0000C73B0000}"/>
    <cellStyle name="20% - uthevingsfarge 6 2 4 3 2" xfId="44795" xr:uid="{00000000-0005-0000-0000-0000C83B0000}"/>
    <cellStyle name="20% - uthevingsfarge 6 2 4 3 2 2" xfId="44796" xr:uid="{00000000-0005-0000-0000-0000C93B0000}"/>
    <cellStyle name="20% - uthevingsfarge 6 2 4 3 3" xfId="44797" xr:uid="{00000000-0005-0000-0000-0000CA3B0000}"/>
    <cellStyle name="20% - uthevingsfarge 6 2 4 3_3. Chng in credit spreads" xfId="44798" xr:uid="{00000000-0005-0000-0000-0000CB3B0000}"/>
    <cellStyle name="20% - uthevingsfarge 6 2 4 4" xfId="15234" xr:uid="{00000000-0005-0000-0000-0000CC3B0000}"/>
    <cellStyle name="20% - uthevingsfarge 6 2 4 4 2" xfId="44799" xr:uid="{00000000-0005-0000-0000-0000CD3B0000}"/>
    <cellStyle name="20% - uthevingsfarge 6 2 4 4 2 2" xfId="44800" xr:uid="{00000000-0005-0000-0000-0000CE3B0000}"/>
    <cellStyle name="20% - uthevingsfarge 6 2 4 4 3" xfId="44801" xr:uid="{00000000-0005-0000-0000-0000CF3B0000}"/>
    <cellStyle name="20% - uthevingsfarge 6 2 4 4_3. Chng in credit spreads" xfId="44802" xr:uid="{00000000-0005-0000-0000-0000D03B0000}"/>
    <cellStyle name="20% - uthevingsfarge 6 2 4 5" xfId="39754" xr:uid="{00000000-0005-0000-0000-0000D13B0000}"/>
    <cellStyle name="20% - uthevingsfarge 6 2 4 5 2" xfId="44803" xr:uid="{00000000-0005-0000-0000-0000D23B0000}"/>
    <cellStyle name="20% - uthevingsfarge 6 2 4 6" xfId="44804" xr:uid="{00000000-0005-0000-0000-0000D33B0000}"/>
    <cellStyle name="20% - uthevingsfarge 6 2 4 7" xfId="44805" xr:uid="{00000000-0005-0000-0000-0000D43B0000}"/>
    <cellStyle name="20% - uthevingsfarge 6 2 4_3. Chng in credit spreads" xfId="44806"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07" xr:uid="{00000000-0005-0000-0000-0000D93B0000}"/>
    <cellStyle name="20% - uthevingsfarge 6 2 5 2 3" xfId="44808" xr:uid="{00000000-0005-0000-0000-0000DA3B0000}"/>
    <cellStyle name="20% - uthevingsfarge 6 2 5 2_3. Chng in credit spreads" xfId="44809" xr:uid="{00000000-0005-0000-0000-0000DB3B0000}"/>
    <cellStyle name="20% - uthevingsfarge 6 2 5 3" xfId="15238" xr:uid="{00000000-0005-0000-0000-0000DC3B0000}"/>
    <cellStyle name="20% - uthevingsfarge 6 2 5 3 2" xfId="44810" xr:uid="{00000000-0005-0000-0000-0000DD3B0000}"/>
    <cellStyle name="20% - uthevingsfarge 6 2 5 4" xfId="15239" xr:uid="{00000000-0005-0000-0000-0000DE3B0000}"/>
    <cellStyle name="20% - uthevingsfarge 6 2 5 5" xfId="39755" xr:uid="{00000000-0005-0000-0000-0000DF3B0000}"/>
    <cellStyle name="20% - uthevingsfarge 6 2 5 6" xfId="44811" xr:uid="{00000000-0005-0000-0000-0000E03B0000}"/>
    <cellStyle name="20% - uthevingsfarge 6 2 5 7" xfId="44812" xr:uid="{00000000-0005-0000-0000-0000E13B0000}"/>
    <cellStyle name="20% - uthevingsfarge 6 2 5_3. Chng in credit spreads" xfId="44813"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14" xr:uid="{00000000-0005-0000-0000-0000E63B0000}"/>
    <cellStyle name="20% - uthevingsfarge 6 2 6 2 3" xfId="44815" xr:uid="{00000000-0005-0000-0000-0000E73B0000}"/>
    <cellStyle name="20% - uthevingsfarge 6 2 6 2_3. Chng in credit spreads" xfId="44816" xr:uid="{00000000-0005-0000-0000-0000E83B0000}"/>
    <cellStyle name="20% - uthevingsfarge 6 2 6 3" xfId="15243" xr:uid="{00000000-0005-0000-0000-0000E93B0000}"/>
    <cellStyle name="20% - uthevingsfarge 6 2 6 3 2" xfId="44817" xr:uid="{00000000-0005-0000-0000-0000EA3B0000}"/>
    <cellStyle name="20% - uthevingsfarge 6 2 6 4" xfId="15244" xr:uid="{00000000-0005-0000-0000-0000EB3B0000}"/>
    <cellStyle name="20% - uthevingsfarge 6 2 6 5" xfId="39756" xr:uid="{00000000-0005-0000-0000-0000EC3B0000}"/>
    <cellStyle name="20% - uthevingsfarge 6 2 6 6" xfId="44818" xr:uid="{00000000-0005-0000-0000-0000ED3B0000}"/>
    <cellStyle name="20% - uthevingsfarge 6 2 6 7" xfId="44819" xr:uid="{00000000-0005-0000-0000-0000EE3B0000}"/>
    <cellStyle name="20% - uthevingsfarge 6 2 6_3. Chng in credit spreads" xfId="44820"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1"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2" xr:uid="{00000000-0005-0000-0000-0000F73B0000}"/>
    <cellStyle name="20% - uthevingsfarge 6 2 7 6" xfId="44823" xr:uid="{00000000-0005-0000-0000-0000F83B0000}"/>
    <cellStyle name="20% - uthevingsfarge 6 2 7_3. Chng in credit spreads" xfId="44824" xr:uid="{00000000-0005-0000-0000-0000F93B0000}"/>
    <cellStyle name="20% - uthevingsfarge 6 2 8" xfId="15251" xr:uid="{00000000-0005-0000-0000-0000FA3B0000}"/>
    <cellStyle name="20% - uthevingsfarge 6 2 8 2" xfId="15252" xr:uid="{00000000-0005-0000-0000-0000FB3B0000}"/>
    <cellStyle name="20% - uthevingsfarge 6 2 8 2 2" xfId="44825" xr:uid="{00000000-0005-0000-0000-0000FC3B0000}"/>
    <cellStyle name="20% - uthevingsfarge 6 2 8 3" xfId="15253" xr:uid="{00000000-0005-0000-0000-0000FD3B0000}"/>
    <cellStyle name="20% - uthevingsfarge 6 2 8 4" xfId="44826" xr:uid="{00000000-0005-0000-0000-0000FE3B0000}"/>
    <cellStyle name="20% - uthevingsfarge 6 2 8_3. Chng in credit spreads" xfId="44827"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59" xr:uid="{00000000-0005-0000-0000-0000083C0000}"/>
    <cellStyle name="20% - uthevingsfarge 6 20 2 2_CC1" xfId="54728" xr:uid="{AAAFDCA7-E700-4E06-8374-C8313D996CA4}"/>
    <cellStyle name="20% - uthevingsfarge 6 20 2 3" xfId="39760" xr:uid="{00000000-0005-0000-0000-0000093C0000}"/>
    <cellStyle name="20% - uthevingsfarge 6 20 2 4" xfId="39761" xr:uid="{00000000-0005-0000-0000-00000A3C0000}"/>
    <cellStyle name="20% - uthevingsfarge 6 20 2 5" xfId="39762" xr:uid="{00000000-0005-0000-0000-00000B3C0000}"/>
    <cellStyle name="20% - uthevingsfarge 6 20 2 6" xfId="39758" xr:uid="{00000000-0005-0000-0000-00000C3C0000}"/>
    <cellStyle name="20% - uthevingsfarge 6 20 2_4 manuell" xfId="54729" xr:uid="{4ED6147B-91CF-4498-8188-8CAC14CB85E3}"/>
    <cellStyle name="20% - uthevingsfarge 6 20 3" xfId="3761" xr:uid="{00000000-0005-0000-0000-00000E3C0000}"/>
    <cellStyle name="20% - uthevingsfarge 6 20 3 2" xfId="39763" xr:uid="{00000000-0005-0000-0000-00000F3C0000}"/>
    <cellStyle name="20% - uthevingsfarge 6 20 3_CC1" xfId="54730" xr:uid="{22B87D90-6720-4BEC-B229-E859818A08EC}"/>
    <cellStyle name="20% - uthevingsfarge 6 20 4" xfId="39764" xr:uid="{00000000-0005-0000-0000-0000103C0000}"/>
    <cellStyle name="20% - uthevingsfarge 6 20 5" xfId="39765" xr:uid="{00000000-0005-0000-0000-0000113C0000}"/>
    <cellStyle name="20% - uthevingsfarge 6 20 6" xfId="39766" xr:uid="{00000000-0005-0000-0000-0000123C0000}"/>
    <cellStyle name="20% - uthevingsfarge 6 20 7" xfId="39757" xr:uid="{00000000-0005-0000-0000-0000133C0000}"/>
    <cellStyle name="20% - uthevingsfarge 6 20_4 manuell" xfId="54731"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69" xr:uid="{00000000-0005-0000-0000-0000183C0000}"/>
    <cellStyle name="20% - uthevingsfarge 6 21 2 2_CC1" xfId="54732" xr:uid="{43C6650C-1270-4395-97BD-DCF3D84F777E}"/>
    <cellStyle name="20% - uthevingsfarge 6 21 2 3" xfId="39770" xr:uid="{00000000-0005-0000-0000-0000193C0000}"/>
    <cellStyle name="20% - uthevingsfarge 6 21 2 4" xfId="39771" xr:uid="{00000000-0005-0000-0000-00001A3C0000}"/>
    <cellStyle name="20% - uthevingsfarge 6 21 2 5" xfId="39772" xr:uid="{00000000-0005-0000-0000-00001B3C0000}"/>
    <cellStyle name="20% - uthevingsfarge 6 21 2 6" xfId="39768" xr:uid="{00000000-0005-0000-0000-00001C3C0000}"/>
    <cellStyle name="20% - uthevingsfarge 6 21 2_4 manuell" xfId="54733" xr:uid="{CF5E48E8-B886-4678-A8D3-2586790BA75F}"/>
    <cellStyle name="20% - uthevingsfarge 6 21 3" xfId="3765" xr:uid="{00000000-0005-0000-0000-00001E3C0000}"/>
    <cellStyle name="20% - uthevingsfarge 6 21 3 2" xfId="39773" xr:uid="{00000000-0005-0000-0000-00001F3C0000}"/>
    <cellStyle name="20% - uthevingsfarge 6 21 3_CC1" xfId="54734" xr:uid="{8F5BAB64-32CF-4921-BBA7-CA287C1FE5F6}"/>
    <cellStyle name="20% - uthevingsfarge 6 21 4" xfId="39774" xr:uid="{00000000-0005-0000-0000-0000203C0000}"/>
    <cellStyle name="20% - uthevingsfarge 6 21 5" xfId="39775" xr:uid="{00000000-0005-0000-0000-0000213C0000}"/>
    <cellStyle name="20% - uthevingsfarge 6 21 6" xfId="39776" xr:uid="{00000000-0005-0000-0000-0000223C0000}"/>
    <cellStyle name="20% - uthevingsfarge 6 21 7" xfId="39767" xr:uid="{00000000-0005-0000-0000-0000233C0000}"/>
    <cellStyle name="20% - uthevingsfarge 6 21_4 manuell" xfId="54735"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79" xr:uid="{00000000-0005-0000-0000-0000283C0000}"/>
    <cellStyle name="20% - uthevingsfarge 6 22 2 2_CC1" xfId="54736" xr:uid="{93634E8A-F07F-4E05-B4CA-276448C548B5}"/>
    <cellStyle name="20% - uthevingsfarge 6 22 2 3" xfId="39780" xr:uid="{00000000-0005-0000-0000-0000293C0000}"/>
    <cellStyle name="20% - uthevingsfarge 6 22 2 4" xfId="39781" xr:uid="{00000000-0005-0000-0000-00002A3C0000}"/>
    <cellStyle name="20% - uthevingsfarge 6 22 2 5" xfId="39782" xr:uid="{00000000-0005-0000-0000-00002B3C0000}"/>
    <cellStyle name="20% - uthevingsfarge 6 22 2 6" xfId="39778" xr:uid="{00000000-0005-0000-0000-00002C3C0000}"/>
    <cellStyle name="20% - uthevingsfarge 6 22 2_4 manuell" xfId="54737" xr:uid="{D8779D2D-5908-4B42-B057-CD89D8E063F7}"/>
    <cellStyle name="20% - uthevingsfarge 6 22 3" xfId="3769" xr:uid="{00000000-0005-0000-0000-00002E3C0000}"/>
    <cellStyle name="20% - uthevingsfarge 6 22 3 2" xfId="39783" xr:uid="{00000000-0005-0000-0000-00002F3C0000}"/>
    <cellStyle name="20% - uthevingsfarge 6 22 3_CC1" xfId="54738" xr:uid="{F6B85D49-7615-4933-8C21-29478A4AF310}"/>
    <cellStyle name="20% - uthevingsfarge 6 22 4" xfId="39784" xr:uid="{00000000-0005-0000-0000-0000303C0000}"/>
    <cellStyle name="20% - uthevingsfarge 6 22 5" xfId="39785" xr:uid="{00000000-0005-0000-0000-0000313C0000}"/>
    <cellStyle name="20% - uthevingsfarge 6 22 6" xfId="39786" xr:uid="{00000000-0005-0000-0000-0000323C0000}"/>
    <cellStyle name="20% - uthevingsfarge 6 22 7" xfId="39777" xr:uid="{00000000-0005-0000-0000-0000333C0000}"/>
    <cellStyle name="20% - uthevingsfarge 6 22_4 manuell" xfId="54739"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89" xr:uid="{00000000-0005-0000-0000-0000383C0000}"/>
    <cellStyle name="20% - uthevingsfarge 6 23 2 2_CC1" xfId="54740" xr:uid="{AC46AF4D-474A-4574-B30D-76B643DBAA23}"/>
    <cellStyle name="20% - uthevingsfarge 6 23 2 3" xfId="39790" xr:uid="{00000000-0005-0000-0000-0000393C0000}"/>
    <cellStyle name="20% - uthevingsfarge 6 23 2 4" xfId="39791" xr:uid="{00000000-0005-0000-0000-00003A3C0000}"/>
    <cellStyle name="20% - uthevingsfarge 6 23 2 5" xfId="39792" xr:uid="{00000000-0005-0000-0000-00003B3C0000}"/>
    <cellStyle name="20% - uthevingsfarge 6 23 2 6" xfId="39788" xr:uid="{00000000-0005-0000-0000-00003C3C0000}"/>
    <cellStyle name="20% - uthevingsfarge 6 23 2_4 manuell" xfId="54741" xr:uid="{EADA8EB9-62C2-40C8-A5BA-958DC038613B}"/>
    <cellStyle name="20% - uthevingsfarge 6 23 3" xfId="3773" xr:uid="{00000000-0005-0000-0000-00003E3C0000}"/>
    <cellStyle name="20% - uthevingsfarge 6 23 3 2" xfId="39793" xr:uid="{00000000-0005-0000-0000-00003F3C0000}"/>
    <cellStyle name="20% - uthevingsfarge 6 23 3_CC1" xfId="54742" xr:uid="{B946A828-E2DA-4F97-B947-E17491F25325}"/>
    <cellStyle name="20% - uthevingsfarge 6 23 4" xfId="39794" xr:uid="{00000000-0005-0000-0000-0000403C0000}"/>
    <cellStyle name="20% - uthevingsfarge 6 23 5" xfId="39795" xr:uid="{00000000-0005-0000-0000-0000413C0000}"/>
    <cellStyle name="20% - uthevingsfarge 6 23 6" xfId="39796" xr:uid="{00000000-0005-0000-0000-0000423C0000}"/>
    <cellStyle name="20% - uthevingsfarge 6 23 7" xfId="39787" xr:uid="{00000000-0005-0000-0000-0000433C0000}"/>
    <cellStyle name="20% - uthevingsfarge 6 23_4 manuell" xfId="54743"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799" xr:uid="{00000000-0005-0000-0000-0000483C0000}"/>
    <cellStyle name="20% - uthevingsfarge 6 24 2 2_CC1" xfId="54744" xr:uid="{FE3F76D7-C720-44A6-9FF5-128D07D1FC08}"/>
    <cellStyle name="20% - uthevingsfarge 6 24 2 3" xfId="39800" xr:uid="{00000000-0005-0000-0000-0000493C0000}"/>
    <cellStyle name="20% - uthevingsfarge 6 24 2 4" xfId="39801" xr:uid="{00000000-0005-0000-0000-00004A3C0000}"/>
    <cellStyle name="20% - uthevingsfarge 6 24 2 5" xfId="39802" xr:uid="{00000000-0005-0000-0000-00004B3C0000}"/>
    <cellStyle name="20% - uthevingsfarge 6 24 2 6" xfId="39798" xr:uid="{00000000-0005-0000-0000-00004C3C0000}"/>
    <cellStyle name="20% - uthevingsfarge 6 24 2_4 manuell" xfId="54745" xr:uid="{CF89F979-7C27-47CF-AA91-8B4E9FC3C931}"/>
    <cellStyle name="20% - uthevingsfarge 6 24 3" xfId="3777" xr:uid="{00000000-0005-0000-0000-00004E3C0000}"/>
    <cellStyle name="20% - uthevingsfarge 6 24 3 2" xfId="39803" xr:uid="{00000000-0005-0000-0000-00004F3C0000}"/>
    <cellStyle name="20% - uthevingsfarge 6 24 3_CC1" xfId="54746" xr:uid="{114889C2-43E7-4EE4-82D1-BD59855C372E}"/>
    <cellStyle name="20% - uthevingsfarge 6 24 4" xfId="39804" xr:uid="{00000000-0005-0000-0000-0000503C0000}"/>
    <cellStyle name="20% - uthevingsfarge 6 24 5" xfId="39805" xr:uid="{00000000-0005-0000-0000-0000513C0000}"/>
    <cellStyle name="20% - uthevingsfarge 6 24 6" xfId="39806" xr:uid="{00000000-0005-0000-0000-0000523C0000}"/>
    <cellStyle name="20% - uthevingsfarge 6 24 7" xfId="39797" xr:uid="{00000000-0005-0000-0000-0000533C0000}"/>
    <cellStyle name="20% - uthevingsfarge 6 24_4 manuell" xfId="54747"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09" xr:uid="{00000000-0005-0000-0000-0000583C0000}"/>
    <cellStyle name="20% - uthevingsfarge 6 25 2 2_CC1" xfId="54748" xr:uid="{7D9B96E6-5B30-4FD6-8C91-36BF87D3FDBB}"/>
    <cellStyle name="20% - uthevingsfarge 6 25 2 3" xfId="39810" xr:uid="{00000000-0005-0000-0000-0000593C0000}"/>
    <cellStyle name="20% - uthevingsfarge 6 25 2 4" xfId="39811" xr:uid="{00000000-0005-0000-0000-00005A3C0000}"/>
    <cellStyle name="20% - uthevingsfarge 6 25 2 5" xfId="39812" xr:uid="{00000000-0005-0000-0000-00005B3C0000}"/>
    <cellStyle name="20% - uthevingsfarge 6 25 2 6" xfId="39808" xr:uid="{00000000-0005-0000-0000-00005C3C0000}"/>
    <cellStyle name="20% - uthevingsfarge 6 25 2_4 manuell" xfId="54749" xr:uid="{38F2D9C5-CE73-49D4-ADFF-D5178E991015}"/>
    <cellStyle name="20% - uthevingsfarge 6 25 3" xfId="3781" xr:uid="{00000000-0005-0000-0000-00005E3C0000}"/>
    <cellStyle name="20% - uthevingsfarge 6 25 3 2" xfId="39813" xr:uid="{00000000-0005-0000-0000-00005F3C0000}"/>
    <cellStyle name="20% - uthevingsfarge 6 25 3_CC1" xfId="54750" xr:uid="{F878AD3B-C001-4156-8461-541514D93347}"/>
    <cellStyle name="20% - uthevingsfarge 6 25 4" xfId="39814" xr:uid="{00000000-0005-0000-0000-0000603C0000}"/>
    <cellStyle name="20% - uthevingsfarge 6 25 5" xfId="39815" xr:uid="{00000000-0005-0000-0000-0000613C0000}"/>
    <cellStyle name="20% - uthevingsfarge 6 25 6" xfId="39816" xr:uid="{00000000-0005-0000-0000-0000623C0000}"/>
    <cellStyle name="20% - uthevingsfarge 6 25 7" xfId="39807" xr:uid="{00000000-0005-0000-0000-0000633C0000}"/>
    <cellStyle name="20% - uthevingsfarge 6 25_4 manuell" xfId="54751"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19" xr:uid="{00000000-0005-0000-0000-0000683C0000}"/>
    <cellStyle name="20% - uthevingsfarge 6 26 2 2_CC1" xfId="54752" xr:uid="{E4BBB135-3735-4503-B8E2-F38846995F6D}"/>
    <cellStyle name="20% - uthevingsfarge 6 26 2 3" xfId="39820" xr:uid="{00000000-0005-0000-0000-0000693C0000}"/>
    <cellStyle name="20% - uthevingsfarge 6 26 2 4" xfId="39821" xr:uid="{00000000-0005-0000-0000-00006A3C0000}"/>
    <cellStyle name="20% - uthevingsfarge 6 26 2 5" xfId="39822" xr:uid="{00000000-0005-0000-0000-00006B3C0000}"/>
    <cellStyle name="20% - uthevingsfarge 6 26 2 6" xfId="39818" xr:uid="{00000000-0005-0000-0000-00006C3C0000}"/>
    <cellStyle name="20% - uthevingsfarge 6 26 2_4 manuell" xfId="54753" xr:uid="{943D47A3-651F-475D-AE30-383AF21B0C6D}"/>
    <cellStyle name="20% - uthevingsfarge 6 26 3" xfId="3785" xr:uid="{00000000-0005-0000-0000-00006E3C0000}"/>
    <cellStyle name="20% - uthevingsfarge 6 26 3 2" xfId="39823" xr:uid="{00000000-0005-0000-0000-00006F3C0000}"/>
    <cellStyle name="20% - uthevingsfarge 6 26 3_CC1" xfId="54754" xr:uid="{17295827-5C6E-44C3-B219-BBF77CB28B76}"/>
    <cellStyle name="20% - uthevingsfarge 6 26 4" xfId="39824" xr:uid="{00000000-0005-0000-0000-0000703C0000}"/>
    <cellStyle name="20% - uthevingsfarge 6 26 5" xfId="39825" xr:uid="{00000000-0005-0000-0000-0000713C0000}"/>
    <cellStyle name="20% - uthevingsfarge 6 26 6" xfId="39826" xr:uid="{00000000-0005-0000-0000-0000723C0000}"/>
    <cellStyle name="20% - uthevingsfarge 6 26 7" xfId="39817" xr:uid="{00000000-0005-0000-0000-0000733C0000}"/>
    <cellStyle name="20% - uthevingsfarge 6 26_4 manuell" xfId="54755"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29" xr:uid="{00000000-0005-0000-0000-0000783C0000}"/>
    <cellStyle name="20% - uthevingsfarge 6 27 2 2_CC1" xfId="54756" xr:uid="{8B7108A3-E446-4D26-9F99-7588157D9BFE}"/>
    <cellStyle name="20% - uthevingsfarge 6 27 2 3" xfId="39830" xr:uid="{00000000-0005-0000-0000-0000793C0000}"/>
    <cellStyle name="20% - uthevingsfarge 6 27 2 4" xfId="39831" xr:uid="{00000000-0005-0000-0000-00007A3C0000}"/>
    <cellStyle name="20% - uthevingsfarge 6 27 2 5" xfId="39832" xr:uid="{00000000-0005-0000-0000-00007B3C0000}"/>
    <cellStyle name="20% - uthevingsfarge 6 27 2 6" xfId="39828" xr:uid="{00000000-0005-0000-0000-00007C3C0000}"/>
    <cellStyle name="20% - uthevingsfarge 6 27 2_4 manuell" xfId="54757" xr:uid="{9E71F081-4DFA-46C9-931C-1ADC65B3EF62}"/>
    <cellStyle name="20% - uthevingsfarge 6 27 3" xfId="3789" xr:uid="{00000000-0005-0000-0000-00007E3C0000}"/>
    <cellStyle name="20% - uthevingsfarge 6 27 3 2" xfId="39833" xr:uid="{00000000-0005-0000-0000-00007F3C0000}"/>
    <cellStyle name="20% - uthevingsfarge 6 27 3_CC1" xfId="54758" xr:uid="{EB99E4E3-E6DC-459A-B3A7-A3E267232DBF}"/>
    <cellStyle name="20% - uthevingsfarge 6 27 4" xfId="39834" xr:uid="{00000000-0005-0000-0000-0000803C0000}"/>
    <cellStyle name="20% - uthevingsfarge 6 27 5" xfId="39835" xr:uid="{00000000-0005-0000-0000-0000813C0000}"/>
    <cellStyle name="20% - uthevingsfarge 6 27 6" xfId="39836" xr:uid="{00000000-0005-0000-0000-0000823C0000}"/>
    <cellStyle name="20% - uthevingsfarge 6 27 7" xfId="39827" xr:uid="{00000000-0005-0000-0000-0000833C0000}"/>
    <cellStyle name="20% - uthevingsfarge 6 27_4 manuell" xfId="54759"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39" xr:uid="{00000000-0005-0000-0000-0000883C0000}"/>
    <cellStyle name="20% - uthevingsfarge 6 28 2 2_CC1" xfId="54760" xr:uid="{2DC043EB-2EBE-4C9C-B200-948656AB9591}"/>
    <cellStyle name="20% - uthevingsfarge 6 28 2 3" xfId="39840" xr:uid="{00000000-0005-0000-0000-0000893C0000}"/>
    <cellStyle name="20% - uthevingsfarge 6 28 2 4" xfId="39841" xr:uid="{00000000-0005-0000-0000-00008A3C0000}"/>
    <cellStyle name="20% - uthevingsfarge 6 28 2 5" xfId="39842" xr:uid="{00000000-0005-0000-0000-00008B3C0000}"/>
    <cellStyle name="20% - uthevingsfarge 6 28 2 6" xfId="39838" xr:uid="{00000000-0005-0000-0000-00008C3C0000}"/>
    <cellStyle name="20% - uthevingsfarge 6 28 2_4 manuell" xfId="54761" xr:uid="{81F10280-B6B5-4D0C-A5CA-7D5AE2D26D57}"/>
    <cellStyle name="20% - uthevingsfarge 6 28 3" xfId="3793" xr:uid="{00000000-0005-0000-0000-00008E3C0000}"/>
    <cellStyle name="20% - uthevingsfarge 6 28 3 2" xfId="39843" xr:uid="{00000000-0005-0000-0000-00008F3C0000}"/>
    <cellStyle name="20% - uthevingsfarge 6 28 3_CC1" xfId="54762" xr:uid="{76DAE184-4BFD-456B-AD63-BC529103DA3C}"/>
    <cellStyle name="20% - uthevingsfarge 6 28 4" xfId="39844" xr:uid="{00000000-0005-0000-0000-0000903C0000}"/>
    <cellStyle name="20% - uthevingsfarge 6 28 5" xfId="39845" xr:uid="{00000000-0005-0000-0000-0000913C0000}"/>
    <cellStyle name="20% - uthevingsfarge 6 28 6" xfId="39846" xr:uid="{00000000-0005-0000-0000-0000923C0000}"/>
    <cellStyle name="20% - uthevingsfarge 6 28 7" xfId="39837" xr:uid="{00000000-0005-0000-0000-0000933C0000}"/>
    <cellStyle name="20% - uthevingsfarge 6 28_4 manuell" xfId="54763"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49" xr:uid="{00000000-0005-0000-0000-0000983C0000}"/>
    <cellStyle name="20% - uthevingsfarge 6 29 2 2_CC1" xfId="54764" xr:uid="{92901F04-00D8-497A-9E1C-0E0079A6A256}"/>
    <cellStyle name="20% - uthevingsfarge 6 29 2 3" xfId="39850" xr:uid="{00000000-0005-0000-0000-0000993C0000}"/>
    <cellStyle name="20% - uthevingsfarge 6 29 2 4" xfId="39851" xr:uid="{00000000-0005-0000-0000-00009A3C0000}"/>
    <cellStyle name="20% - uthevingsfarge 6 29 2 5" xfId="39852" xr:uid="{00000000-0005-0000-0000-00009B3C0000}"/>
    <cellStyle name="20% - uthevingsfarge 6 29 2 6" xfId="39848" xr:uid="{00000000-0005-0000-0000-00009C3C0000}"/>
    <cellStyle name="20% - uthevingsfarge 6 29 2_4 manuell" xfId="54765" xr:uid="{CEBE8BC9-DB36-46C5-8002-99ADEF96018B}"/>
    <cellStyle name="20% - uthevingsfarge 6 29 3" xfId="3797" xr:uid="{00000000-0005-0000-0000-00009E3C0000}"/>
    <cellStyle name="20% - uthevingsfarge 6 29 3 2" xfId="39853" xr:uid="{00000000-0005-0000-0000-00009F3C0000}"/>
    <cellStyle name="20% - uthevingsfarge 6 29 3_CC1" xfId="54766" xr:uid="{2C5A343E-07A0-4437-9F95-9D8B64FC3DE4}"/>
    <cellStyle name="20% - uthevingsfarge 6 29 4" xfId="39854" xr:uid="{00000000-0005-0000-0000-0000A03C0000}"/>
    <cellStyle name="20% - uthevingsfarge 6 29 5" xfId="39855" xr:uid="{00000000-0005-0000-0000-0000A13C0000}"/>
    <cellStyle name="20% - uthevingsfarge 6 29 6" xfId="39856" xr:uid="{00000000-0005-0000-0000-0000A23C0000}"/>
    <cellStyle name="20% - uthevingsfarge 6 29 7" xfId="39847" xr:uid="{00000000-0005-0000-0000-0000A33C0000}"/>
    <cellStyle name="20% - uthevingsfarge 6 29_4 manuell" xfId="54767" xr:uid="{760472FE-B4FE-43CC-BE99-22AFEA98A324}"/>
    <cellStyle name="20% - uthevingsfarge 6 3" xfId="3798" xr:uid="{00000000-0005-0000-0000-0000A53C0000}"/>
    <cellStyle name="20% - uthevingsfarge 6 3 10" xfId="44828" xr:uid="{00000000-0005-0000-0000-0000A63C0000}"/>
    <cellStyle name="20% - uthevingsfarge 6 3 11" xfId="44829" xr:uid="{00000000-0005-0000-0000-0000A73C0000}"/>
    <cellStyle name="20% - uthevingsfarge 6 3 2" xfId="3799" xr:uid="{00000000-0005-0000-0000-0000A83C0000}"/>
    <cellStyle name="20% - uthevingsfarge 6 3 2 10" xfId="44830" xr:uid="{00000000-0005-0000-0000-0000A93C0000}"/>
    <cellStyle name="20% - uthevingsfarge 6 3 2 2" xfId="3800" xr:uid="{00000000-0005-0000-0000-0000AA3C0000}"/>
    <cellStyle name="20% - uthevingsfarge 6 3 2 2 2" xfId="15258" xr:uid="{00000000-0005-0000-0000-0000AB3C0000}"/>
    <cellStyle name="20% - uthevingsfarge 6 3 2 2 2 2" xfId="44831" xr:uid="{00000000-0005-0000-0000-0000AC3C0000}"/>
    <cellStyle name="20% - uthevingsfarge 6 3 2 2 2 2 2" xfId="44832" xr:uid="{00000000-0005-0000-0000-0000AD3C0000}"/>
    <cellStyle name="20% - uthevingsfarge 6 3 2 2 2 3" xfId="44833" xr:uid="{00000000-0005-0000-0000-0000AE3C0000}"/>
    <cellStyle name="20% - uthevingsfarge 6 3 2 2 2_3. Chng in credit spreads" xfId="44834" xr:uid="{00000000-0005-0000-0000-0000AF3C0000}"/>
    <cellStyle name="20% - uthevingsfarge 6 3 2 2 3" xfId="15259" xr:uid="{00000000-0005-0000-0000-0000B03C0000}"/>
    <cellStyle name="20% - uthevingsfarge 6 3 2 2 3 2" xfId="44835" xr:uid="{00000000-0005-0000-0000-0000B13C0000}"/>
    <cellStyle name="20% - uthevingsfarge 6 3 2 2 3 2 2" xfId="44836" xr:uid="{00000000-0005-0000-0000-0000B23C0000}"/>
    <cellStyle name="20% - uthevingsfarge 6 3 2 2 3 3" xfId="44837" xr:uid="{00000000-0005-0000-0000-0000B33C0000}"/>
    <cellStyle name="20% - uthevingsfarge 6 3 2 2 3_3. Chng in credit spreads" xfId="44838" xr:uid="{00000000-0005-0000-0000-0000B43C0000}"/>
    <cellStyle name="20% - uthevingsfarge 6 3 2 2 4" xfId="39859" xr:uid="{00000000-0005-0000-0000-0000B53C0000}"/>
    <cellStyle name="20% - uthevingsfarge 6 3 2 2 4 2" xfId="44839" xr:uid="{00000000-0005-0000-0000-0000B63C0000}"/>
    <cellStyle name="20% - uthevingsfarge 6 3 2 2 5" xfId="44840" xr:uid="{00000000-0005-0000-0000-0000B73C0000}"/>
    <cellStyle name="20% - uthevingsfarge 6 3 2 2 6" xfId="44841" xr:uid="{00000000-0005-0000-0000-0000B83C0000}"/>
    <cellStyle name="20% - uthevingsfarge 6 3 2 2_3. Chng in credit spreads" xfId="44842" xr:uid="{00000000-0005-0000-0000-0000B93C0000}"/>
    <cellStyle name="20% - uthevingsfarge 6 3 2 3" xfId="15260" xr:uid="{00000000-0005-0000-0000-0000BA3C0000}"/>
    <cellStyle name="20% - uthevingsfarge 6 3 2 3 2" xfId="15261" xr:uid="{00000000-0005-0000-0000-0000BB3C0000}"/>
    <cellStyle name="20% - uthevingsfarge 6 3 2 3 2 2" xfId="44843" xr:uid="{00000000-0005-0000-0000-0000BC3C0000}"/>
    <cellStyle name="20% - uthevingsfarge 6 3 2 3 3" xfId="15262" xr:uid="{00000000-0005-0000-0000-0000BD3C0000}"/>
    <cellStyle name="20% - uthevingsfarge 6 3 2 3 4" xfId="39860" xr:uid="{00000000-0005-0000-0000-0000BE3C0000}"/>
    <cellStyle name="20% - uthevingsfarge 6 3 2 3 5" xfId="44844" xr:uid="{00000000-0005-0000-0000-0000BF3C0000}"/>
    <cellStyle name="20% - uthevingsfarge 6 3 2 3 6" xfId="44845" xr:uid="{00000000-0005-0000-0000-0000C03C0000}"/>
    <cellStyle name="20% - uthevingsfarge 6 3 2 3_3. Chng in credit spreads" xfId="44846" xr:uid="{00000000-0005-0000-0000-0000C13C0000}"/>
    <cellStyle name="20% - uthevingsfarge 6 3 2 4" xfId="15263" xr:uid="{00000000-0005-0000-0000-0000C23C0000}"/>
    <cellStyle name="20% - uthevingsfarge 6 3 2 4 2" xfId="15264" xr:uid="{00000000-0005-0000-0000-0000C33C0000}"/>
    <cellStyle name="20% - uthevingsfarge 6 3 2 4 2 2" xfId="44847" xr:uid="{00000000-0005-0000-0000-0000C43C0000}"/>
    <cellStyle name="20% - uthevingsfarge 6 3 2 4 3" xfId="15265" xr:uid="{00000000-0005-0000-0000-0000C53C0000}"/>
    <cellStyle name="20% - uthevingsfarge 6 3 2 4 4" xfId="39861" xr:uid="{00000000-0005-0000-0000-0000C63C0000}"/>
    <cellStyle name="20% - uthevingsfarge 6 3 2 4 5" xfId="44848" xr:uid="{00000000-0005-0000-0000-0000C73C0000}"/>
    <cellStyle name="20% - uthevingsfarge 6 3 2 4 6" xfId="44849" xr:uid="{00000000-0005-0000-0000-0000C83C0000}"/>
    <cellStyle name="20% - uthevingsfarge 6 3 2 4_3. Chng in credit spreads" xfId="44850"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2" xr:uid="{00000000-0005-0000-0000-0000CD3C0000}"/>
    <cellStyle name="20% - uthevingsfarge 6 3 2 5 5" xfId="44851" xr:uid="{00000000-0005-0000-0000-0000CE3C0000}"/>
    <cellStyle name="20% - uthevingsfarge 6 3 2 5 6" xfId="44852"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58" xr:uid="{00000000-0005-0000-0000-0000D53C0000}"/>
    <cellStyle name="20% - uthevingsfarge 6 3 2 9" xfId="44853" xr:uid="{00000000-0005-0000-0000-0000D63C0000}"/>
    <cellStyle name="20% - uthevingsfarge 6 3 2_3. Chng in credit spreads" xfId="44854" xr:uid="{00000000-0005-0000-0000-0000D73C0000}"/>
    <cellStyle name="20% - uthevingsfarge 6 3 3" xfId="3801" xr:uid="{00000000-0005-0000-0000-0000D83C0000}"/>
    <cellStyle name="20% - uthevingsfarge 6 3 3 2" xfId="15274" xr:uid="{00000000-0005-0000-0000-0000D93C0000}"/>
    <cellStyle name="20% - uthevingsfarge 6 3 3 2 2" xfId="44855" xr:uid="{00000000-0005-0000-0000-0000DA3C0000}"/>
    <cellStyle name="20% - uthevingsfarge 6 3 3 2 2 2" xfId="44856" xr:uid="{00000000-0005-0000-0000-0000DB3C0000}"/>
    <cellStyle name="20% - uthevingsfarge 6 3 3 2 2 2 2" xfId="44857" xr:uid="{00000000-0005-0000-0000-0000DC3C0000}"/>
    <cellStyle name="20% - uthevingsfarge 6 3 3 2 2 3" xfId="44858" xr:uid="{00000000-0005-0000-0000-0000DD3C0000}"/>
    <cellStyle name="20% - uthevingsfarge 6 3 3 2 2_3. Chng in credit spreads" xfId="44859" xr:uid="{00000000-0005-0000-0000-0000DE3C0000}"/>
    <cellStyle name="20% - uthevingsfarge 6 3 3 2 3" xfId="44860" xr:uid="{00000000-0005-0000-0000-0000DF3C0000}"/>
    <cellStyle name="20% - uthevingsfarge 6 3 3 2 3 2" xfId="44861" xr:uid="{00000000-0005-0000-0000-0000E03C0000}"/>
    <cellStyle name="20% - uthevingsfarge 6 3 3 2 3 2 2" xfId="44862" xr:uid="{00000000-0005-0000-0000-0000E13C0000}"/>
    <cellStyle name="20% - uthevingsfarge 6 3 3 2 3 3" xfId="44863" xr:uid="{00000000-0005-0000-0000-0000E23C0000}"/>
    <cellStyle name="20% - uthevingsfarge 6 3 3 2 3_3. Chng in credit spreads" xfId="44864" xr:uid="{00000000-0005-0000-0000-0000E33C0000}"/>
    <cellStyle name="20% - uthevingsfarge 6 3 3 2 4" xfId="44865" xr:uid="{00000000-0005-0000-0000-0000E43C0000}"/>
    <cellStyle name="20% - uthevingsfarge 6 3 3 2 4 2" xfId="44866" xr:uid="{00000000-0005-0000-0000-0000E53C0000}"/>
    <cellStyle name="20% - uthevingsfarge 6 3 3 2 5" xfId="44867" xr:uid="{00000000-0005-0000-0000-0000E63C0000}"/>
    <cellStyle name="20% - uthevingsfarge 6 3 3 2_3. Chng in credit spreads" xfId="44868" xr:uid="{00000000-0005-0000-0000-0000E73C0000}"/>
    <cellStyle name="20% - uthevingsfarge 6 3 3 3" xfId="15275" xr:uid="{00000000-0005-0000-0000-0000E83C0000}"/>
    <cellStyle name="20% - uthevingsfarge 6 3 3 3 2" xfId="44869" xr:uid="{00000000-0005-0000-0000-0000E93C0000}"/>
    <cellStyle name="20% - uthevingsfarge 6 3 3 3 2 2" xfId="44870" xr:uid="{00000000-0005-0000-0000-0000EA3C0000}"/>
    <cellStyle name="20% - uthevingsfarge 6 3 3 3 3" xfId="44871" xr:uid="{00000000-0005-0000-0000-0000EB3C0000}"/>
    <cellStyle name="20% - uthevingsfarge 6 3 3 3_3. Chng in credit spreads" xfId="44872" xr:uid="{00000000-0005-0000-0000-0000EC3C0000}"/>
    <cellStyle name="20% - uthevingsfarge 6 3 3 4" xfId="39863" xr:uid="{00000000-0005-0000-0000-0000ED3C0000}"/>
    <cellStyle name="20% - uthevingsfarge 6 3 3 4 2" xfId="44873" xr:uid="{00000000-0005-0000-0000-0000EE3C0000}"/>
    <cellStyle name="20% - uthevingsfarge 6 3 3 4 2 2" xfId="44874" xr:uid="{00000000-0005-0000-0000-0000EF3C0000}"/>
    <cellStyle name="20% - uthevingsfarge 6 3 3 4 3" xfId="44875" xr:uid="{00000000-0005-0000-0000-0000F03C0000}"/>
    <cellStyle name="20% - uthevingsfarge 6 3 3 4_3. Chng in credit spreads" xfId="44876" xr:uid="{00000000-0005-0000-0000-0000F13C0000}"/>
    <cellStyle name="20% - uthevingsfarge 6 3 3 5" xfId="44877" xr:uid="{00000000-0005-0000-0000-0000F23C0000}"/>
    <cellStyle name="20% - uthevingsfarge 6 3 3 5 2" xfId="44878" xr:uid="{00000000-0005-0000-0000-0000F33C0000}"/>
    <cellStyle name="20% - uthevingsfarge 6 3 3 6" xfId="44879" xr:uid="{00000000-0005-0000-0000-0000F43C0000}"/>
    <cellStyle name="20% - uthevingsfarge 6 3 3_3. Chng in credit spreads" xfId="44880" xr:uid="{00000000-0005-0000-0000-0000F53C0000}"/>
    <cellStyle name="20% - uthevingsfarge 6 3 4" xfId="15276" xr:uid="{00000000-0005-0000-0000-0000F63C0000}"/>
    <cellStyle name="20% - uthevingsfarge 6 3 4 2" xfId="15277" xr:uid="{00000000-0005-0000-0000-0000F73C0000}"/>
    <cellStyle name="20% - uthevingsfarge 6 3 4 2 2" xfId="44881" xr:uid="{00000000-0005-0000-0000-0000F83C0000}"/>
    <cellStyle name="20% - uthevingsfarge 6 3 4 2 2 2" xfId="44882" xr:uid="{00000000-0005-0000-0000-0000F93C0000}"/>
    <cellStyle name="20% - uthevingsfarge 6 3 4 2 3" xfId="44883" xr:uid="{00000000-0005-0000-0000-0000FA3C0000}"/>
    <cellStyle name="20% - uthevingsfarge 6 3 4 2_3. Chng in credit spreads" xfId="44884" xr:uid="{00000000-0005-0000-0000-0000FB3C0000}"/>
    <cellStyle name="20% - uthevingsfarge 6 3 4 3" xfId="15278" xr:uid="{00000000-0005-0000-0000-0000FC3C0000}"/>
    <cellStyle name="20% - uthevingsfarge 6 3 4 3 2" xfId="44885" xr:uid="{00000000-0005-0000-0000-0000FD3C0000}"/>
    <cellStyle name="20% - uthevingsfarge 6 3 4 3 2 2" xfId="44886" xr:uid="{00000000-0005-0000-0000-0000FE3C0000}"/>
    <cellStyle name="20% - uthevingsfarge 6 3 4 3 3" xfId="44887" xr:uid="{00000000-0005-0000-0000-0000FF3C0000}"/>
    <cellStyle name="20% - uthevingsfarge 6 3 4 3_3. Chng in credit spreads" xfId="44888" xr:uid="{00000000-0005-0000-0000-0000003D0000}"/>
    <cellStyle name="20% - uthevingsfarge 6 3 4 4" xfId="39864" xr:uid="{00000000-0005-0000-0000-0000013D0000}"/>
    <cellStyle name="20% - uthevingsfarge 6 3 4 4 2" xfId="44889" xr:uid="{00000000-0005-0000-0000-0000023D0000}"/>
    <cellStyle name="20% - uthevingsfarge 6 3 4 5" xfId="44890" xr:uid="{00000000-0005-0000-0000-0000033D0000}"/>
    <cellStyle name="20% - uthevingsfarge 6 3 4 6" xfId="44891" xr:uid="{00000000-0005-0000-0000-0000043D0000}"/>
    <cellStyle name="20% - uthevingsfarge 6 3 4_3. Chng in credit spreads" xfId="44892" xr:uid="{00000000-0005-0000-0000-0000053D0000}"/>
    <cellStyle name="20% - uthevingsfarge 6 3 5" xfId="15279" xr:uid="{00000000-0005-0000-0000-0000063D0000}"/>
    <cellStyle name="20% - uthevingsfarge 6 3 5 2" xfId="15280" xr:uid="{00000000-0005-0000-0000-0000073D0000}"/>
    <cellStyle name="20% - uthevingsfarge 6 3 5 2 2" xfId="44893" xr:uid="{00000000-0005-0000-0000-0000083D0000}"/>
    <cellStyle name="20% - uthevingsfarge 6 3 5 3" xfId="15281" xr:uid="{00000000-0005-0000-0000-0000093D0000}"/>
    <cellStyle name="20% - uthevingsfarge 6 3 5 4" xfId="39865" xr:uid="{00000000-0005-0000-0000-00000A3D0000}"/>
    <cellStyle name="20% - uthevingsfarge 6 3 5 5" xfId="44894" xr:uid="{00000000-0005-0000-0000-00000B3D0000}"/>
    <cellStyle name="20% - uthevingsfarge 6 3 5 6" xfId="44895" xr:uid="{00000000-0005-0000-0000-00000C3D0000}"/>
    <cellStyle name="20% - uthevingsfarge 6 3 5_3. Chng in credit spreads" xfId="44896" xr:uid="{00000000-0005-0000-0000-00000D3D0000}"/>
    <cellStyle name="20% - uthevingsfarge 6 3 6" xfId="15282" xr:uid="{00000000-0005-0000-0000-00000E3D0000}"/>
    <cellStyle name="20% - uthevingsfarge 6 3 6 2" xfId="15283" xr:uid="{00000000-0005-0000-0000-00000F3D0000}"/>
    <cellStyle name="20% - uthevingsfarge 6 3 6 2 2" xfId="44897" xr:uid="{00000000-0005-0000-0000-0000103D0000}"/>
    <cellStyle name="20% - uthevingsfarge 6 3 6 3" xfId="15284" xr:uid="{00000000-0005-0000-0000-0000113D0000}"/>
    <cellStyle name="20% - uthevingsfarge 6 3 6 4" xfId="39866" xr:uid="{00000000-0005-0000-0000-0000123D0000}"/>
    <cellStyle name="20% - uthevingsfarge 6 3 6 5" xfId="44898" xr:uid="{00000000-0005-0000-0000-0000133D0000}"/>
    <cellStyle name="20% - uthevingsfarge 6 3 6 6" xfId="44899" xr:uid="{00000000-0005-0000-0000-0000143D0000}"/>
    <cellStyle name="20% - uthevingsfarge 6 3 6_3. Chng in credit spreads" xfId="44900" xr:uid="{00000000-0005-0000-0000-0000153D0000}"/>
    <cellStyle name="20% - uthevingsfarge 6 3 7" xfId="15285" xr:uid="{00000000-0005-0000-0000-0000163D0000}"/>
    <cellStyle name="20% - uthevingsfarge 6 3 7 2" xfId="15286" xr:uid="{00000000-0005-0000-0000-0000173D0000}"/>
    <cellStyle name="20% - uthevingsfarge 6 3 7 2 2" xfId="44901" xr:uid="{00000000-0005-0000-0000-0000183D0000}"/>
    <cellStyle name="20% - uthevingsfarge 6 3 7 3" xfId="44902" xr:uid="{00000000-0005-0000-0000-0000193D0000}"/>
    <cellStyle name="20% - uthevingsfarge 6 3 7_3. Chng in credit spreads" xfId="44903" xr:uid="{00000000-0005-0000-0000-00001A3D0000}"/>
    <cellStyle name="20% - uthevingsfarge 6 3 8" xfId="15287" xr:uid="{00000000-0005-0000-0000-00001B3D0000}"/>
    <cellStyle name="20% - uthevingsfarge 6 3 9" xfId="39857" xr:uid="{00000000-0005-0000-0000-00001C3D0000}"/>
    <cellStyle name="20% - uthevingsfarge 6 3_4 manuell" xfId="54768"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69" xr:uid="{00000000-0005-0000-0000-0000213D0000}"/>
    <cellStyle name="20% - uthevingsfarge 6 30 2 2_CC1" xfId="54769" xr:uid="{2FF607C6-BB2E-4811-8B55-CE4EA95B1270}"/>
    <cellStyle name="20% - uthevingsfarge 6 30 2 3" xfId="39870" xr:uid="{00000000-0005-0000-0000-0000223D0000}"/>
    <cellStyle name="20% - uthevingsfarge 6 30 2 4" xfId="39871" xr:uid="{00000000-0005-0000-0000-0000233D0000}"/>
    <cellStyle name="20% - uthevingsfarge 6 30 2 5" xfId="39872" xr:uid="{00000000-0005-0000-0000-0000243D0000}"/>
    <cellStyle name="20% - uthevingsfarge 6 30 2 6" xfId="39868" xr:uid="{00000000-0005-0000-0000-0000253D0000}"/>
    <cellStyle name="20% - uthevingsfarge 6 30 2_4 manuell" xfId="54770" xr:uid="{FF585681-5D55-41DD-B515-25CE3EF2F009}"/>
    <cellStyle name="20% - uthevingsfarge 6 30 3" xfId="3805" xr:uid="{00000000-0005-0000-0000-0000273D0000}"/>
    <cellStyle name="20% - uthevingsfarge 6 30 3 2" xfId="39873" xr:uid="{00000000-0005-0000-0000-0000283D0000}"/>
    <cellStyle name="20% - uthevingsfarge 6 30 3_CC1" xfId="54771" xr:uid="{48145897-0968-4110-AC2E-BD940AD0AF0E}"/>
    <cellStyle name="20% - uthevingsfarge 6 30 4" xfId="39874" xr:uid="{00000000-0005-0000-0000-0000293D0000}"/>
    <cellStyle name="20% - uthevingsfarge 6 30 5" xfId="39875" xr:uid="{00000000-0005-0000-0000-00002A3D0000}"/>
    <cellStyle name="20% - uthevingsfarge 6 30 6" xfId="39876" xr:uid="{00000000-0005-0000-0000-00002B3D0000}"/>
    <cellStyle name="20% - uthevingsfarge 6 30 7" xfId="39867" xr:uid="{00000000-0005-0000-0000-00002C3D0000}"/>
    <cellStyle name="20% - uthevingsfarge 6 30_4 manuell" xfId="54772"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79" xr:uid="{00000000-0005-0000-0000-0000313D0000}"/>
    <cellStyle name="20% - uthevingsfarge 6 31 2 2_CC1" xfId="54773" xr:uid="{5336DBC1-527B-463E-9972-8EF526DF3AD8}"/>
    <cellStyle name="20% - uthevingsfarge 6 31 2 3" xfId="39880" xr:uid="{00000000-0005-0000-0000-0000323D0000}"/>
    <cellStyle name="20% - uthevingsfarge 6 31 2 4" xfId="39881" xr:uid="{00000000-0005-0000-0000-0000333D0000}"/>
    <cellStyle name="20% - uthevingsfarge 6 31 2 5" xfId="39882" xr:uid="{00000000-0005-0000-0000-0000343D0000}"/>
    <cellStyle name="20% - uthevingsfarge 6 31 2 6" xfId="39878" xr:uid="{00000000-0005-0000-0000-0000353D0000}"/>
    <cellStyle name="20% - uthevingsfarge 6 31 2_4 manuell" xfId="54774" xr:uid="{0E465860-BEA9-4970-969A-EFC7B63C9113}"/>
    <cellStyle name="20% - uthevingsfarge 6 31 3" xfId="3809" xr:uid="{00000000-0005-0000-0000-0000373D0000}"/>
    <cellStyle name="20% - uthevingsfarge 6 31 3 2" xfId="39883" xr:uid="{00000000-0005-0000-0000-0000383D0000}"/>
    <cellStyle name="20% - uthevingsfarge 6 31 3_CC1" xfId="54775" xr:uid="{68E3D349-B2E1-4DF8-9AF9-17D387182A07}"/>
    <cellStyle name="20% - uthevingsfarge 6 31 4" xfId="39884" xr:uid="{00000000-0005-0000-0000-0000393D0000}"/>
    <cellStyle name="20% - uthevingsfarge 6 31 5" xfId="39885" xr:uid="{00000000-0005-0000-0000-00003A3D0000}"/>
    <cellStyle name="20% - uthevingsfarge 6 31 6" xfId="39886" xr:uid="{00000000-0005-0000-0000-00003B3D0000}"/>
    <cellStyle name="20% - uthevingsfarge 6 31 7" xfId="39877" xr:uid="{00000000-0005-0000-0000-00003C3D0000}"/>
    <cellStyle name="20% - uthevingsfarge 6 31_4 manuell" xfId="54776"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89" xr:uid="{00000000-0005-0000-0000-0000413D0000}"/>
    <cellStyle name="20% - uthevingsfarge 6 32 2 2_CC1" xfId="54777" xr:uid="{2578C1D3-721A-41F3-8262-8878E0458663}"/>
    <cellStyle name="20% - uthevingsfarge 6 32 2 3" xfId="39890" xr:uid="{00000000-0005-0000-0000-0000423D0000}"/>
    <cellStyle name="20% - uthevingsfarge 6 32 2 4" xfId="39891" xr:uid="{00000000-0005-0000-0000-0000433D0000}"/>
    <cellStyle name="20% - uthevingsfarge 6 32 2 5" xfId="39892" xr:uid="{00000000-0005-0000-0000-0000443D0000}"/>
    <cellStyle name="20% - uthevingsfarge 6 32 2 6" xfId="39888" xr:uid="{00000000-0005-0000-0000-0000453D0000}"/>
    <cellStyle name="20% - uthevingsfarge 6 32 2_4 manuell" xfId="54778" xr:uid="{EFF4BD0D-6D17-43C3-A8E6-FBE713B52F23}"/>
    <cellStyle name="20% - uthevingsfarge 6 32 3" xfId="3813" xr:uid="{00000000-0005-0000-0000-0000473D0000}"/>
    <cellStyle name="20% - uthevingsfarge 6 32 3 2" xfId="39893" xr:uid="{00000000-0005-0000-0000-0000483D0000}"/>
    <cellStyle name="20% - uthevingsfarge 6 32 3_CC1" xfId="54779" xr:uid="{52E609C1-D906-42FC-BC13-0860D1485924}"/>
    <cellStyle name="20% - uthevingsfarge 6 32 4" xfId="39894" xr:uid="{00000000-0005-0000-0000-0000493D0000}"/>
    <cellStyle name="20% - uthevingsfarge 6 32 5" xfId="39895" xr:uid="{00000000-0005-0000-0000-00004A3D0000}"/>
    <cellStyle name="20% - uthevingsfarge 6 32 6" xfId="39896" xr:uid="{00000000-0005-0000-0000-00004B3D0000}"/>
    <cellStyle name="20% - uthevingsfarge 6 32 7" xfId="39887" xr:uid="{00000000-0005-0000-0000-00004C3D0000}"/>
    <cellStyle name="20% - uthevingsfarge 6 32_4 manuell" xfId="54780"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899" xr:uid="{00000000-0005-0000-0000-0000513D0000}"/>
    <cellStyle name="20% - uthevingsfarge 6 33 2 2_CC1" xfId="54781" xr:uid="{73610AF2-922E-4DE3-B270-D18293B37D9D}"/>
    <cellStyle name="20% - uthevingsfarge 6 33 2 3" xfId="39900" xr:uid="{00000000-0005-0000-0000-0000523D0000}"/>
    <cellStyle name="20% - uthevingsfarge 6 33 2 4" xfId="39901" xr:uid="{00000000-0005-0000-0000-0000533D0000}"/>
    <cellStyle name="20% - uthevingsfarge 6 33 2 5" xfId="39902" xr:uid="{00000000-0005-0000-0000-0000543D0000}"/>
    <cellStyle name="20% - uthevingsfarge 6 33 2 6" xfId="39898" xr:uid="{00000000-0005-0000-0000-0000553D0000}"/>
    <cellStyle name="20% - uthevingsfarge 6 33 2_4 manuell" xfId="54782" xr:uid="{4F66679F-26CB-4F5B-80D5-68DA63157792}"/>
    <cellStyle name="20% - uthevingsfarge 6 33 3" xfId="3817" xr:uid="{00000000-0005-0000-0000-0000573D0000}"/>
    <cellStyle name="20% - uthevingsfarge 6 33 3 2" xfId="39903" xr:uid="{00000000-0005-0000-0000-0000583D0000}"/>
    <cellStyle name="20% - uthevingsfarge 6 33 3_CC1" xfId="54783" xr:uid="{9A6E01F6-C71A-4D4A-A03C-C69AE3F11B4B}"/>
    <cellStyle name="20% - uthevingsfarge 6 33 4" xfId="39904" xr:uid="{00000000-0005-0000-0000-0000593D0000}"/>
    <cellStyle name="20% - uthevingsfarge 6 33 5" xfId="39905" xr:uid="{00000000-0005-0000-0000-00005A3D0000}"/>
    <cellStyle name="20% - uthevingsfarge 6 33 6" xfId="39906" xr:uid="{00000000-0005-0000-0000-00005B3D0000}"/>
    <cellStyle name="20% - uthevingsfarge 6 33 7" xfId="39897" xr:uid="{00000000-0005-0000-0000-00005C3D0000}"/>
    <cellStyle name="20% - uthevingsfarge 6 33_4 manuell" xfId="54784"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09" xr:uid="{00000000-0005-0000-0000-0000613D0000}"/>
    <cellStyle name="20% - uthevingsfarge 6 34 2 2_CC1" xfId="54785" xr:uid="{A81699C2-D7D6-40AF-9AAE-F09F62FF954A}"/>
    <cellStyle name="20% - uthevingsfarge 6 34 2 3" xfId="39910" xr:uid="{00000000-0005-0000-0000-0000623D0000}"/>
    <cellStyle name="20% - uthevingsfarge 6 34 2 4" xfId="39911" xr:uid="{00000000-0005-0000-0000-0000633D0000}"/>
    <cellStyle name="20% - uthevingsfarge 6 34 2 5" xfId="39912" xr:uid="{00000000-0005-0000-0000-0000643D0000}"/>
    <cellStyle name="20% - uthevingsfarge 6 34 2 6" xfId="39908" xr:uid="{00000000-0005-0000-0000-0000653D0000}"/>
    <cellStyle name="20% - uthevingsfarge 6 34 2_4 manuell" xfId="54786" xr:uid="{B822DD3C-4041-4B6F-AF9C-0BFF2BD24056}"/>
    <cellStyle name="20% - uthevingsfarge 6 34 3" xfId="3821" xr:uid="{00000000-0005-0000-0000-0000673D0000}"/>
    <cellStyle name="20% - uthevingsfarge 6 34 3 2" xfId="39913" xr:uid="{00000000-0005-0000-0000-0000683D0000}"/>
    <cellStyle name="20% - uthevingsfarge 6 34 3_CC1" xfId="54787" xr:uid="{102511DA-17F0-4594-9114-CEDD2CC7563C}"/>
    <cellStyle name="20% - uthevingsfarge 6 34 4" xfId="39914" xr:uid="{00000000-0005-0000-0000-0000693D0000}"/>
    <cellStyle name="20% - uthevingsfarge 6 34 5" xfId="39915" xr:uid="{00000000-0005-0000-0000-00006A3D0000}"/>
    <cellStyle name="20% - uthevingsfarge 6 34 6" xfId="39916" xr:uid="{00000000-0005-0000-0000-00006B3D0000}"/>
    <cellStyle name="20% - uthevingsfarge 6 34 7" xfId="39907" xr:uid="{00000000-0005-0000-0000-00006C3D0000}"/>
    <cellStyle name="20% - uthevingsfarge 6 34_4 manuell" xfId="54788"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19" xr:uid="{00000000-0005-0000-0000-0000713D0000}"/>
    <cellStyle name="20% - uthevingsfarge 6 35 2 2_CC1" xfId="54789" xr:uid="{80826BB9-2DCD-4451-901A-924D868AED2F}"/>
    <cellStyle name="20% - uthevingsfarge 6 35 2 3" xfId="39920" xr:uid="{00000000-0005-0000-0000-0000723D0000}"/>
    <cellStyle name="20% - uthevingsfarge 6 35 2 4" xfId="39921" xr:uid="{00000000-0005-0000-0000-0000733D0000}"/>
    <cellStyle name="20% - uthevingsfarge 6 35 2 5" xfId="39918" xr:uid="{00000000-0005-0000-0000-0000743D0000}"/>
    <cellStyle name="20% - uthevingsfarge 6 35 2_4 manuell" xfId="54790" xr:uid="{68FF932C-CBC4-423B-AF5A-C0847A1D258D}"/>
    <cellStyle name="20% - uthevingsfarge 6 35 3" xfId="3825" xr:uid="{00000000-0005-0000-0000-0000763D0000}"/>
    <cellStyle name="20% - uthevingsfarge 6 35 4" xfId="39917" xr:uid="{00000000-0005-0000-0000-0000773D0000}"/>
    <cellStyle name="20% - uthevingsfarge 6 35_4 manuell" xfId="54791"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04" xr:uid="{00000000-0005-0000-0000-00007C3D0000}"/>
    <cellStyle name="20% - uthevingsfarge 6 36 2_4 manuell" xfId="54792" xr:uid="{4D71B6C4-1699-4789-AF1C-8BE4C0761F03}"/>
    <cellStyle name="20% - uthevingsfarge 6 36 3" xfId="3829" xr:uid="{00000000-0005-0000-0000-00007E3D0000}"/>
    <cellStyle name="20% - uthevingsfarge 6 36 4" xfId="44905" xr:uid="{00000000-0005-0000-0000-00007F3D0000}"/>
    <cellStyle name="20% - uthevingsfarge 6 36_4 manuell" xfId="54793"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06" xr:uid="{00000000-0005-0000-0000-0000843D0000}"/>
    <cellStyle name="20% - uthevingsfarge 6 37 2_4 manuell" xfId="54794" xr:uid="{B06DF1C1-A8E4-43C6-AD5D-678A66DFC9B7}"/>
    <cellStyle name="20% - uthevingsfarge 6 37 3" xfId="3833" xr:uid="{00000000-0005-0000-0000-0000863D0000}"/>
    <cellStyle name="20% - uthevingsfarge 6 37 4" xfId="44907" xr:uid="{00000000-0005-0000-0000-0000873D0000}"/>
    <cellStyle name="20% - uthevingsfarge 6 37_4 manuell" xfId="54795"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08" xr:uid="{00000000-0005-0000-0000-00008C3D0000}"/>
    <cellStyle name="20% - uthevingsfarge 6 38 2_4 manuell" xfId="54796" xr:uid="{A4532F0B-1E75-454F-B697-2189B33ED24E}"/>
    <cellStyle name="20% - uthevingsfarge 6 38 3" xfId="3837" xr:uid="{00000000-0005-0000-0000-00008E3D0000}"/>
    <cellStyle name="20% - uthevingsfarge 6 38 4" xfId="44909" xr:uid="{00000000-0005-0000-0000-00008F3D0000}"/>
    <cellStyle name="20% - uthevingsfarge 6 38_4 manuell" xfId="54797"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10" xr:uid="{00000000-0005-0000-0000-0000943D0000}"/>
    <cellStyle name="20% - uthevingsfarge 6 39 2_4 manuell" xfId="54798" xr:uid="{43EA7DEE-3D8D-4FB3-9939-EA22400DF187}"/>
    <cellStyle name="20% - uthevingsfarge 6 39 3" xfId="3841" xr:uid="{00000000-0005-0000-0000-0000963D0000}"/>
    <cellStyle name="20% - uthevingsfarge 6 39 4" xfId="44911" xr:uid="{00000000-0005-0000-0000-0000973D0000}"/>
    <cellStyle name="20% - uthevingsfarge 6 39_4 manuell" xfId="54799" xr:uid="{32B4819D-F743-4E39-B848-107A63294925}"/>
    <cellStyle name="20% - uthevingsfarge 6 4" xfId="3842" xr:uid="{00000000-0005-0000-0000-0000993D0000}"/>
    <cellStyle name="20% - uthevingsfarge 6 4 10" xfId="44912"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3" xr:uid="{00000000-0005-0000-0000-00009E3D0000}"/>
    <cellStyle name="20% - uthevingsfarge 6 4 2 2 3" xfId="44914" xr:uid="{00000000-0005-0000-0000-00009F3D0000}"/>
    <cellStyle name="20% - uthevingsfarge 6 4 2 2_3. Chng in credit spreads" xfId="44915" xr:uid="{00000000-0005-0000-0000-0000A03D0000}"/>
    <cellStyle name="20% - uthevingsfarge 6 4 2 3" xfId="15289" xr:uid="{00000000-0005-0000-0000-0000A13D0000}"/>
    <cellStyle name="20% - uthevingsfarge 6 4 2 3 2" xfId="44916" xr:uid="{00000000-0005-0000-0000-0000A23D0000}"/>
    <cellStyle name="20% - uthevingsfarge 6 4 2 3 2 2" xfId="44917" xr:uid="{00000000-0005-0000-0000-0000A33D0000}"/>
    <cellStyle name="20% - uthevingsfarge 6 4 2 3 3" xfId="44918" xr:uid="{00000000-0005-0000-0000-0000A43D0000}"/>
    <cellStyle name="20% - uthevingsfarge 6 4 2 3_3. Chng in credit spreads" xfId="44919" xr:uid="{00000000-0005-0000-0000-0000A53D0000}"/>
    <cellStyle name="20% - uthevingsfarge 6 4 2 4" xfId="44920" xr:uid="{00000000-0005-0000-0000-0000A63D0000}"/>
    <cellStyle name="20% - uthevingsfarge 6 4 2 4 2" xfId="44921" xr:uid="{00000000-0005-0000-0000-0000A73D0000}"/>
    <cellStyle name="20% - uthevingsfarge 6 4 2 5" xfId="44922" xr:uid="{00000000-0005-0000-0000-0000A83D0000}"/>
    <cellStyle name="20% - uthevingsfarge 6 4 2 6" xfId="44923" xr:uid="{00000000-0005-0000-0000-0000A93D0000}"/>
    <cellStyle name="20% - uthevingsfarge 6 4 2 7" xfId="44924" xr:uid="{00000000-0005-0000-0000-0000AA3D0000}"/>
    <cellStyle name="20% - uthevingsfarge 6 4 2 8" xfId="44925" xr:uid="{00000000-0005-0000-0000-0000AB3D0000}"/>
    <cellStyle name="20% - uthevingsfarge 6 4 2_3. Chng in credit spreads" xfId="44926" xr:uid="{00000000-0005-0000-0000-0000AC3D0000}"/>
    <cellStyle name="20% - uthevingsfarge 6 4 3" xfId="3845" xr:uid="{00000000-0005-0000-0000-0000AD3D0000}"/>
    <cellStyle name="20% - uthevingsfarge 6 4 3 2" xfId="15290" xr:uid="{00000000-0005-0000-0000-0000AE3D0000}"/>
    <cellStyle name="20% - uthevingsfarge 6 4 3 2 2" xfId="44927" xr:uid="{00000000-0005-0000-0000-0000AF3D0000}"/>
    <cellStyle name="20% - uthevingsfarge 6 4 3 3" xfId="15291" xr:uid="{00000000-0005-0000-0000-0000B03D0000}"/>
    <cellStyle name="20% - uthevingsfarge 6 4 3 4" xfId="44928" xr:uid="{00000000-0005-0000-0000-0000B13D0000}"/>
    <cellStyle name="20% - uthevingsfarge 6 4 3 5" xfId="44929" xr:uid="{00000000-0005-0000-0000-0000B23D0000}"/>
    <cellStyle name="20% - uthevingsfarge 6 4 3 6" xfId="44930" xr:uid="{00000000-0005-0000-0000-0000B33D0000}"/>
    <cellStyle name="20% - uthevingsfarge 6 4 3_3. Chng in credit spreads" xfId="44931" xr:uid="{00000000-0005-0000-0000-0000B43D0000}"/>
    <cellStyle name="20% - uthevingsfarge 6 4 4" xfId="15292" xr:uid="{00000000-0005-0000-0000-0000B53D0000}"/>
    <cellStyle name="20% - uthevingsfarge 6 4 4 2" xfId="15293" xr:uid="{00000000-0005-0000-0000-0000B63D0000}"/>
    <cellStyle name="20% - uthevingsfarge 6 4 4 2 2" xfId="44932" xr:uid="{00000000-0005-0000-0000-0000B73D0000}"/>
    <cellStyle name="20% - uthevingsfarge 6 4 4 3" xfId="15294" xr:uid="{00000000-0005-0000-0000-0000B83D0000}"/>
    <cellStyle name="20% - uthevingsfarge 6 4 4 4" xfId="44933" xr:uid="{00000000-0005-0000-0000-0000B93D0000}"/>
    <cellStyle name="20% - uthevingsfarge 6 4 4 5" xfId="44934" xr:uid="{00000000-0005-0000-0000-0000BA3D0000}"/>
    <cellStyle name="20% - uthevingsfarge 6 4 4 6" xfId="44935" xr:uid="{00000000-0005-0000-0000-0000BB3D0000}"/>
    <cellStyle name="20% - uthevingsfarge 6 4 4_3. Chng in credit spreads" xfId="44936"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37" xr:uid="{00000000-0005-0000-0000-0000C03D0000}"/>
    <cellStyle name="20% - uthevingsfarge 6 4 5 5" xfId="44938" xr:uid="{00000000-0005-0000-0000-0000C13D0000}"/>
    <cellStyle name="20% - uthevingsfarge 6 4 5 6" xfId="44939"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2" xr:uid="{00000000-0005-0000-0000-0000C83D0000}"/>
    <cellStyle name="20% - uthevingsfarge 6 4 9" xfId="44940" xr:uid="{00000000-0005-0000-0000-0000C93D0000}"/>
    <cellStyle name="20% - uthevingsfarge 6 4_3. Chng in credit spreads" xfId="44941"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2" xr:uid="{00000000-0005-0000-0000-0000CE3D0000}"/>
    <cellStyle name="20% - uthevingsfarge 6 40 2_4 manuell" xfId="54800" xr:uid="{EAE52264-CB43-4708-9E9F-CBC91AB57889}"/>
    <cellStyle name="20% - uthevingsfarge 6 40 3" xfId="3849" xr:uid="{00000000-0005-0000-0000-0000D03D0000}"/>
    <cellStyle name="20% - uthevingsfarge 6 40 4" xfId="44943" xr:uid="{00000000-0005-0000-0000-0000D13D0000}"/>
    <cellStyle name="20% - uthevingsfarge 6 40_4 manuell" xfId="54801"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44" xr:uid="{00000000-0005-0000-0000-0000D63D0000}"/>
    <cellStyle name="20% - uthevingsfarge 6 41 2_4 manuell" xfId="54802" xr:uid="{E3156995-E4A9-418B-800C-E75FAB653260}"/>
    <cellStyle name="20% - uthevingsfarge 6 41 3" xfId="3853" xr:uid="{00000000-0005-0000-0000-0000D83D0000}"/>
    <cellStyle name="20% - uthevingsfarge 6 41 4" xfId="44945" xr:uid="{00000000-0005-0000-0000-0000D93D0000}"/>
    <cellStyle name="20% - uthevingsfarge 6 41_4 manuell" xfId="54803"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46" xr:uid="{00000000-0005-0000-0000-0000DE3D0000}"/>
    <cellStyle name="20% - uthevingsfarge 6 42 2_4 manuell" xfId="54804" xr:uid="{98E3C4DC-94CD-4113-AB8A-BAB695C6B7FF}"/>
    <cellStyle name="20% - uthevingsfarge 6 42 3" xfId="3857" xr:uid="{00000000-0005-0000-0000-0000E03D0000}"/>
    <cellStyle name="20% - uthevingsfarge 6 42 4" xfId="44947" xr:uid="{00000000-0005-0000-0000-0000E13D0000}"/>
    <cellStyle name="20% - uthevingsfarge 6 42_4 manuell" xfId="54805"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48" xr:uid="{00000000-0005-0000-0000-0000E63D0000}"/>
    <cellStyle name="20% - uthevingsfarge 6 43 2_4 manuell" xfId="54806" xr:uid="{DBB5F4F2-616C-4DC7-B38E-97C03CE8DF1B}"/>
    <cellStyle name="20% - uthevingsfarge 6 43 3" xfId="3861" xr:uid="{00000000-0005-0000-0000-0000E83D0000}"/>
    <cellStyle name="20% - uthevingsfarge 6 43 4" xfId="44949" xr:uid="{00000000-0005-0000-0000-0000E93D0000}"/>
    <cellStyle name="20% - uthevingsfarge 6 43_4 manuell" xfId="54807"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50" xr:uid="{00000000-0005-0000-0000-0000EE3D0000}"/>
    <cellStyle name="20% - uthevingsfarge 6 44 2_4 manuell" xfId="54808" xr:uid="{5F5C2655-7B64-4686-BC27-1B91B91923D6}"/>
    <cellStyle name="20% - uthevingsfarge 6 44 3" xfId="3865" xr:uid="{00000000-0005-0000-0000-0000F03D0000}"/>
    <cellStyle name="20% - uthevingsfarge 6 44 4" xfId="44951" xr:uid="{00000000-0005-0000-0000-0000F13D0000}"/>
    <cellStyle name="20% - uthevingsfarge 6 44_4 manuell" xfId="54809"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2" xr:uid="{00000000-0005-0000-0000-0000F63D0000}"/>
    <cellStyle name="20% - uthevingsfarge 6 45 2_4 manuell" xfId="54810" xr:uid="{968A10E2-E3D6-4592-B45B-5B6736671FA9}"/>
    <cellStyle name="20% - uthevingsfarge 6 45 3" xfId="3869" xr:uid="{00000000-0005-0000-0000-0000F83D0000}"/>
    <cellStyle name="20% - uthevingsfarge 6 45 4" xfId="44953" xr:uid="{00000000-0005-0000-0000-0000F93D0000}"/>
    <cellStyle name="20% - uthevingsfarge 6 45_4 manuell" xfId="54811"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54" xr:uid="{00000000-0005-0000-0000-0000FE3D0000}"/>
    <cellStyle name="20% - uthevingsfarge 6 46 2_4 manuell" xfId="54812" xr:uid="{0BE5513F-340D-4DB9-AF5F-4A7B5C957A60}"/>
    <cellStyle name="20% - uthevingsfarge 6 46 3" xfId="3873" xr:uid="{00000000-0005-0000-0000-0000003E0000}"/>
    <cellStyle name="20% - uthevingsfarge 6 46 4" xfId="44955" xr:uid="{00000000-0005-0000-0000-0000013E0000}"/>
    <cellStyle name="20% - uthevingsfarge 6 46_4 manuell" xfId="54813"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56" xr:uid="{00000000-0005-0000-0000-0000063E0000}"/>
    <cellStyle name="20% - uthevingsfarge 6 47 2_4 manuell" xfId="54814" xr:uid="{F6440F9E-A207-4292-BADC-1F7C0E9A7425}"/>
    <cellStyle name="20% - uthevingsfarge 6 47 3" xfId="3877" xr:uid="{00000000-0005-0000-0000-0000083E0000}"/>
    <cellStyle name="20% - uthevingsfarge 6 47 4" xfId="44957" xr:uid="{00000000-0005-0000-0000-0000093E0000}"/>
    <cellStyle name="20% - uthevingsfarge 6 47_4 manuell" xfId="54815"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58" xr:uid="{00000000-0005-0000-0000-00000E3E0000}"/>
    <cellStyle name="20% - uthevingsfarge 6 48 2_4 manuell" xfId="54816" xr:uid="{D4326921-ED8E-4A17-9752-B88BD8843187}"/>
    <cellStyle name="20% - uthevingsfarge 6 48 3" xfId="3881" xr:uid="{00000000-0005-0000-0000-0000103E0000}"/>
    <cellStyle name="20% - uthevingsfarge 6 48 4" xfId="44959" xr:uid="{00000000-0005-0000-0000-0000113E0000}"/>
    <cellStyle name="20% - uthevingsfarge 6 48_4 manuell" xfId="54817"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60" xr:uid="{00000000-0005-0000-0000-0000163E0000}"/>
    <cellStyle name="20% - uthevingsfarge 6 49 2_4 manuell" xfId="54818" xr:uid="{7481C151-08D0-4316-A7B1-A91654A05823}"/>
    <cellStyle name="20% - uthevingsfarge 6 49 3" xfId="3885" xr:uid="{00000000-0005-0000-0000-0000183E0000}"/>
    <cellStyle name="20% - uthevingsfarge 6 49 4" xfId="44961" xr:uid="{00000000-0005-0000-0000-0000193E0000}"/>
    <cellStyle name="20% - uthevingsfarge 6 49_4 manuell" xfId="54819"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2" xr:uid="{00000000-0005-0000-0000-00001E3E0000}"/>
    <cellStyle name="20% - uthevingsfarge 6 5 2 2 2 2" xfId="44963" xr:uid="{00000000-0005-0000-0000-00001F3E0000}"/>
    <cellStyle name="20% - uthevingsfarge 6 5 2 2 3" xfId="44964" xr:uid="{00000000-0005-0000-0000-0000203E0000}"/>
    <cellStyle name="20% - uthevingsfarge 6 5 2 2_3. Chng in credit spreads" xfId="44965" xr:uid="{00000000-0005-0000-0000-0000213E0000}"/>
    <cellStyle name="20% - uthevingsfarge 6 5 2 3" xfId="44966" xr:uid="{00000000-0005-0000-0000-0000223E0000}"/>
    <cellStyle name="20% - uthevingsfarge 6 5 2 3 2" xfId="44967" xr:uid="{00000000-0005-0000-0000-0000233E0000}"/>
    <cellStyle name="20% - uthevingsfarge 6 5 2 3 2 2" xfId="44968" xr:uid="{00000000-0005-0000-0000-0000243E0000}"/>
    <cellStyle name="20% - uthevingsfarge 6 5 2 3 3" xfId="44969" xr:uid="{00000000-0005-0000-0000-0000253E0000}"/>
    <cellStyle name="20% - uthevingsfarge 6 5 2 3_3. Chng in credit spreads" xfId="44970" xr:uid="{00000000-0005-0000-0000-0000263E0000}"/>
    <cellStyle name="20% - uthevingsfarge 6 5 2 4" xfId="44971" xr:uid="{00000000-0005-0000-0000-0000273E0000}"/>
    <cellStyle name="20% - uthevingsfarge 6 5 2 4 2" xfId="44972" xr:uid="{00000000-0005-0000-0000-0000283E0000}"/>
    <cellStyle name="20% - uthevingsfarge 6 5 2 5" xfId="44973" xr:uid="{00000000-0005-0000-0000-0000293E0000}"/>
    <cellStyle name="20% - uthevingsfarge 6 5 2_3. Chng in credit spreads" xfId="44974" xr:uid="{00000000-0005-0000-0000-00002A3E0000}"/>
    <cellStyle name="20% - uthevingsfarge 6 5 3" xfId="3889" xr:uid="{00000000-0005-0000-0000-00002B3E0000}"/>
    <cellStyle name="20% - uthevingsfarge 6 5 3 2" xfId="15303" xr:uid="{00000000-0005-0000-0000-00002C3E0000}"/>
    <cellStyle name="20% - uthevingsfarge 6 5 3 2 2" xfId="44975" xr:uid="{00000000-0005-0000-0000-00002D3E0000}"/>
    <cellStyle name="20% - uthevingsfarge 6 5 3 3" xfId="44976" xr:uid="{00000000-0005-0000-0000-00002E3E0000}"/>
    <cellStyle name="20% - uthevingsfarge 6 5 3_3. Chng in credit spreads" xfId="44977" xr:uid="{00000000-0005-0000-0000-00002F3E0000}"/>
    <cellStyle name="20% - uthevingsfarge 6 5 4" xfId="15304" xr:uid="{00000000-0005-0000-0000-0000303E0000}"/>
    <cellStyle name="20% - uthevingsfarge 6 5 4 2" xfId="44978" xr:uid="{00000000-0005-0000-0000-0000313E0000}"/>
    <cellStyle name="20% - uthevingsfarge 6 5 4 2 2" xfId="44979" xr:uid="{00000000-0005-0000-0000-0000323E0000}"/>
    <cellStyle name="20% - uthevingsfarge 6 5 4 3" xfId="44980" xr:uid="{00000000-0005-0000-0000-0000333E0000}"/>
    <cellStyle name="20% - uthevingsfarge 6 5 4_3. Chng in credit spreads" xfId="44981" xr:uid="{00000000-0005-0000-0000-0000343E0000}"/>
    <cellStyle name="20% - uthevingsfarge 6 5 5" xfId="15305" xr:uid="{00000000-0005-0000-0000-0000353E0000}"/>
    <cellStyle name="20% - uthevingsfarge 6 5 5 2" xfId="44982" xr:uid="{00000000-0005-0000-0000-0000363E0000}"/>
    <cellStyle name="20% - uthevingsfarge 6 5 6" xfId="39923" xr:uid="{00000000-0005-0000-0000-0000373E0000}"/>
    <cellStyle name="20% - uthevingsfarge 6 5 7" xfId="44983" xr:uid="{00000000-0005-0000-0000-0000383E0000}"/>
    <cellStyle name="20% - uthevingsfarge 6 5 8" xfId="44984" xr:uid="{00000000-0005-0000-0000-0000393E0000}"/>
    <cellStyle name="20% - uthevingsfarge 6 5 9" xfId="44985" xr:uid="{00000000-0005-0000-0000-00003A3E0000}"/>
    <cellStyle name="20% - uthevingsfarge 6 5_3. Chng in credit spreads" xfId="44986"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87" xr:uid="{00000000-0005-0000-0000-00003F3E0000}"/>
    <cellStyle name="20% - uthevingsfarge 6 50 2_4 manuell" xfId="54820" xr:uid="{332E9343-3718-4697-A456-1DB58C2F6756}"/>
    <cellStyle name="20% - uthevingsfarge 6 50 3" xfId="3893" xr:uid="{00000000-0005-0000-0000-0000413E0000}"/>
    <cellStyle name="20% - uthevingsfarge 6 50 4" xfId="44988" xr:uid="{00000000-0005-0000-0000-0000423E0000}"/>
    <cellStyle name="20% - uthevingsfarge 6 50_4 manuell" xfId="54821"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89" xr:uid="{00000000-0005-0000-0000-0000473E0000}"/>
    <cellStyle name="20% - uthevingsfarge 6 51 2_4 manuell" xfId="54822" xr:uid="{EBFC5E37-C4BF-4259-AB04-CB458747A136}"/>
    <cellStyle name="20% - uthevingsfarge 6 51 3" xfId="3897" xr:uid="{00000000-0005-0000-0000-0000493E0000}"/>
    <cellStyle name="20% - uthevingsfarge 6 51 4" xfId="44990" xr:uid="{00000000-0005-0000-0000-00004A3E0000}"/>
    <cellStyle name="20% - uthevingsfarge 6 51_4 manuell" xfId="54823"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1" xr:uid="{00000000-0005-0000-0000-00004F3E0000}"/>
    <cellStyle name="20% - uthevingsfarge 6 52 2_4 manuell" xfId="54824" xr:uid="{6EFD042B-3DDD-4A77-8773-401FFDF09CE6}"/>
    <cellStyle name="20% - uthevingsfarge 6 52 3" xfId="3901" xr:uid="{00000000-0005-0000-0000-0000513E0000}"/>
    <cellStyle name="20% - uthevingsfarge 6 52 4" xfId="44992" xr:uid="{00000000-0005-0000-0000-0000523E0000}"/>
    <cellStyle name="20% - uthevingsfarge 6 52_4 manuell" xfId="54825"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3" xr:uid="{00000000-0005-0000-0000-0000573E0000}"/>
    <cellStyle name="20% - uthevingsfarge 6 53 2_4 manuell" xfId="54826" xr:uid="{C24530A2-FFB0-4C28-87E7-FF3555AC7CC9}"/>
    <cellStyle name="20% - uthevingsfarge 6 53 3" xfId="3905" xr:uid="{00000000-0005-0000-0000-0000593E0000}"/>
    <cellStyle name="20% - uthevingsfarge 6 53 4" xfId="44994" xr:uid="{00000000-0005-0000-0000-00005A3E0000}"/>
    <cellStyle name="20% - uthevingsfarge 6 53_4 manuell" xfId="54827"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95" xr:uid="{00000000-0005-0000-0000-00005F3E0000}"/>
    <cellStyle name="20% - uthevingsfarge 6 54 2_4 manuell" xfId="54828" xr:uid="{F9570E80-E463-45AB-88AA-7928B237725F}"/>
    <cellStyle name="20% - uthevingsfarge 6 54 3" xfId="3909" xr:uid="{00000000-0005-0000-0000-0000613E0000}"/>
    <cellStyle name="20% - uthevingsfarge 6 54 4" xfId="44996" xr:uid="{00000000-0005-0000-0000-0000623E0000}"/>
    <cellStyle name="20% - uthevingsfarge 6 54_4 manuell" xfId="54829"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97" xr:uid="{00000000-0005-0000-0000-0000673E0000}"/>
    <cellStyle name="20% - uthevingsfarge 6 55 2_4 manuell" xfId="54830" xr:uid="{BF03DB68-FC4F-4214-98F0-A76E680B6EBD}"/>
    <cellStyle name="20% - uthevingsfarge 6 55 3" xfId="3913" xr:uid="{00000000-0005-0000-0000-0000693E0000}"/>
    <cellStyle name="20% - uthevingsfarge 6 55 4" xfId="44998" xr:uid="{00000000-0005-0000-0000-00006A3E0000}"/>
    <cellStyle name="20% - uthevingsfarge 6 55_4 manuell" xfId="54831"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4999" xr:uid="{00000000-0005-0000-0000-00006F3E0000}"/>
    <cellStyle name="20% - uthevingsfarge 6 56 2_4 manuell" xfId="54832" xr:uid="{86106EE8-396E-45CE-BCF1-BB4296CFECF2}"/>
    <cellStyle name="20% - uthevingsfarge 6 56 3" xfId="3917" xr:uid="{00000000-0005-0000-0000-0000713E0000}"/>
    <cellStyle name="20% - uthevingsfarge 6 56 4" xfId="45000" xr:uid="{00000000-0005-0000-0000-0000723E0000}"/>
    <cellStyle name="20% - uthevingsfarge 6 56_4 manuell" xfId="54833"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1" xr:uid="{00000000-0005-0000-0000-0000773E0000}"/>
    <cellStyle name="20% - uthevingsfarge 6 57 2_4 manuell" xfId="54834" xr:uid="{CAC50D1F-2DE9-476D-A4F0-ED298B4501E7}"/>
    <cellStyle name="20% - uthevingsfarge 6 57 3" xfId="3921" xr:uid="{00000000-0005-0000-0000-0000793E0000}"/>
    <cellStyle name="20% - uthevingsfarge 6 57 4" xfId="45002" xr:uid="{00000000-0005-0000-0000-00007A3E0000}"/>
    <cellStyle name="20% - uthevingsfarge 6 57_4 manuell" xfId="54835"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3" xr:uid="{00000000-0005-0000-0000-00007F3E0000}"/>
    <cellStyle name="20% - uthevingsfarge 6 58 2_4 manuell" xfId="54836" xr:uid="{78C189D8-D17D-47CA-A01D-FE4D20061082}"/>
    <cellStyle name="20% - uthevingsfarge 6 58 3" xfId="3925" xr:uid="{00000000-0005-0000-0000-0000813E0000}"/>
    <cellStyle name="20% - uthevingsfarge 6 58 4" xfId="45004" xr:uid="{00000000-0005-0000-0000-0000823E0000}"/>
    <cellStyle name="20% - uthevingsfarge 6 58_4 manuell" xfId="54837"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05" xr:uid="{00000000-0005-0000-0000-0000873E0000}"/>
    <cellStyle name="20% - uthevingsfarge 6 59 2_4 manuell" xfId="54838" xr:uid="{5DB69921-B994-4690-9264-4E45A200F3ED}"/>
    <cellStyle name="20% - uthevingsfarge 6 59 3" xfId="3929" xr:uid="{00000000-0005-0000-0000-0000893E0000}"/>
    <cellStyle name="20% - uthevingsfarge 6 59 4" xfId="45006" xr:uid="{00000000-0005-0000-0000-00008A3E0000}"/>
    <cellStyle name="20% - uthevingsfarge 6 59_4 manuell" xfId="54839"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07" xr:uid="{00000000-0005-0000-0000-00008F3E0000}"/>
    <cellStyle name="20% - uthevingsfarge 6 6 2 2_CC1" xfId="54840" xr:uid="{8E0863CC-221E-42A2-AD5C-879E4EC4DCAD}"/>
    <cellStyle name="20% - uthevingsfarge 6 6 2 3" xfId="45008" xr:uid="{00000000-0005-0000-0000-0000903E0000}"/>
    <cellStyle name="20% - uthevingsfarge 6 6 2 4" xfId="45009" xr:uid="{00000000-0005-0000-0000-0000913E0000}"/>
    <cellStyle name="20% - uthevingsfarge 6 6 2_3. Chng in credit spreads" xfId="45010" xr:uid="{00000000-0005-0000-0000-0000923E0000}"/>
    <cellStyle name="20% - uthevingsfarge 6 6 3" xfId="3933" xr:uid="{00000000-0005-0000-0000-0000933E0000}"/>
    <cellStyle name="20% - uthevingsfarge 6 6 3 2" xfId="15306" xr:uid="{00000000-0005-0000-0000-0000943E0000}"/>
    <cellStyle name="20% - uthevingsfarge 6 6 3 2 2" xfId="45011" xr:uid="{00000000-0005-0000-0000-0000953E0000}"/>
    <cellStyle name="20% - uthevingsfarge 6 6 3 3" xfId="45012" xr:uid="{00000000-0005-0000-0000-0000963E0000}"/>
    <cellStyle name="20% - uthevingsfarge 6 6 3_3. Chng in credit spreads" xfId="45013" xr:uid="{00000000-0005-0000-0000-0000973E0000}"/>
    <cellStyle name="20% - uthevingsfarge 6 6 4" xfId="15307" xr:uid="{00000000-0005-0000-0000-0000983E0000}"/>
    <cellStyle name="20% - uthevingsfarge 6 6 4 2" xfId="45014" xr:uid="{00000000-0005-0000-0000-0000993E0000}"/>
    <cellStyle name="20% - uthevingsfarge 6 6 5" xfId="15308" xr:uid="{00000000-0005-0000-0000-00009A3E0000}"/>
    <cellStyle name="20% - uthevingsfarge 6 6 6" xfId="39924" xr:uid="{00000000-0005-0000-0000-00009B3E0000}"/>
    <cellStyle name="20% - uthevingsfarge 6 6 7" xfId="45015" xr:uid="{00000000-0005-0000-0000-00009C3E0000}"/>
    <cellStyle name="20% - uthevingsfarge 6 6 8" xfId="45016" xr:uid="{00000000-0005-0000-0000-00009D3E0000}"/>
    <cellStyle name="20% - uthevingsfarge 6 6 9" xfId="45017" xr:uid="{00000000-0005-0000-0000-00009E3E0000}"/>
    <cellStyle name="20% - uthevingsfarge 6 6_3. Chng in credit spreads" xfId="45018" xr:uid="{00000000-0005-0000-0000-00009F3E0000}"/>
    <cellStyle name="20% - uthevingsfarge 6 60" xfId="15309" xr:uid="{00000000-0005-0000-0000-0000A03E0000}"/>
    <cellStyle name="20% - uthevingsfarge 6 60 2" xfId="15310" xr:uid="{00000000-0005-0000-0000-0000A13E0000}"/>
    <cellStyle name="20% - uthevingsfarge 6 60 2 2" xfId="36612" xr:uid="{00000000-0005-0000-0000-0000A23E0000}"/>
    <cellStyle name="20% - uthevingsfarge 6 60 3" xfId="15311" xr:uid="{00000000-0005-0000-0000-0000A33E0000}"/>
    <cellStyle name="20% - uthevingsfarge 6 60 4" xfId="36376"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3" xr:uid="{00000000-0005-0000-0000-0000A83E0000}"/>
    <cellStyle name="20% - uthevingsfarge 6 61 3" xfId="15315" xr:uid="{00000000-0005-0000-0000-0000A93E0000}"/>
    <cellStyle name="20% - uthevingsfarge 6 61 4" xfId="36402"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2" xr:uid="{00000000-0005-0000-0000-0000AE3E0000}"/>
    <cellStyle name="20% - uthevingsfarge 6 62 3" xfId="36306" xr:uid="{00000000-0005-0000-0000-0000AF3E0000}"/>
    <cellStyle name="20% - uthevingsfarge 6 62_AVA DVA EL" xfId="15319" xr:uid="{00000000-0005-0000-0000-0000B03E0000}"/>
    <cellStyle name="20% - uthevingsfarge 6 63" xfId="15320" xr:uid="{00000000-0005-0000-0000-0000B13E0000}"/>
    <cellStyle name="20% - uthevingsfarge 6 63 2" xfId="36586" xr:uid="{00000000-0005-0000-0000-0000B23E0000}"/>
    <cellStyle name="20% - uthevingsfarge 6 64" xfId="15321" xr:uid="{00000000-0005-0000-0000-0000B33E0000}"/>
    <cellStyle name="20% - uthevingsfarge 6 64 2" xfId="36665" xr:uid="{00000000-0005-0000-0000-0000B43E0000}"/>
    <cellStyle name="20% - uthevingsfarge 6 65" xfId="15322" xr:uid="{00000000-0005-0000-0000-0000B53E0000}"/>
    <cellStyle name="20% - uthevingsfarge 6 65 2" xfId="36556" xr:uid="{00000000-0005-0000-0000-0000B63E0000}"/>
    <cellStyle name="20% - uthevingsfarge 6 66" xfId="15323" xr:uid="{00000000-0005-0000-0000-0000B73E0000}"/>
    <cellStyle name="20% - uthevingsfarge 6 66 2" xfId="36651" xr:uid="{00000000-0005-0000-0000-0000B83E0000}"/>
    <cellStyle name="20% - uthevingsfarge 6 67" xfId="36642" xr:uid="{00000000-0005-0000-0000-0000B93E0000}"/>
    <cellStyle name="20% - uthevingsfarge 6 68" xfId="45019" xr:uid="{00000000-0005-0000-0000-0000BA3E0000}"/>
    <cellStyle name="20% - uthevingsfarge 6 69" xfId="45020"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1" xr:uid="{00000000-0005-0000-0000-0000BF3E0000}"/>
    <cellStyle name="20% - uthevingsfarge 6 7 2 4" xfId="45022" xr:uid="{00000000-0005-0000-0000-0000C03E0000}"/>
    <cellStyle name="20% - uthevingsfarge 6 7 2_4 manuell" xfId="54841"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3" xr:uid="{00000000-0005-0000-0000-0000C73E0000}"/>
    <cellStyle name="20% - uthevingsfarge 6 7 7" xfId="45024" xr:uid="{00000000-0005-0000-0000-0000C83E0000}"/>
    <cellStyle name="20% - uthevingsfarge 6 7 8" xfId="45025" xr:uid="{00000000-0005-0000-0000-0000C93E0000}"/>
    <cellStyle name="20% - uthevingsfarge 6 7_3. Chng in credit spreads" xfId="45026" xr:uid="{00000000-0005-0000-0000-0000CA3E0000}"/>
    <cellStyle name="20% - uthevingsfarge 6 70" xfId="45027" xr:uid="{00000000-0005-0000-0000-0000CB3E0000}"/>
    <cellStyle name="20% - uthevingsfarge 6 71" xfId="45028" xr:uid="{00000000-0005-0000-0000-0000CC3E0000}"/>
    <cellStyle name="20% - uthevingsfarge 6 72" xfId="45029" xr:uid="{00000000-0005-0000-0000-0000CD3E0000}"/>
    <cellStyle name="20% - uthevingsfarge 6 73" xfId="45030" xr:uid="{00000000-0005-0000-0000-0000CE3E0000}"/>
    <cellStyle name="20% - uthevingsfarge 6 74" xfId="45031"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2" xr:uid="{00000000-0005-0000-0000-0000D33E0000}"/>
    <cellStyle name="20% - uthevingsfarge 6 8 2 4" xfId="45033" xr:uid="{00000000-0005-0000-0000-0000D43E0000}"/>
    <cellStyle name="20% - uthevingsfarge 6 8 2_4 manuell" xfId="54842" xr:uid="{D3AC830B-7414-4739-8C05-F90BB44C1A80}"/>
    <cellStyle name="20% - uthevingsfarge 6 8 3" xfId="3941" xr:uid="{00000000-0005-0000-0000-0000D63E0000}"/>
    <cellStyle name="20% - uthevingsfarge 6 8 4" xfId="45034" xr:uid="{00000000-0005-0000-0000-0000D73E0000}"/>
    <cellStyle name="20% - uthevingsfarge 6 8 5" xfId="45035" xr:uid="{00000000-0005-0000-0000-0000D83E0000}"/>
    <cellStyle name="20% - uthevingsfarge 6 8_3. Chng in credit spreads" xfId="45036"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37" xr:uid="{00000000-0005-0000-0000-0000DD3E0000}"/>
    <cellStyle name="20% - uthevingsfarge 6 9 2_4 manuell" xfId="54843" xr:uid="{8AC9690A-AAB9-4243-82C9-CBF560816F4A}"/>
    <cellStyle name="20% - uthevingsfarge 6 9 3" xfId="3945" xr:uid="{00000000-0005-0000-0000-0000DF3E0000}"/>
    <cellStyle name="20% - uthevingsfarge 6 9 4" xfId="45038" xr:uid="{00000000-0005-0000-0000-0000E03E0000}"/>
    <cellStyle name="20% - uthevingsfarge 6 9 5" xfId="45039" xr:uid="{00000000-0005-0000-0000-0000E13E0000}"/>
    <cellStyle name="20% - uthevingsfarge 6 9_4 manuell" xfId="54844" xr:uid="{07655AEF-7CDB-4D5B-9DAD-86ABB02A33DC}"/>
    <cellStyle name="20% - uthevingsfarge 6_4 manuell" xfId="54845"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4" xr:uid="{00000000-0005-0000-0000-0000FE3E0000}"/>
    <cellStyle name="4 antraštė" xfId="3947" xr:uid="{00000000-0005-0000-0000-0000FF3E0000}"/>
    <cellStyle name="4 antraštė 2" xfId="15353" xr:uid="{00000000-0005-0000-0000-0000003F0000}"/>
    <cellStyle name="4 antraštė_A01" xfId="35725"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40" xr:uid="{00000000-0005-0000-0000-00001E3F0000}"/>
    <cellStyle name="40% - 1. jelölőszín 2 2_4 manuell" xfId="54846" xr:uid="{D420C193-080D-4DE4-9CB5-4CD5BFCABEBC}"/>
    <cellStyle name="40% - 1. jelölőszín 2 3" xfId="3951" xr:uid="{00000000-0005-0000-0000-0000203F0000}"/>
    <cellStyle name="40% - 1. jelölőszín 2 3 2" xfId="15379" xr:uid="{00000000-0005-0000-0000-0000213F0000}"/>
    <cellStyle name="40% - 1. jelölőszín 2 3 3" xfId="45041" xr:uid="{00000000-0005-0000-0000-0000223F0000}"/>
    <cellStyle name="40% - 1. jelölőszín 2 3_4 manuell" xfId="54847" xr:uid="{1D94126D-FC58-4BC7-AA23-40C697CEE1BF}"/>
    <cellStyle name="40% - 1. jelölőszín 2 4" xfId="15380" xr:uid="{00000000-0005-0000-0000-0000243F0000}"/>
    <cellStyle name="40% - 1. jelölőszín 2 5" xfId="45042" xr:uid="{00000000-0005-0000-0000-0000253F0000}"/>
    <cellStyle name="40% - 1. jelölőszín 2_4 manuell" xfId="54848" xr:uid="{51E5BFAB-02E4-4906-AD41-1F52EC7BE09E}"/>
    <cellStyle name="40% - 1. jelölőszín 3" xfId="3952" xr:uid="{00000000-0005-0000-0000-0000273F0000}"/>
    <cellStyle name="40% - 1. jelölőszín 3 2" xfId="15381" xr:uid="{00000000-0005-0000-0000-0000283F0000}"/>
    <cellStyle name="40% - 1. jelölőszín 3 3" xfId="45043" xr:uid="{00000000-0005-0000-0000-0000293F0000}"/>
    <cellStyle name="40% - 1. jelölőszín 3_4 manuell" xfId="54849" xr:uid="{D45C983C-A95D-43CA-BCDE-D6BCA5487875}"/>
    <cellStyle name="40% - 1. jelölőszín 4" xfId="3953" xr:uid="{00000000-0005-0000-0000-00002B3F0000}"/>
    <cellStyle name="40% - 1. jelölőszín 4 2" xfId="15382" xr:uid="{00000000-0005-0000-0000-00002C3F0000}"/>
    <cellStyle name="40% - 1. jelölőszín 4 3" xfId="45044" xr:uid="{00000000-0005-0000-0000-00002D3F0000}"/>
    <cellStyle name="40% - 1. jelölőszín 4_4 manuell" xfId="54850" xr:uid="{9F2E4234-894D-4EE9-A7CE-BAE76087A0A4}"/>
    <cellStyle name="40% - 1. jelölőszín 5" xfId="15383" xr:uid="{00000000-0005-0000-0000-00002F3F0000}"/>
    <cellStyle name="40% - 1. jelölőszín 6" xfId="45045"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46" xr:uid="{00000000-0005-0000-0000-0000363F0000}"/>
    <cellStyle name="40% - 2. jelölőszín 2 2_4 manuell" xfId="54851" xr:uid="{503995A0-303A-499D-9126-7D42DDC1AD3E}"/>
    <cellStyle name="40% - 2. jelölőszín 2 3" xfId="3958" xr:uid="{00000000-0005-0000-0000-0000383F0000}"/>
    <cellStyle name="40% - 2. jelölőszín 2 3 2" xfId="15385" xr:uid="{00000000-0005-0000-0000-0000393F0000}"/>
    <cellStyle name="40% - 2. jelölőszín 2 3 3" xfId="45047" xr:uid="{00000000-0005-0000-0000-00003A3F0000}"/>
    <cellStyle name="40% - 2. jelölőszín 2 3_4 manuell" xfId="54852" xr:uid="{FD6EE167-9099-4D89-B0BE-BC3712BD3566}"/>
    <cellStyle name="40% - 2. jelölőszín 2 4" xfId="15386" xr:uid="{00000000-0005-0000-0000-00003C3F0000}"/>
    <cellStyle name="40% - 2. jelölőszín 2 5" xfId="45048" xr:uid="{00000000-0005-0000-0000-00003D3F0000}"/>
    <cellStyle name="40% - 2. jelölőszín 2_4 manuell" xfId="54853" xr:uid="{2D2B6F29-A294-4B3E-8409-2C80F51F1AA2}"/>
    <cellStyle name="40% - 2. jelölőszín 3" xfId="3959" xr:uid="{00000000-0005-0000-0000-00003F3F0000}"/>
    <cellStyle name="40% - 2. jelölőszín 3 2" xfId="15387" xr:uid="{00000000-0005-0000-0000-0000403F0000}"/>
    <cellStyle name="40% - 2. jelölőszín 3 3" xfId="45049" xr:uid="{00000000-0005-0000-0000-0000413F0000}"/>
    <cellStyle name="40% - 2. jelölőszín 3_4 manuell" xfId="54854" xr:uid="{5C775092-798E-4958-A067-73C41C4720E9}"/>
    <cellStyle name="40% - 2. jelölőszín 4" xfId="3960" xr:uid="{00000000-0005-0000-0000-0000433F0000}"/>
    <cellStyle name="40% - 2. jelölőszín 4 2" xfId="15388" xr:uid="{00000000-0005-0000-0000-0000443F0000}"/>
    <cellStyle name="40% - 2. jelölőszín 4 3" xfId="45050" xr:uid="{00000000-0005-0000-0000-0000453F0000}"/>
    <cellStyle name="40% - 2. jelölőszín 4_4 manuell" xfId="54855" xr:uid="{59B7650F-72EE-4EC0-8F70-74605B314886}"/>
    <cellStyle name="40% - 2. jelölőszín 5" xfId="15389" xr:uid="{00000000-0005-0000-0000-0000473F0000}"/>
    <cellStyle name="40% - 2. jelölőszín 6" xfId="45051"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2" xr:uid="{00000000-0005-0000-0000-00004E3F0000}"/>
    <cellStyle name="40% - 3. jelölőszín 2 2_4 manuell" xfId="54856" xr:uid="{DC3150D7-DF6A-452E-B9A0-64BCF2A7DBB4}"/>
    <cellStyle name="40% - 3. jelölőszín 2 3" xfId="3965" xr:uid="{00000000-0005-0000-0000-0000503F0000}"/>
    <cellStyle name="40% - 3. jelölőszín 2 3 2" xfId="15391" xr:uid="{00000000-0005-0000-0000-0000513F0000}"/>
    <cellStyle name="40% - 3. jelölőszín 2 3 3" xfId="45053" xr:uid="{00000000-0005-0000-0000-0000523F0000}"/>
    <cellStyle name="40% - 3. jelölőszín 2 3_4 manuell" xfId="54857" xr:uid="{F95CF898-4070-4465-9403-7CD4CCF72D30}"/>
    <cellStyle name="40% - 3. jelölőszín 2 4" xfId="15392" xr:uid="{00000000-0005-0000-0000-0000543F0000}"/>
    <cellStyle name="40% - 3. jelölőszín 2 5" xfId="45054" xr:uid="{00000000-0005-0000-0000-0000553F0000}"/>
    <cellStyle name="40% - 3. jelölőszín 2_4 manuell" xfId="54858" xr:uid="{A425C8DE-DC8D-43F1-8225-F7CD3D9B69CD}"/>
    <cellStyle name="40% - 3. jelölőszín 3" xfId="3966" xr:uid="{00000000-0005-0000-0000-0000573F0000}"/>
    <cellStyle name="40% - 3. jelölőszín 3 2" xfId="15393" xr:uid="{00000000-0005-0000-0000-0000583F0000}"/>
    <cellStyle name="40% - 3. jelölőszín 3 3" xfId="45055" xr:uid="{00000000-0005-0000-0000-0000593F0000}"/>
    <cellStyle name="40% - 3. jelölőszín 3_4 manuell" xfId="54859" xr:uid="{B2B4D83E-A2E4-4D4B-89D2-FF272ED06C7B}"/>
    <cellStyle name="40% - 3. jelölőszín 4" xfId="3967" xr:uid="{00000000-0005-0000-0000-00005B3F0000}"/>
    <cellStyle name="40% - 3. jelölőszín 4 2" xfId="15394" xr:uid="{00000000-0005-0000-0000-00005C3F0000}"/>
    <cellStyle name="40% - 3. jelölőszín 4 3" xfId="45056" xr:uid="{00000000-0005-0000-0000-00005D3F0000}"/>
    <cellStyle name="40% - 3. jelölőszín 4_4 manuell" xfId="54860" xr:uid="{66150C89-633C-49FA-BB7D-0D2891356EC4}"/>
    <cellStyle name="40% - 3. jelölőszín 5" xfId="15395" xr:uid="{00000000-0005-0000-0000-00005F3F0000}"/>
    <cellStyle name="40% - 3. jelölőszín 6" xfId="45057"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58" xr:uid="{00000000-0005-0000-0000-0000663F0000}"/>
    <cellStyle name="40% - 4. jelölőszín 2 2_4 manuell" xfId="54861" xr:uid="{B9CDDCDE-F6B1-4674-AECB-802931948FF1}"/>
    <cellStyle name="40% - 4. jelölőszín 2 3" xfId="3972" xr:uid="{00000000-0005-0000-0000-0000683F0000}"/>
    <cellStyle name="40% - 4. jelölőszín 2 3 2" xfId="15397" xr:uid="{00000000-0005-0000-0000-0000693F0000}"/>
    <cellStyle name="40% - 4. jelölőszín 2 3 3" xfId="45059" xr:uid="{00000000-0005-0000-0000-00006A3F0000}"/>
    <cellStyle name="40% - 4. jelölőszín 2 3_4 manuell" xfId="54862" xr:uid="{86A9443D-81CA-4461-88B2-029874DE7213}"/>
    <cellStyle name="40% - 4. jelölőszín 2 4" xfId="15398" xr:uid="{00000000-0005-0000-0000-00006C3F0000}"/>
    <cellStyle name="40% - 4. jelölőszín 2 5" xfId="45060" xr:uid="{00000000-0005-0000-0000-00006D3F0000}"/>
    <cellStyle name="40% - 4. jelölőszín 2_4 manuell" xfId="54863" xr:uid="{0B5E8B43-8D30-4BE1-958D-9796D8120DB5}"/>
    <cellStyle name="40% - 4. jelölőszín 3" xfId="3973" xr:uid="{00000000-0005-0000-0000-00006F3F0000}"/>
    <cellStyle name="40% - 4. jelölőszín 3 2" xfId="15399" xr:uid="{00000000-0005-0000-0000-0000703F0000}"/>
    <cellStyle name="40% - 4. jelölőszín 3 3" xfId="45061" xr:uid="{00000000-0005-0000-0000-0000713F0000}"/>
    <cellStyle name="40% - 4. jelölőszín 3_4 manuell" xfId="54864" xr:uid="{E00EAD19-6904-40B2-A5D9-76C50A5D8E16}"/>
    <cellStyle name="40% - 4. jelölőszín 4" xfId="3974" xr:uid="{00000000-0005-0000-0000-0000733F0000}"/>
    <cellStyle name="40% - 4. jelölőszín 4 2" xfId="15400" xr:uid="{00000000-0005-0000-0000-0000743F0000}"/>
    <cellStyle name="40% - 4. jelölőszín 4 3" xfId="45062" xr:uid="{00000000-0005-0000-0000-0000753F0000}"/>
    <cellStyle name="40% - 4. jelölőszín 4_4 manuell" xfId="54865" xr:uid="{F15332DF-9752-45C6-B857-E14116EC419F}"/>
    <cellStyle name="40% - 4. jelölőszín 5" xfId="15401" xr:uid="{00000000-0005-0000-0000-0000773F0000}"/>
    <cellStyle name="40% - 4. jelölőszín 6" xfId="45063"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64" xr:uid="{00000000-0005-0000-0000-00007E3F0000}"/>
    <cellStyle name="40% - 5. jelölőszín 2 2_4 manuell" xfId="54866" xr:uid="{FA882E83-85D5-42F2-91DB-ED82014E2E6C}"/>
    <cellStyle name="40% - 5. jelölőszín 2 3" xfId="3979" xr:uid="{00000000-0005-0000-0000-0000803F0000}"/>
    <cellStyle name="40% - 5. jelölőszín 2 3 2" xfId="15403" xr:uid="{00000000-0005-0000-0000-0000813F0000}"/>
    <cellStyle name="40% - 5. jelölőszín 2 3 3" xfId="45065" xr:uid="{00000000-0005-0000-0000-0000823F0000}"/>
    <cellStyle name="40% - 5. jelölőszín 2 3_4 manuell" xfId="54867" xr:uid="{A2F0F554-E350-447E-A86F-76188DD4E803}"/>
    <cellStyle name="40% - 5. jelölőszín 2 4" xfId="15404" xr:uid="{00000000-0005-0000-0000-0000843F0000}"/>
    <cellStyle name="40% - 5. jelölőszín 2 5" xfId="45066" xr:uid="{00000000-0005-0000-0000-0000853F0000}"/>
    <cellStyle name="40% - 5. jelölőszín 2_4 manuell" xfId="54868" xr:uid="{23AC50A5-568C-4901-AE9D-768E0172C9E0}"/>
    <cellStyle name="40% - 5. jelölőszín 3" xfId="3980" xr:uid="{00000000-0005-0000-0000-0000873F0000}"/>
    <cellStyle name="40% - 5. jelölőszín 3 2" xfId="15405" xr:uid="{00000000-0005-0000-0000-0000883F0000}"/>
    <cellStyle name="40% - 5. jelölőszín 3 3" xfId="45067" xr:uid="{00000000-0005-0000-0000-0000893F0000}"/>
    <cellStyle name="40% - 5. jelölőszín 3_4 manuell" xfId="54869" xr:uid="{4BE3A89B-F432-4F86-A355-15AD8291FBF3}"/>
    <cellStyle name="40% - 5. jelölőszín 4" xfId="3981" xr:uid="{00000000-0005-0000-0000-00008B3F0000}"/>
    <cellStyle name="40% - 5. jelölőszín 4 2" xfId="15406" xr:uid="{00000000-0005-0000-0000-00008C3F0000}"/>
    <cellStyle name="40% - 5. jelölőszín 4 3" xfId="45068" xr:uid="{00000000-0005-0000-0000-00008D3F0000}"/>
    <cellStyle name="40% - 5. jelölőszín 4_4 manuell" xfId="54870" xr:uid="{3C3482A5-0BA2-40FD-803B-41656B07B588}"/>
    <cellStyle name="40% - 5. jelölőszín 5" xfId="15407" xr:uid="{00000000-0005-0000-0000-00008F3F0000}"/>
    <cellStyle name="40% - 5. jelölőszín 6" xfId="45069"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70" xr:uid="{00000000-0005-0000-0000-0000963F0000}"/>
    <cellStyle name="40% - 6. jelölőszín 2 2_4 manuell" xfId="54871" xr:uid="{2DE9936D-3E11-4844-A333-68C1E8E7D8C5}"/>
    <cellStyle name="40% - 6. jelölőszín 2 3" xfId="3986" xr:uid="{00000000-0005-0000-0000-0000983F0000}"/>
    <cellStyle name="40% - 6. jelölőszín 2 3 2" xfId="15409" xr:uid="{00000000-0005-0000-0000-0000993F0000}"/>
    <cellStyle name="40% - 6. jelölőszín 2 3 3" xfId="45071" xr:uid="{00000000-0005-0000-0000-00009A3F0000}"/>
    <cellStyle name="40% - 6. jelölőszín 2 3_4 manuell" xfId="54872" xr:uid="{AA013330-1ABE-4E67-9F61-DC97FBE82793}"/>
    <cellStyle name="40% - 6. jelölőszín 2 4" xfId="15410" xr:uid="{00000000-0005-0000-0000-00009C3F0000}"/>
    <cellStyle name="40% - 6. jelölőszín 2 5" xfId="45072" xr:uid="{00000000-0005-0000-0000-00009D3F0000}"/>
    <cellStyle name="40% - 6. jelölőszín 2_4 manuell" xfId="54873" xr:uid="{AD316F6E-9394-4EAC-BECC-1B28986B6DCA}"/>
    <cellStyle name="40% - 6. jelölőszín 3" xfId="3987" xr:uid="{00000000-0005-0000-0000-00009F3F0000}"/>
    <cellStyle name="40% - 6. jelölőszín 3 2" xfId="15411" xr:uid="{00000000-0005-0000-0000-0000A03F0000}"/>
    <cellStyle name="40% - 6. jelölőszín 3 3" xfId="45073" xr:uid="{00000000-0005-0000-0000-0000A13F0000}"/>
    <cellStyle name="40% - 6. jelölőszín 3_4 manuell" xfId="54874" xr:uid="{C19A32F8-FE2D-4FB9-92FC-F84103B65338}"/>
    <cellStyle name="40% - 6. jelölőszín 4" xfId="3988" xr:uid="{00000000-0005-0000-0000-0000A33F0000}"/>
    <cellStyle name="40% - 6. jelölőszín 4 2" xfId="15412" xr:uid="{00000000-0005-0000-0000-0000A43F0000}"/>
    <cellStyle name="40% - 6. jelölőszín 4 3" xfId="45074" xr:uid="{00000000-0005-0000-0000-0000A53F0000}"/>
    <cellStyle name="40% - 6. jelölőszín 4_4 manuell" xfId="54875" xr:uid="{8FBD3579-50D9-44BD-8A9E-A6368F44A5AE}"/>
    <cellStyle name="40% - 6. jelölőszín 5" xfId="15413" xr:uid="{00000000-0005-0000-0000-0000A73F0000}"/>
    <cellStyle name="40% - 6. jelölőszín 6" xfId="45075"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25" xr:uid="{00000000-0005-0000-0000-0000C13F0000}"/>
    <cellStyle name="40% - Accent1 18" xfId="45076" xr:uid="{00000000-0005-0000-0000-0000C23F0000}"/>
    <cellStyle name="40% - Accent1 19" xfId="45077"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78"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79" xr:uid="{00000000-0005-0000-0000-0000E13F0000}"/>
    <cellStyle name="40% - Accent1 2 3 2_AVA DVA EL" xfId="15455" xr:uid="{00000000-0005-0000-0000-0000E23F0000}"/>
    <cellStyle name="40% - Accent1 2 3 3" xfId="15456" xr:uid="{00000000-0005-0000-0000-0000E33F0000}"/>
    <cellStyle name="40% - Accent1 2 3 3 2" xfId="45080" xr:uid="{00000000-0005-0000-0000-0000E43F0000}"/>
    <cellStyle name="40% - Accent1 2 3 4" xfId="45081" xr:uid="{00000000-0005-0000-0000-0000E53F0000}"/>
    <cellStyle name="40% - Accent1 2 3 5" xfId="45082" xr:uid="{00000000-0005-0000-0000-0000E63F0000}"/>
    <cellStyle name="40% - Accent1 2 3 6" xfId="45083"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84"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85" xr:uid="{00000000-0005-0000-0000-0000FF3F0000}"/>
    <cellStyle name="40% - Accent1 2_4 manuell" xfId="54876"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86"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77"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6"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27"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28"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29"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0"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1"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26" xr:uid="{00000000-0005-0000-0000-000043420000}"/>
    <cellStyle name="40% - Accent2 14" xfId="45087" xr:uid="{00000000-0005-0000-0000-000044420000}"/>
    <cellStyle name="40% - Accent2 15" xfId="45088" xr:uid="{00000000-0005-0000-0000-000045420000}"/>
    <cellStyle name="40% - Accent2 16" xfId="45089"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90"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1" xr:uid="{00000000-0005-0000-0000-00005C420000}"/>
    <cellStyle name="40% - Accent2 2_4 manuell" xfId="54878"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2" xr:uid="{00000000-0005-0000-0000-000064420000}"/>
    <cellStyle name="40% - Accent2 3_4 manuell" xfId="54879"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2" xr:uid="{00000000-0005-0000-0000-000074420000}"/>
    <cellStyle name="40% - Accent2 5" xfId="4020" xr:uid="{00000000-0005-0000-0000-000075420000}"/>
    <cellStyle name="40% - Accent2 5 2" xfId="16065" xr:uid="{00000000-0005-0000-0000-000076420000}"/>
    <cellStyle name="40% - Accent2 5_A01" xfId="35733" xr:uid="{00000000-0005-0000-0000-000077420000}"/>
    <cellStyle name="40% - Accent2 6" xfId="4021" xr:uid="{00000000-0005-0000-0000-000078420000}"/>
    <cellStyle name="40% - Accent2 6 2" xfId="16066" xr:uid="{00000000-0005-0000-0000-000079420000}"/>
    <cellStyle name="40% - Accent2 6_A01" xfId="35734"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5"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6"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37"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27" xr:uid="{00000000-0005-0000-0000-0000B8420000}"/>
    <cellStyle name="40% - Accent3 19" xfId="45093"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094"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095" xr:uid="{00000000-0005-0000-0000-0000C7420000}"/>
    <cellStyle name="40% - Accent3 2 3 2_AVA DVA EL" xfId="16123" xr:uid="{00000000-0005-0000-0000-0000C8420000}"/>
    <cellStyle name="40% - Accent3 2 3 3" xfId="16124" xr:uid="{00000000-0005-0000-0000-0000C9420000}"/>
    <cellStyle name="40% - Accent3 2 3 3 2" xfId="45096" xr:uid="{00000000-0005-0000-0000-0000CA420000}"/>
    <cellStyle name="40% - Accent3 2 3 4" xfId="45097" xr:uid="{00000000-0005-0000-0000-0000CB420000}"/>
    <cellStyle name="40% - Accent3 2 3 5" xfId="45098" xr:uid="{00000000-0005-0000-0000-0000CC420000}"/>
    <cellStyle name="40% - Accent3 2 3 6" xfId="45099"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100"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1" xr:uid="{00000000-0005-0000-0000-0000E5420000}"/>
    <cellStyle name="40% - Accent3 2_4 manuell" xfId="54880" xr:uid="{775B86C6-8D0D-443C-8BA2-3EF6F9CA3D9A}"/>
    <cellStyle name="40% - Accent3 20" xfId="45102"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3" xr:uid="{00000000-0005-0000-0000-0000EE420000}"/>
    <cellStyle name="40% - Accent3 3_4 manuell" xfId="54881"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38"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39"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0"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1"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2"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3"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28" xr:uid="{00000000-0005-0000-0000-000056430000}"/>
    <cellStyle name="40% - Accent4 19" xfId="45104"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05"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06" xr:uid="{00000000-0005-0000-0000-000075430000}"/>
    <cellStyle name="40% - Accent4 2 3 2_AVA DVA EL" xfId="16257" xr:uid="{00000000-0005-0000-0000-000076430000}"/>
    <cellStyle name="40% - Accent4 2 3 3" xfId="16258" xr:uid="{00000000-0005-0000-0000-000077430000}"/>
    <cellStyle name="40% - Accent4 2 3 3 2" xfId="45107" xr:uid="{00000000-0005-0000-0000-000078430000}"/>
    <cellStyle name="40% - Accent4 2 3 4" xfId="45108" xr:uid="{00000000-0005-0000-0000-000079430000}"/>
    <cellStyle name="40% - Accent4 2 3 5" xfId="45109" xr:uid="{00000000-0005-0000-0000-00007A430000}"/>
    <cellStyle name="40% - Accent4 2 3 6" xfId="45110"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1"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2" xr:uid="{00000000-0005-0000-0000-000093430000}"/>
    <cellStyle name="40% - Accent4 2_4 manuell" xfId="54882" xr:uid="{4DFAF6D9-B33B-4250-918C-8749C69C98AF}"/>
    <cellStyle name="40% - Accent4 20" xfId="45113"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14" xr:uid="{00000000-0005-0000-0000-00009C430000}"/>
    <cellStyle name="40% - Accent4 3_4 manuell" xfId="54883"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4"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5"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6"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47"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48"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49"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29" xr:uid="{00000000-0005-0000-0000-0000E4430000}"/>
    <cellStyle name="40% - Accent5 14" xfId="45115" xr:uid="{00000000-0005-0000-0000-0000E5430000}"/>
    <cellStyle name="40% - Accent5 15" xfId="45116" xr:uid="{00000000-0005-0000-0000-0000E6430000}"/>
    <cellStyle name="40% - Accent5 16" xfId="45117"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18"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19" xr:uid="{00000000-0005-0000-0000-00001D440000}"/>
    <cellStyle name="40% - Accent5 2_4 manuell" xfId="54884"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20" xr:uid="{00000000-0005-0000-0000-000025440000}"/>
    <cellStyle name="40% - Accent5 3_4 manuell" xfId="54885"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0"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1"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2"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3"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4"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5"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30" xr:uid="{00000000-0005-0000-0000-000081440000}"/>
    <cellStyle name="40% - Accent6 19" xfId="45121"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2"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3" xr:uid="{00000000-0005-0000-0000-0000A0440000}"/>
    <cellStyle name="40% - Accent6 2 3 2_AVA DVA EL" xfId="16481" xr:uid="{00000000-0005-0000-0000-0000A1440000}"/>
    <cellStyle name="40% - Accent6 2 3 3" xfId="16482" xr:uid="{00000000-0005-0000-0000-0000A2440000}"/>
    <cellStyle name="40% - Accent6 2 3 3 2" xfId="45124" xr:uid="{00000000-0005-0000-0000-0000A3440000}"/>
    <cellStyle name="40% - Accent6 2 3 4" xfId="45125" xr:uid="{00000000-0005-0000-0000-0000A4440000}"/>
    <cellStyle name="40% - Accent6 2 3 5" xfId="45126" xr:uid="{00000000-0005-0000-0000-0000A5440000}"/>
    <cellStyle name="40% - Accent6 2 3 6" xfId="45127"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28"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29" xr:uid="{00000000-0005-0000-0000-0000BE440000}"/>
    <cellStyle name="40% - Accent6 2_4 manuell" xfId="54886" xr:uid="{BE1CFF84-6BB7-4452-B538-CF47DB9275DB}"/>
    <cellStyle name="40% - Accent6 20" xfId="45130"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1" xr:uid="{00000000-0005-0000-0000-0000C7440000}"/>
    <cellStyle name="40% - Accent6 3_4 manuell" xfId="54887"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6"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57"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58"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59"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0"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1"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2" xr:uid="{00000000-0005-0000-0000-000023450000}"/>
    <cellStyle name="40% - Énfasis1 2_4 manuell" xfId="54888" xr:uid="{D755F8ED-BFC9-4134-809C-704AE858F874}"/>
    <cellStyle name="40% - Énfasis1 3" xfId="4100" xr:uid="{00000000-0005-0000-0000-000025450000}"/>
    <cellStyle name="40% - Énfasis1 3 2" xfId="16583" xr:uid="{00000000-0005-0000-0000-000026450000}"/>
    <cellStyle name="40% - Énfasis1 3 3" xfId="45133" xr:uid="{00000000-0005-0000-0000-000027450000}"/>
    <cellStyle name="40% - Énfasis1 3_4 manuell" xfId="54889" xr:uid="{8D5D30EE-5D72-48C5-B7D5-D7AB94B0BE14}"/>
    <cellStyle name="40% - Énfasis1 4" xfId="16584" xr:uid="{00000000-0005-0000-0000-000029450000}"/>
    <cellStyle name="40% - Énfasis1 5" xfId="45134" xr:uid="{00000000-0005-0000-0000-00002A450000}"/>
    <cellStyle name="40% - Énfasis1_4 manuell" xfId="54890"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35" xr:uid="{00000000-0005-0000-0000-00002F450000}"/>
    <cellStyle name="40% - Énfasis2 2_4 manuell" xfId="54891" xr:uid="{29F3E08E-FFEE-442C-BDC9-B92D857BC788}"/>
    <cellStyle name="40% - Énfasis2 3" xfId="4103" xr:uid="{00000000-0005-0000-0000-000031450000}"/>
    <cellStyle name="40% - Énfasis2 3 2" xfId="16586" xr:uid="{00000000-0005-0000-0000-000032450000}"/>
    <cellStyle name="40% - Énfasis2 3 3" xfId="45136" xr:uid="{00000000-0005-0000-0000-000033450000}"/>
    <cellStyle name="40% - Énfasis2 3_4 manuell" xfId="54892" xr:uid="{31AD13DE-F016-4713-AC8D-64F7AD8C5AB1}"/>
    <cellStyle name="40% - Énfasis2 4" xfId="16587" xr:uid="{00000000-0005-0000-0000-000035450000}"/>
    <cellStyle name="40% - Énfasis2 5" xfId="45137" xr:uid="{00000000-0005-0000-0000-000036450000}"/>
    <cellStyle name="40% - Énfasis2_4 manuell" xfId="54893"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38" xr:uid="{00000000-0005-0000-0000-00003B450000}"/>
    <cellStyle name="40% - Énfasis3 2_4 manuell" xfId="54894" xr:uid="{9E26CF44-C050-4B94-8484-947E675E960E}"/>
    <cellStyle name="40% - Énfasis3 3" xfId="4106" xr:uid="{00000000-0005-0000-0000-00003D450000}"/>
    <cellStyle name="40% - Énfasis3 3 2" xfId="16589" xr:uid="{00000000-0005-0000-0000-00003E450000}"/>
    <cellStyle name="40% - Énfasis3 3 3" xfId="45139" xr:uid="{00000000-0005-0000-0000-00003F450000}"/>
    <cellStyle name="40% - Énfasis3 3_4 manuell" xfId="54895" xr:uid="{5DA57F6D-2059-4011-9702-8D62539210B7}"/>
    <cellStyle name="40% - Énfasis3 4" xfId="16590" xr:uid="{00000000-0005-0000-0000-000041450000}"/>
    <cellStyle name="40% - Énfasis3 5" xfId="45140" xr:uid="{00000000-0005-0000-0000-000042450000}"/>
    <cellStyle name="40% - Énfasis3_4 manuell" xfId="54896"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1" xr:uid="{00000000-0005-0000-0000-000047450000}"/>
    <cellStyle name="40% - Énfasis4 2_4 manuell" xfId="54897" xr:uid="{8A719BF1-A911-4D9A-A3D4-4EE6CAC6271A}"/>
    <cellStyle name="40% - Énfasis4 3" xfId="4109" xr:uid="{00000000-0005-0000-0000-000049450000}"/>
    <cellStyle name="40% - Énfasis4 3 2" xfId="16592" xr:uid="{00000000-0005-0000-0000-00004A450000}"/>
    <cellStyle name="40% - Énfasis4 3 3" xfId="45142" xr:uid="{00000000-0005-0000-0000-00004B450000}"/>
    <cellStyle name="40% - Énfasis4 3_4 manuell" xfId="54898" xr:uid="{9A66B504-EE34-4BCB-94F0-E833F6F0022F}"/>
    <cellStyle name="40% - Énfasis4 4" xfId="16593" xr:uid="{00000000-0005-0000-0000-00004D450000}"/>
    <cellStyle name="40% - Énfasis4 5" xfId="45143" xr:uid="{00000000-0005-0000-0000-00004E450000}"/>
    <cellStyle name="40% - Énfasis4_4 manuell" xfId="54899"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44" xr:uid="{00000000-0005-0000-0000-000053450000}"/>
    <cellStyle name="40% - Énfasis5 2_4 manuell" xfId="54900" xr:uid="{1F98F3CA-6A65-4947-8EBD-D794713F56D5}"/>
    <cellStyle name="40% - Énfasis5 3" xfId="4112" xr:uid="{00000000-0005-0000-0000-000055450000}"/>
    <cellStyle name="40% - Énfasis5 3 2" xfId="16595" xr:uid="{00000000-0005-0000-0000-000056450000}"/>
    <cellStyle name="40% - Énfasis5 3 3" xfId="45145" xr:uid="{00000000-0005-0000-0000-000057450000}"/>
    <cellStyle name="40% - Énfasis5 3_4 manuell" xfId="54901" xr:uid="{6A32E7F5-6E91-41B6-AC15-D8DC76F0102B}"/>
    <cellStyle name="40% - Énfasis5 4" xfId="16596" xr:uid="{00000000-0005-0000-0000-000059450000}"/>
    <cellStyle name="40% - Énfasis5 5" xfId="45146" xr:uid="{00000000-0005-0000-0000-00005A450000}"/>
    <cellStyle name="40% - Énfasis5_4 manuell" xfId="54902"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47" xr:uid="{00000000-0005-0000-0000-00005F450000}"/>
    <cellStyle name="40% - Énfasis6 2_4 manuell" xfId="54903" xr:uid="{17A4F3B8-5573-479F-A02F-C60BE05D0695}"/>
    <cellStyle name="40% - Énfasis6 3" xfId="4115" xr:uid="{00000000-0005-0000-0000-000061450000}"/>
    <cellStyle name="40% - Énfasis6 3 2" xfId="16598" xr:uid="{00000000-0005-0000-0000-000062450000}"/>
    <cellStyle name="40% - Énfasis6 3 3" xfId="45148" xr:uid="{00000000-0005-0000-0000-000063450000}"/>
    <cellStyle name="40% - Énfasis6 3_4 manuell" xfId="54904" xr:uid="{EF7ECED0-7CE5-4DE0-8D3E-AC8A1A53FE6D}"/>
    <cellStyle name="40% - Énfasis6 4" xfId="16599" xr:uid="{00000000-0005-0000-0000-000065450000}"/>
    <cellStyle name="40% - Énfasis6 5" xfId="45149" xr:uid="{00000000-0005-0000-0000-000066450000}"/>
    <cellStyle name="40% - Énfasis6_4 manuell" xfId="54905" xr:uid="{A37D1161-03CA-4E29-AEC1-F40984973D27}"/>
    <cellStyle name="40% – paryškinimas 1" xfId="4116" xr:uid="{00000000-0005-0000-0000-000068450000}"/>
    <cellStyle name="40% – paryškinimas 1 2" xfId="16600" xr:uid="{00000000-0005-0000-0000-000069450000}"/>
    <cellStyle name="40% – paryškinimas 1_A01" xfId="35762" xr:uid="{00000000-0005-0000-0000-00006A450000}"/>
    <cellStyle name="40% – paryškinimas 2" xfId="4117" xr:uid="{00000000-0005-0000-0000-00006B450000}"/>
    <cellStyle name="40% – paryškinimas 2 2" xfId="16601" xr:uid="{00000000-0005-0000-0000-00006C450000}"/>
    <cellStyle name="40% – paryškinimas 2_A01" xfId="35763" xr:uid="{00000000-0005-0000-0000-00006D450000}"/>
    <cellStyle name="40% – paryškinimas 3" xfId="4118" xr:uid="{00000000-0005-0000-0000-00006E450000}"/>
    <cellStyle name="40% – paryškinimas 3 2" xfId="16602" xr:uid="{00000000-0005-0000-0000-00006F450000}"/>
    <cellStyle name="40% – paryškinimas 3_A01" xfId="35764" xr:uid="{00000000-0005-0000-0000-000070450000}"/>
    <cellStyle name="40% – paryškinimas 4" xfId="4119" xr:uid="{00000000-0005-0000-0000-000071450000}"/>
    <cellStyle name="40% – paryškinimas 4 2" xfId="16603" xr:uid="{00000000-0005-0000-0000-000072450000}"/>
    <cellStyle name="40% – paryškinimas 4_A01" xfId="35765" xr:uid="{00000000-0005-0000-0000-000073450000}"/>
    <cellStyle name="40% – paryškinimas 5" xfId="4120" xr:uid="{00000000-0005-0000-0000-000074450000}"/>
    <cellStyle name="40% – paryškinimas 5 2" xfId="16604" xr:uid="{00000000-0005-0000-0000-000075450000}"/>
    <cellStyle name="40% – paryškinimas 5_A01" xfId="35766" xr:uid="{00000000-0005-0000-0000-000076450000}"/>
    <cellStyle name="40% – paryškinimas 6" xfId="4121" xr:uid="{00000000-0005-0000-0000-000077450000}"/>
    <cellStyle name="40% – paryškinimas 6 2" xfId="16605" xr:uid="{00000000-0005-0000-0000-000078450000}"/>
    <cellStyle name="40% – paryškinimas 6_A01" xfId="35767" xr:uid="{00000000-0005-0000-0000-000079450000}"/>
    <cellStyle name="40% - uthevingsfarge 1" xfId="36251"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50" xr:uid="{00000000-0005-0000-0000-00007E450000}"/>
    <cellStyle name="40% - uthevingsfarge 1 10 2_4 manuell" xfId="54906" xr:uid="{31FD8204-BBE6-4D3A-93EE-F3C291393401}"/>
    <cellStyle name="40% - uthevingsfarge 1 10 3" xfId="4125" xr:uid="{00000000-0005-0000-0000-000080450000}"/>
    <cellStyle name="40% - uthevingsfarge 1 10 4" xfId="45151" xr:uid="{00000000-0005-0000-0000-000081450000}"/>
    <cellStyle name="40% - uthevingsfarge 1 10 5" xfId="45152" xr:uid="{00000000-0005-0000-0000-000082450000}"/>
    <cellStyle name="40% - uthevingsfarge 1 10_4 manuell" xfId="54907"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3" xr:uid="{00000000-0005-0000-0000-000087450000}"/>
    <cellStyle name="40% - uthevingsfarge 1 11 2_4 manuell" xfId="54908" xr:uid="{0B48F0E3-849C-40B1-8A2F-A4076EF7A2DB}"/>
    <cellStyle name="40% - uthevingsfarge 1 11 3" xfId="4129" xr:uid="{00000000-0005-0000-0000-000089450000}"/>
    <cellStyle name="40% - uthevingsfarge 1 11 4" xfId="45154" xr:uid="{00000000-0005-0000-0000-00008A450000}"/>
    <cellStyle name="40% - uthevingsfarge 1 11_4 manuell" xfId="54909"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55" xr:uid="{00000000-0005-0000-0000-00008F450000}"/>
    <cellStyle name="40% - uthevingsfarge 1 12 2_4 manuell" xfId="54910" xr:uid="{F16E8AC3-98AE-4D51-A420-340FFF524EB8}"/>
    <cellStyle name="40% - uthevingsfarge 1 12 3" xfId="4133" xr:uid="{00000000-0005-0000-0000-000091450000}"/>
    <cellStyle name="40% - uthevingsfarge 1 12 4" xfId="45156" xr:uid="{00000000-0005-0000-0000-000092450000}"/>
    <cellStyle name="40% - uthevingsfarge 1 12_4 manuell" xfId="54911"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57" xr:uid="{00000000-0005-0000-0000-000097450000}"/>
    <cellStyle name="40% - uthevingsfarge 1 13 2_4 manuell" xfId="54912" xr:uid="{3B42527C-6F19-432C-A501-F1AB7F464DB7}"/>
    <cellStyle name="40% - uthevingsfarge 1 13 3" xfId="4137" xr:uid="{00000000-0005-0000-0000-000099450000}"/>
    <cellStyle name="40% - uthevingsfarge 1 13 4" xfId="45158" xr:uid="{00000000-0005-0000-0000-00009A450000}"/>
    <cellStyle name="40% - uthevingsfarge 1 13_4 manuell" xfId="54913"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59" xr:uid="{00000000-0005-0000-0000-00009F450000}"/>
    <cellStyle name="40% - uthevingsfarge 1 14 2_4 manuell" xfId="54914" xr:uid="{CFCE23DE-E258-4C6E-850D-A8A087C24D29}"/>
    <cellStyle name="40% - uthevingsfarge 1 14 3" xfId="4141" xr:uid="{00000000-0005-0000-0000-0000A1450000}"/>
    <cellStyle name="40% - uthevingsfarge 1 14 4" xfId="45160" xr:uid="{00000000-0005-0000-0000-0000A2450000}"/>
    <cellStyle name="40% - uthevingsfarge 1 14_4 manuell" xfId="54915"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1" xr:uid="{00000000-0005-0000-0000-0000A7450000}"/>
    <cellStyle name="40% - uthevingsfarge 1 15 2_4 manuell" xfId="54916" xr:uid="{4619FE8A-1592-4D45-BAE6-BBBDE057450F}"/>
    <cellStyle name="40% - uthevingsfarge 1 15 3" xfId="4145" xr:uid="{00000000-0005-0000-0000-0000A9450000}"/>
    <cellStyle name="40% - uthevingsfarge 1 15 4" xfId="45162" xr:uid="{00000000-0005-0000-0000-0000AA450000}"/>
    <cellStyle name="40% - uthevingsfarge 1 15_4 manuell" xfId="54917"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3" xr:uid="{00000000-0005-0000-0000-0000AF450000}"/>
    <cellStyle name="40% - uthevingsfarge 1 16 2_4 manuell" xfId="54918" xr:uid="{8201A2B6-D0F2-4D71-9258-384F9BAC80D3}"/>
    <cellStyle name="40% - uthevingsfarge 1 16 3" xfId="4149" xr:uid="{00000000-0005-0000-0000-0000B1450000}"/>
    <cellStyle name="40% - uthevingsfarge 1 16 4" xfId="45164" xr:uid="{00000000-0005-0000-0000-0000B2450000}"/>
    <cellStyle name="40% - uthevingsfarge 1 16_4 manuell" xfId="54919"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65" xr:uid="{00000000-0005-0000-0000-0000B7450000}"/>
    <cellStyle name="40% - uthevingsfarge 1 17 2_4 manuell" xfId="54920" xr:uid="{B0FC29D0-9A9B-4543-8C87-4049D5C6BE88}"/>
    <cellStyle name="40% - uthevingsfarge 1 17 3" xfId="4153" xr:uid="{00000000-0005-0000-0000-0000B9450000}"/>
    <cellStyle name="40% - uthevingsfarge 1 17 4" xfId="45166" xr:uid="{00000000-0005-0000-0000-0000BA450000}"/>
    <cellStyle name="40% - uthevingsfarge 1 17_4 manuell" xfId="54921"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67" xr:uid="{00000000-0005-0000-0000-0000BF450000}"/>
    <cellStyle name="40% - uthevingsfarge 1 18 2_4 manuell" xfId="54922" xr:uid="{A6AC5308-7FC6-4C05-AE80-D45908DD7A93}"/>
    <cellStyle name="40% - uthevingsfarge 1 18 3" xfId="4157" xr:uid="{00000000-0005-0000-0000-0000C1450000}"/>
    <cellStyle name="40% - uthevingsfarge 1 18 4" xfId="45168" xr:uid="{00000000-0005-0000-0000-0000C2450000}"/>
    <cellStyle name="40% - uthevingsfarge 1 18_4 manuell" xfId="54923"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69" xr:uid="{00000000-0005-0000-0000-0000C7450000}"/>
    <cellStyle name="40% - uthevingsfarge 1 19 2_4 manuell" xfId="54924" xr:uid="{237B9927-6E3F-4942-9F25-71CCCCA49268}"/>
    <cellStyle name="40% - uthevingsfarge 1 19 3" xfId="4161" xr:uid="{00000000-0005-0000-0000-0000C9450000}"/>
    <cellStyle name="40% - uthevingsfarge 1 19 4" xfId="45170" xr:uid="{00000000-0005-0000-0000-0000CA450000}"/>
    <cellStyle name="40% - uthevingsfarge 1 19_4 manuell" xfId="54925"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1" xr:uid="{00000000-0005-0000-0000-0000D3450000}"/>
    <cellStyle name="40% - uthevingsfarge 1 2 14" xfId="45172" xr:uid="{00000000-0005-0000-0000-0000D4450000}"/>
    <cellStyle name="40% - uthevingsfarge 1 2 15" xfId="45173" xr:uid="{00000000-0005-0000-0000-0000D5450000}"/>
    <cellStyle name="40% - uthevingsfarge 1 2 16" xfId="45174" xr:uid="{00000000-0005-0000-0000-0000D6450000}"/>
    <cellStyle name="40% - uthevingsfarge 1 2 2" xfId="4163" xr:uid="{00000000-0005-0000-0000-0000D7450000}"/>
    <cellStyle name="40% - uthevingsfarge 1 2 2 10" xfId="45175" xr:uid="{00000000-0005-0000-0000-0000D8450000}"/>
    <cellStyle name="40% - uthevingsfarge 1 2 2 11" xfId="45176" xr:uid="{00000000-0005-0000-0000-0000D9450000}"/>
    <cellStyle name="40% - uthevingsfarge 1 2 2 2" xfId="4164" xr:uid="{00000000-0005-0000-0000-0000DA450000}"/>
    <cellStyle name="40% - uthevingsfarge 1 2 2 2 10" xfId="45177" xr:uid="{00000000-0005-0000-0000-0000DB450000}"/>
    <cellStyle name="40% - uthevingsfarge 1 2 2 2 2" xfId="16612" xr:uid="{00000000-0005-0000-0000-0000DC450000}"/>
    <cellStyle name="40% - uthevingsfarge 1 2 2 2 2 2" xfId="16613" xr:uid="{00000000-0005-0000-0000-0000DD450000}"/>
    <cellStyle name="40% - uthevingsfarge 1 2 2 2 2 2 2" xfId="45178" xr:uid="{00000000-0005-0000-0000-0000DE450000}"/>
    <cellStyle name="40% - uthevingsfarge 1 2 2 2 2 2 2 2" xfId="45179" xr:uid="{00000000-0005-0000-0000-0000DF450000}"/>
    <cellStyle name="40% - uthevingsfarge 1 2 2 2 2 2 3" xfId="45180" xr:uid="{00000000-0005-0000-0000-0000E0450000}"/>
    <cellStyle name="40% - uthevingsfarge 1 2 2 2 2 2_3. Chng in credit spreads" xfId="45181" xr:uid="{00000000-0005-0000-0000-0000E1450000}"/>
    <cellStyle name="40% - uthevingsfarge 1 2 2 2 2 3" xfId="16614" xr:uid="{00000000-0005-0000-0000-0000E2450000}"/>
    <cellStyle name="40% - uthevingsfarge 1 2 2 2 2 3 2" xfId="45182" xr:uid="{00000000-0005-0000-0000-0000E3450000}"/>
    <cellStyle name="40% - uthevingsfarge 1 2 2 2 2 4" xfId="45183" xr:uid="{00000000-0005-0000-0000-0000E4450000}"/>
    <cellStyle name="40% - uthevingsfarge 1 2 2 2 2 5" xfId="45184" xr:uid="{00000000-0005-0000-0000-0000E5450000}"/>
    <cellStyle name="40% - uthevingsfarge 1 2 2 2 2 6" xfId="45185" xr:uid="{00000000-0005-0000-0000-0000E6450000}"/>
    <cellStyle name="40% - uthevingsfarge 1 2 2 2 2_3. Chng in credit spreads" xfId="45186" xr:uid="{00000000-0005-0000-0000-0000E7450000}"/>
    <cellStyle name="40% - uthevingsfarge 1 2 2 2 3" xfId="16615" xr:uid="{00000000-0005-0000-0000-0000E8450000}"/>
    <cellStyle name="40% - uthevingsfarge 1 2 2 2 3 2" xfId="16616" xr:uid="{00000000-0005-0000-0000-0000E9450000}"/>
    <cellStyle name="40% - uthevingsfarge 1 2 2 2 3 2 2" xfId="45187" xr:uid="{00000000-0005-0000-0000-0000EA450000}"/>
    <cellStyle name="40% - uthevingsfarge 1 2 2 2 3 2 2 2" xfId="45188" xr:uid="{00000000-0005-0000-0000-0000EB450000}"/>
    <cellStyle name="40% - uthevingsfarge 1 2 2 2 3 2 3" xfId="45189" xr:uid="{00000000-0005-0000-0000-0000EC450000}"/>
    <cellStyle name="40% - uthevingsfarge 1 2 2 2 3 2_3. Chng in credit spreads" xfId="45190" xr:uid="{00000000-0005-0000-0000-0000ED450000}"/>
    <cellStyle name="40% - uthevingsfarge 1 2 2 2 3 3" xfId="16617" xr:uid="{00000000-0005-0000-0000-0000EE450000}"/>
    <cellStyle name="40% - uthevingsfarge 1 2 2 2 3 3 2" xfId="45191" xr:uid="{00000000-0005-0000-0000-0000EF450000}"/>
    <cellStyle name="40% - uthevingsfarge 1 2 2 2 3 4" xfId="45192" xr:uid="{00000000-0005-0000-0000-0000F0450000}"/>
    <cellStyle name="40% - uthevingsfarge 1 2 2 2 3 5" xfId="45193" xr:uid="{00000000-0005-0000-0000-0000F1450000}"/>
    <cellStyle name="40% - uthevingsfarge 1 2 2 2 3 6" xfId="45194" xr:uid="{00000000-0005-0000-0000-0000F2450000}"/>
    <cellStyle name="40% - uthevingsfarge 1 2 2 2 3_3. Chng in credit spreads" xfId="45195" xr:uid="{00000000-0005-0000-0000-0000F3450000}"/>
    <cellStyle name="40% - uthevingsfarge 1 2 2 2 4" xfId="16618" xr:uid="{00000000-0005-0000-0000-0000F4450000}"/>
    <cellStyle name="40% - uthevingsfarge 1 2 2 2 4 2" xfId="16619" xr:uid="{00000000-0005-0000-0000-0000F5450000}"/>
    <cellStyle name="40% - uthevingsfarge 1 2 2 2 4 2 2" xfId="45196" xr:uid="{00000000-0005-0000-0000-0000F6450000}"/>
    <cellStyle name="40% - uthevingsfarge 1 2 2 2 4 3" xfId="16620" xr:uid="{00000000-0005-0000-0000-0000F7450000}"/>
    <cellStyle name="40% - uthevingsfarge 1 2 2 2 4 4" xfId="45197" xr:uid="{00000000-0005-0000-0000-0000F8450000}"/>
    <cellStyle name="40% - uthevingsfarge 1 2 2 2 4 5" xfId="45198" xr:uid="{00000000-0005-0000-0000-0000F9450000}"/>
    <cellStyle name="40% - uthevingsfarge 1 2 2 2 4 6" xfId="45199" xr:uid="{00000000-0005-0000-0000-0000FA450000}"/>
    <cellStyle name="40% - uthevingsfarge 1 2 2 2 4_3. Chng in credit spreads" xfId="45200" xr:uid="{00000000-0005-0000-0000-0000FB450000}"/>
    <cellStyle name="40% - uthevingsfarge 1 2 2 2 5" xfId="16621" xr:uid="{00000000-0005-0000-0000-0000FC450000}"/>
    <cellStyle name="40% - uthevingsfarge 1 2 2 2 5 2" xfId="16622" xr:uid="{00000000-0005-0000-0000-0000FD450000}"/>
    <cellStyle name="40% - uthevingsfarge 1 2 2 2 5 2 2" xfId="45201" xr:uid="{00000000-0005-0000-0000-0000FE450000}"/>
    <cellStyle name="40% - uthevingsfarge 1 2 2 2 5 3" xfId="16623" xr:uid="{00000000-0005-0000-0000-0000FF450000}"/>
    <cellStyle name="40% - uthevingsfarge 1 2 2 2 5 4" xfId="45202" xr:uid="{00000000-0005-0000-0000-000000460000}"/>
    <cellStyle name="40% - uthevingsfarge 1 2 2 2 5 5" xfId="45203" xr:uid="{00000000-0005-0000-0000-000001460000}"/>
    <cellStyle name="40% - uthevingsfarge 1 2 2 2 5_3. Chng in credit spreads" xfId="45204" xr:uid="{00000000-0005-0000-0000-000002460000}"/>
    <cellStyle name="40% - uthevingsfarge 1 2 2 2 6" xfId="16624" xr:uid="{00000000-0005-0000-0000-000003460000}"/>
    <cellStyle name="40% - uthevingsfarge 1 2 2 2 6 2" xfId="45205" xr:uid="{00000000-0005-0000-0000-000004460000}"/>
    <cellStyle name="40% - uthevingsfarge 1 2 2 2 7" xfId="16625" xr:uid="{00000000-0005-0000-0000-000005460000}"/>
    <cellStyle name="40% - uthevingsfarge 1 2 2 2 8" xfId="45206" xr:uid="{00000000-0005-0000-0000-000006460000}"/>
    <cellStyle name="40% - uthevingsfarge 1 2 2 2 9" xfId="45207" xr:uid="{00000000-0005-0000-0000-000007460000}"/>
    <cellStyle name="40% - uthevingsfarge 1 2 2 2_3. Chng in credit spreads" xfId="45208" xr:uid="{00000000-0005-0000-0000-000008460000}"/>
    <cellStyle name="40% - uthevingsfarge 1 2 2 3" xfId="16626" xr:uid="{00000000-0005-0000-0000-000009460000}"/>
    <cellStyle name="40% - uthevingsfarge 1 2 2 3 2" xfId="16627" xr:uid="{00000000-0005-0000-0000-00000A460000}"/>
    <cellStyle name="40% - uthevingsfarge 1 2 2 3 2 2" xfId="45209" xr:uid="{00000000-0005-0000-0000-00000B460000}"/>
    <cellStyle name="40% - uthevingsfarge 1 2 2 3 2 2 2" xfId="45210" xr:uid="{00000000-0005-0000-0000-00000C460000}"/>
    <cellStyle name="40% - uthevingsfarge 1 2 2 3 2 3" xfId="45211" xr:uid="{00000000-0005-0000-0000-00000D460000}"/>
    <cellStyle name="40% - uthevingsfarge 1 2 2 3 2_3. Chng in credit spreads" xfId="45212" xr:uid="{00000000-0005-0000-0000-00000E460000}"/>
    <cellStyle name="40% - uthevingsfarge 1 2 2 3 3" xfId="16628" xr:uid="{00000000-0005-0000-0000-00000F460000}"/>
    <cellStyle name="40% - uthevingsfarge 1 2 2 3 3 2" xfId="45213" xr:uid="{00000000-0005-0000-0000-000010460000}"/>
    <cellStyle name="40% - uthevingsfarge 1 2 2 3 4" xfId="45214" xr:uid="{00000000-0005-0000-0000-000011460000}"/>
    <cellStyle name="40% - uthevingsfarge 1 2 2 3 5" xfId="45215" xr:uid="{00000000-0005-0000-0000-000012460000}"/>
    <cellStyle name="40% - uthevingsfarge 1 2 2 3 6" xfId="45216" xr:uid="{00000000-0005-0000-0000-000013460000}"/>
    <cellStyle name="40% - uthevingsfarge 1 2 2 3_3. Chng in credit spreads" xfId="45217" xr:uid="{00000000-0005-0000-0000-000014460000}"/>
    <cellStyle name="40% - uthevingsfarge 1 2 2 4" xfId="16629" xr:uid="{00000000-0005-0000-0000-000015460000}"/>
    <cellStyle name="40% - uthevingsfarge 1 2 2 4 2" xfId="16630" xr:uid="{00000000-0005-0000-0000-000016460000}"/>
    <cellStyle name="40% - uthevingsfarge 1 2 2 4 2 2" xfId="45218" xr:uid="{00000000-0005-0000-0000-000017460000}"/>
    <cellStyle name="40% - uthevingsfarge 1 2 2 4 2 2 2" xfId="45219" xr:uid="{00000000-0005-0000-0000-000018460000}"/>
    <cellStyle name="40% - uthevingsfarge 1 2 2 4 2 3" xfId="45220" xr:uid="{00000000-0005-0000-0000-000019460000}"/>
    <cellStyle name="40% - uthevingsfarge 1 2 2 4 2_3. Chng in credit spreads" xfId="45221" xr:uid="{00000000-0005-0000-0000-00001A460000}"/>
    <cellStyle name="40% - uthevingsfarge 1 2 2 4 3" xfId="16631" xr:uid="{00000000-0005-0000-0000-00001B460000}"/>
    <cellStyle name="40% - uthevingsfarge 1 2 2 4 3 2" xfId="45222" xr:uid="{00000000-0005-0000-0000-00001C460000}"/>
    <cellStyle name="40% - uthevingsfarge 1 2 2 4 4" xfId="45223" xr:uid="{00000000-0005-0000-0000-00001D460000}"/>
    <cellStyle name="40% - uthevingsfarge 1 2 2 4 5" xfId="45224" xr:uid="{00000000-0005-0000-0000-00001E460000}"/>
    <cellStyle name="40% - uthevingsfarge 1 2 2 4 6" xfId="45225" xr:uid="{00000000-0005-0000-0000-00001F460000}"/>
    <cellStyle name="40% - uthevingsfarge 1 2 2 4_3. Chng in credit spreads" xfId="45226" xr:uid="{00000000-0005-0000-0000-000020460000}"/>
    <cellStyle name="40% - uthevingsfarge 1 2 2 5" xfId="16632" xr:uid="{00000000-0005-0000-0000-000021460000}"/>
    <cellStyle name="40% - uthevingsfarge 1 2 2 5 2" xfId="16633" xr:uid="{00000000-0005-0000-0000-000022460000}"/>
    <cellStyle name="40% - uthevingsfarge 1 2 2 5 2 2" xfId="45227" xr:uid="{00000000-0005-0000-0000-000023460000}"/>
    <cellStyle name="40% - uthevingsfarge 1 2 2 5 2 2 2" xfId="45228" xr:uid="{00000000-0005-0000-0000-000024460000}"/>
    <cellStyle name="40% - uthevingsfarge 1 2 2 5 2 3" xfId="45229" xr:uid="{00000000-0005-0000-0000-000025460000}"/>
    <cellStyle name="40% - uthevingsfarge 1 2 2 5 2_3. Chng in credit spreads" xfId="45230" xr:uid="{00000000-0005-0000-0000-000026460000}"/>
    <cellStyle name="40% - uthevingsfarge 1 2 2 5 3" xfId="16634" xr:uid="{00000000-0005-0000-0000-000027460000}"/>
    <cellStyle name="40% - uthevingsfarge 1 2 2 5 3 2" xfId="45231" xr:uid="{00000000-0005-0000-0000-000028460000}"/>
    <cellStyle name="40% - uthevingsfarge 1 2 2 5 4" xfId="45232" xr:uid="{00000000-0005-0000-0000-000029460000}"/>
    <cellStyle name="40% - uthevingsfarge 1 2 2 5 5" xfId="45233" xr:uid="{00000000-0005-0000-0000-00002A460000}"/>
    <cellStyle name="40% - uthevingsfarge 1 2 2 5 6" xfId="45234" xr:uid="{00000000-0005-0000-0000-00002B460000}"/>
    <cellStyle name="40% - uthevingsfarge 1 2 2 5_3. Chng in credit spreads" xfId="45235" xr:uid="{00000000-0005-0000-0000-00002C460000}"/>
    <cellStyle name="40% - uthevingsfarge 1 2 2 6" xfId="16635" xr:uid="{00000000-0005-0000-0000-00002D460000}"/>
    <cellStyle name="40% - uthevingsfarge 1 2 2 6 2" xfId="16636" xr:uid="{00000000-0005-0000-0000-00002E460000}"/>
    <cellStyle name="40% - uthevingsfarge 1 2 2 6 2 2" xfId="45236" xr:uid="{00000000-0005-0000-0000-00002F460000}"/>
    <cellStyle name="40% - uthevingsfarge 1 2 2 6 3" xfId="16637" xr:uid="{00000000-0005-0000-0000-000030460000}"/>
    <cellStyle name="40% - uthevingsfarge 1 2 2 6 4" xfId="45237" xr:uid="{00000000-0005-0000-0000-000031460000}"/>
    <cellStyle name="40% - uthevingsfarge 1 2 2 6 5" xfId="45238" xr:uid="{00000000-0005-0000-0000-000032460000}"/>
    <cellStyle name="40% - uthevingsfarge 1 2 2 6 6" xfId="45239" xr:uid="{00000000-0005-0000-0000-000033460000}"/>
    <cellStyle name="40% - uthevingsfarge 1 2 2 6_3. Chng in credit spreads" xfId="45240" xr:uid="{00000000-0005-0000-0000-000034460000}"/>
    <cellStyle name="40% - uthevingsfarge 1 2 2 7" xfId="16638" xr:uid="{00000000-0005-0000-0000-000035460000}"/>
    <cellStyle name="40% - uthevingsfarge 1 2 2 7 2" xfId="45241" xr:uid="{00000000-0005-0000-0000-000036460000}"/>
    <cellStyle name="40% - uthevingsfarge 1 2 2 8" xfId="39931" xr:uid="{00000000-0005-0000-0000-000037460000}"/>
    <cellStyle name="40% - uthevingsfarge 1 2 2 9" xfId="45242" xr:uid="{00000000-0005-0000-0000-000038460000}"/>
    <cellStyle name="40% - uthevingsfarge 1 2 2_3. Chng in credit spreads" xfId="45243" xr:uid="{00000000-0005-0000-0000-000039460000}"/>
    <cellStyle name="40% - uthevingsfarge 1 2 3" xfId="12464" xr:uid="{00000000-0005-0000-0000-00003A460000}"/>
    <cellStyle name="40% - uthevingsfarge 1 2 3 10" xfId="45244" xr:uid="{00000000-0005-0000-0000-00003B460000}"/>
    <cellStyle name="40% - uthevingsfarge 1 2 3 2" xfId="16639" xr:uid="{00000000-0005-0000-0000-00003C460000}"/>
    <cellStyle name="40% - uthevingsfarge 1 2 3 2 2" xfId="16640" xr:uid="{00000000-0005-0000-0000-00003D460000}"/>
    <cellStyle name="40% - uthevingsfarge 1 2 3 2 2 2" xfId="45245" xr:uid="{00000000-0005-0000-0000-00003E460000}"/>
    <cellStyle name="40% - uthevingsfarge 1 2 3 2 2 2 2" xfId="45246" xr:uid="{00000000-0005-0000-0000-00003F460000}"/>
    <cellStyle name="40% - uthevingsfarge 1 2 3 2 2 3" xfId="45247" xr:uid="{00000000-0005-0000-0000-000040460000}"/>
    <cellStyle name="40% - uthevingsfarge 1 2 3 2 2_3. Chng in credit spreads" xfId="45248" xr:uid="{00000000-0005-0000-0000-000041460000}"/>
    <cellStyle name="40% - uthevingsfarge 1 2 3 2 3" xfId="16641" xr:uid="{00000000-0005-0000-0000-000042460000}"/>
    <cellStyle name="40% - uthevingsfarge 1 2 3 2 3 2" xfId="45249" xr:uid="{00000000-0005-0000-0000-000043460000}"/>
    <cellStyle name="40% - uthevingsfarge 1 2 3 2 3 2 2" xfId="45250" xr:uid="{00000000-0005-0000-0000-000044460000}"/>
    <cellStyle name="40% - uthevingsfarge 1 2 3 2 3 3" xfId="45251" xr:uid="{00000000-0005-0000-0000-000045460000}"/>
    <cellStyle name="40% - uthevingsfarge 1 2 3 2 3_3. Chng in credit spreads" xfId="45252" xr:uid="{00000000-0005-0000-0000-000046460000}"/>
    <cellStyle name="40% - uthevingsfarge 1 2 3 2 4" xfId="45253" xr:uid="{00000000-0005-0000-0000-000047460000}"/>
    <cellStyle name="40% - uthevingsfarge 1 2 3 2 4 2" xfId="45254" xr:uid="{00000000-0005-0000-0000-000048460000}"/>
    <cellStyle name="40% - uthevingsfarge 1 2 3 2 4 2 2" xfId="45255" xr:uid="{00000000-0005-0000-0000-000049460000}"/>
    <cellStyle name="40% - uthevingsfarge 1 2 3 2 4 3" xfId="45256" xr:uid="{00000000-0005-0000-0000-00004A460000}"/>
    <cellStyle name="40% - uthevingsfarge 1 2 3 2 4_3. Chng in credit spreads" xfId="45257" xr:uid="{00000000-0005-0000-0000-00004B460000}"/>
    <cellStyle name="40% - uthevingsfarge 1 2 3 2 5" xfId="45258" xr:uid="{00000000-0005-0000-0000-00004C460000}"/>
    <cellStyle name="40% - uthevingsfarge 1 2 3 2 5 2" xfId="45259" xr:uid="{00000000-0005-0000-0000-00004D460000}"/>
    <cellStyle name="40% - uthevingsfarge 1 2 3 2 6" xfId="45260" xr:uid="{00000000-0005-0000-0000-00004E460000}"/>
    <cellStyle name="40% - uthevingsfarge 1 2 3 2_3. Chng in credit spreads" xfId="45261" xr:uid="{00000000-0005-0000-0000-00004F460000}"/>
    <cellStyle name="40% - uthevingsfarge 1 2 3 3" xfId="16642" xr:uid="{00000000-0005-0000-0000-000050460000}"/>
    <cellStyle name="40% - uthevingsfarge 1 2 3 3 2" xfId="16643" xr:uid="{00000000-0005-0000-0000-000051460000}"/>
    <cellStyle name="40% - uthevingsfarge 1 2 3 3 2 2" xfId="45262" xr:uid="{00000000-0005-0000-0000-000052460000}"/>
    <cellStyle name="40% - uthevingsfarge 1 2 3 3 2 2 2" xfId="45263" xr:uid="{00000000-0005-0000-0000-000053460000}"/>
    <cellStyle name="40% - uthevingsfarge 1 2 3 3 2 3" xfId="45264" xr:uid="{00000000-0005-0000-0000-000054460000}"/>
    <cellStyle name="40% - uthevingsfarge 1 2 3 3 2_3. Chng in credit spreads" xfId="45265" xr:uid="{00000000-0005-0000-0000-000055460000}"/>
    <cellStyle name="40% - uthevingsfarge 1 2 3 3 3" xfId="16644" xr:uid="{00000000-0005-0000-0000-000056460000}"/>
    <cellStyle name="40% - uthevingsfarge 1 2 3 3 3 2" xfId="45266" xr:uid="{00000000-0005-0000-0000-000057460000}"/>
    <cellStyle name="40% - uthevingsfarge 1 2 3 3 4" xfId="45267" xr:uid="{00000000-0005-0000-0000-000058460000}"/>
    <cellStyle name="40% - uthevingsfarge 1 2 3 3 5" xfId="45268" xr:uid="{00000000-0005-0000-0000-000059460000}"/>
    <cellStyle name="40% - uthevingsfarge 1 2 3 3 6" xfId="45269" xr:uid="{00000000-0005-0000-0000-00005A460000}"/>
    <cellStyle name="40% - uthevingsfarge 1 2 3 3_3. Chng in credit spreads" xfId="45270" xr:uid="{00000000-0005-0000-0000-00005B460000}"/>
    <cellStyle name="40% - uthevingsfarge 1 2 3 4" xfId="16645" xr:uid="{00000000-0005-0000-0000-00005C460000}"/>
    <cellStyle name="40% - uthevingsfarge 1 2 3 4 2" xfId="16646" xr:uid="{00000000-0005-0000-0000-00005D460000}"/>
    <cellStyle name="40% - uthevingsfarge 1 2 3 4 2 2" xfId="45271" xr:uid="{00000000-0005-0000-0000-00005E460000}"/>
    <cellStyle name="40% - uthevingsfarge 1 2 3 4 3" xfId="16647" xr:uid="{00000000-0005-0000-0000-00005F460000}"/>
    <cellStyle name="40% - uthevingsfarge 1 2 3 4 4" xfId="45272" xr:uid="{00000000-0005-0000-0000-000060460000}"/>
    <cellStyle name="40% - uthevingsfarge 1 2 3 4 5" xfId="45273" xr:uid="{00000000-0005-0000-0000-000061460000}"/>
    <cellStyle name="40% - uthevingsfarge 1 2 3 4 6" xfId="45274" xr:uid="{00000000-0005-0000-0000-000062460000}"/>
    <cellStyle name="40% - uthevingsfarge 1 2 3 4_3. Chng in credit spreads" xfId="45275" xr:uid="{00000000-0005-0000-0000-000063460000}"/>
    <cellStyle name="40% - uthevingsfarge 1 2 3 5" xfId="16648" xr:uid="{00000000-0005-0000-0000-000064460000}"/>
    <cellStyle name="40% - uthevingsfarge 1 2 3 5 2" xfId="16649" xr:uid="{00000000-0005-0000-0000-000065460000}"/>
    <cellStyle name="40% - uthevingsfarge 1 2 3 5 2 2" xfId="45276" xr:uid="{00000000-0005-0000-0000-000066460000}"/>
    <cellStyle name="40% - uthevingsfarge 1 2 3 5 3" xfId="16650" xr:uid="{00000000-0005-0000-0000-000067460000}"/>
    <cellStyle name="40% - uthevingsfarge 1 2 3 5 4" xfId="45277" xr:uid="{00000000-0005-0000-0000-000068460000}"/>
    <cellStyle name="40% - uthevingsfarge 1 2 3 5 5" xfId="45278" xr:uid="{00000000-0005-0000-0000-000069460000}"/>
    <cellStyle name="40% - uthevingsfarge 1 2 3 5 6" xfId="45279" xr:uid="{00000000-0005-0000-0000-00006A460000}"/>
    <cellStyle name="40% - uthevingsfarge 1 2 3 5_3. Chng in credit spreads" xfId="45280" xr:uid="{00000000-0005-0000-0000-00006B460000}"/>
    <cellStyle name="40% - uthevingsfarge 1 2 3 6" xfId="16651" xr:uid="{00000000-0005-0000-0000-00006C460000}"/>
    <cellStyle name="40% - uthevingsfarge 1 2 3 6 2" xfId="45281" xr:uid="{00000000-0005-0000-0000-00006D460000}"/>
    <cellStyle name="40% - uthevingsfarge 1 2 3 6 2 2" xfId="45282" xr:uid="{00000000-0005-0000-0000-00006E460000}"/>
    <cellStyle name="40% - uthevingsfarge 1 2 3 6 3" xfId="45283" xr:uid="{00000000-0005-0000-0000-00006F460000}"/>
    <cellStyle name="40% - uthevingsfarge 1 2 3 6_3. Chng in credit spreads" xfId="45284" xr:uid="{00000000-0005-0000-0000-000070460000}"/>
    <cellStyle name="40% - uthevingsfarge 1 2 3 7" xfId="16652" xr:uid="{00000000-0005-0000-0000-000071460000}"/>
    <cellStyle name="40% - uthevingsfarge 1 2 3 7 2" xfId="45285" xr:uid="{00000000-0005-0000-0000-000072460000}"/>
    <cellStyle name="40% - uthevingsfarge 1 2 3 8" xfId="39932" xr:uid="{00000000-0005-0000-0000-000073460000}"/>
    <cellStyle name="40% - uthevingsfarge 1 2 3 9" xfId="45286" xr:uid="{00000000-0005-0000-0000-000074460000}"/>
    <cellStyle name="40% - uthevingsfarge 1 2 3_3. Chng in credit spreads" xfId="45287"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88" xr:uid="{00000000-0005-0000-0000-000079460000}"/>
    <cellStyle name="40% - uthevingsfarge 1 2 4 2 3" xfId="45289" xr:uid="{00000000-0005-0000-0000-00007A460000}"/>
    <cellStyle name="40% - uthevingsfarge 1 2 4 2_3. Chng in credit spreads" xfId="45290" xr:uid="{00000000-0005-0000-0000-00007B460000}"/>
    <cellStyle name="40% - uthevingsfarge 1 2 4 3" xfId="16656" xr:uid="{00000000-0005-0000-0000-00007C460000}"/>
    <cellStyle name="40% - uthevingsfarge 1 2 4 3 2" xfId="45291" xr:uid="{00000000-0005-0000-0000-00007D460000}"/>
    <cellStyle name="40% - uthevingsfarge 1 2 4 3 2 2" xfId="45292" xr:uid="{00000000-0005-0000-0000-00007E460000}"/>
    <cellStyle name="40% - uthevingsfarge 1 2 4 3 3" xfId="45293" xr:uid="{00000000-0005-0000-0000-00007F460000}"/>
    <cellStyle name="40% - uthevingsfarge 1 2 4 3_3. Chng in credit spreads" xfId="45294" xr:uid="{00000000-0005-0000-0000-000080460000}"/>
    <cellStyle name="40% - uthevingsfarge 1 2 4 4" xfId="16657" xr:uid="{00000000-0005-0000-0000-000081460000}"/>
    <cellStyle name="40% - uthevingsfarge 1 2 4 4 2" xfId="45295" xr:uid="{00000000-0005-0000-0000-000082460000}"/>
    <cellStyle name="40% - uthevingsfarge 1 2 4 4 2 2" xfId="45296" xr:uid="{00000000-0005-0000-0000-000083460000}"/>
    <cellStyle name="40% - uthevingsfarge 1 2 4 4 3" xfId="45297" xr:uid="{00000000-0005-0000-0000-000084460000}"/>
    <cellStyle name="40% - uthevingsfarge 1 2 4 4_3. Chng in credit spreads" xfId="45298" xr:uid="{00000000-0005-0000-0000-000085460000}"/>
    <cellStyle name="40% - uthevingsfarge 1 2 4 5" xfId="45299" xr:uid="{00000000-0005-0000-0000-000086460000}"/>
    <cellStyle name="40% - uthevingsfarge 1 2 4 5 2" xfId="45300" xr:uid="{00000000-0005-0000-0000-000087460000}"/>
    <cellStyle name="40% - uthevingsfarge 1 2 4 6" xfId="45301" xr:uid="{00000000-0005-0000-0000-000088460000}"/>
    <cellStyle name="40% - uthevingsfarge 1 2 4 7" xfId="45302" xr:uid="{00000000-0005-0000-0000-000089460000}"/>
    <cellStyle name="40% - uthevingsfarge 1 2 4_3. Chng in credit spreads" xfId="45303"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04" xr:uid="{00000000-0005-0000-0000-00008E460000}"/>
    <cellStyle name="40% - uthevingsfarge 1 2 5 2 3" xfId="45305" xr:uid="{00000000-0005-0000-0000-00008F460000}"/>
    <cellStyle name="40% - uthevingsfarge 1 2 5 2_3. Chng in credit spreads" xfId="45306" xr:uid="{00000000-0005-0000-0000-000090460000}"/>
    <cellStyle name="40% - uthevingsfarge 1 2 5 3" xfId="16661" xr:uid="{00000000-0005-0000-0000-000091460000}"/>
    <cellStyle name="40% - uthevingsfarge 1 2 5 3 2" xfId="45307" xr:uid="{00000000-0005-0000-0000-000092460000}"/>
    <cellStyle name="40% - uthevingsfarge 1 2 5 4" xfId="16662" xr:uid="{00000000-0005-0000-0000-000093460000}"/>
    <cellStyle name="40% - uthevingsfarge 1 2 5 5" xfId="45308" xr:uid="{00000000-0005-0000-0000-000094460000}"/>
    <cellStyle name="40% - uthevingsfarge 1 2 5 6" xfId="45309" xr:uid="{00000000-0005-0000-0000-000095460000}"/>
    <cellStyle name="40% - uthevingsfarge 1 2 5 7" xfId="45310" xr:uid="{00000000-0005-0000-0000-000096460000}"/>
    <cellStyle name="40% - uthevingsfarge 1 2 5_3. Chng in credit spreads" xfId="45311"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2" xr:uid="{00000000-0005-0000-0000-00009B460000}"/>
    <cellStyle name="40% - uthevingsfarge 1 2 6 2 3" xfId="45313" xr:uid="{00000000-0005-0000-0000-00009C460000}"/>
    <cellStyle name="40% - uthevingsfarge 1 2 6 2_3. Chng in credit spreads" xfId="45314" xr:uid="{00000000-0005-0000-0000-00009D460000}"/>
    <cellStyle name="40% - uthevingsfarge 1 2 6 3" xfId="16666" xr:uid="{00000000-0005-0000-0000-00009E460000}"/>
    <cellStyle name="40% - uthevingsfarge 1 2 6 3 2" xfId="45315" xr:uid="{00000000-0005-0000-0000-00009F460000}"/>
    <cellStyle name="40% - uthevingsfarge 1 2 6 4" xfId="16667" xr:uid="{00000000-0005-0000-0000-0000A0460000}"/>
    <cellStyle name="40% - uthevingsfarge 1 2 6 5" xfId="45316" xr:uid="{00000000-0005-0000-0000-0000A1460000}"/>
    <cellStyle name="40% - uthevingsfarge 1 2 6 6" xfId="45317" xr:uid="{00000000-0005-0000-0000-0000A2460000}"/>
    <cellStyle name="40% - uthevingsfarge 1 2 6 7" xfId="45318" xr:uid="{00000000-0005-0000-0000-0000A3460000}"/>
    <cellStyle name="40% - uthevingsfarge 1 2 6_3. Chng in credit spreads" xfId="45319"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20"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1" xr:uid="{00000000-0005-0000-0000-0000AC460000}"/>
    <cellStyle name="40% - uthevingsfarge 1 2 7 6" xfId="45322" xr:uid="{00000000-0005-0000-0000-0000AD460000}"/>
    <cellStyle name="40% - uthevingsfarge 1 2 7_3. Chng in credit spreads" xfId="45323" xr:uid="{00000000-0005-0000-0000-0000AE460000}"/>
    <cellStyle name="40% - uthevingsfarge 1 2 8" xfId="16674" xr:uid="{00000000-0005-0000-0000-0000AF460000}"/>
    <cellStyle name="40% - uthevingsfarge 1 2 8 2" xfId="16675" xr:uid="{00000000-0005-0000-0000-0000B0460000}"/>
    <cellStyle name="40% - uthevingsfarge 1 2 8 2 2" xfId="45324" xr:uid="{00000000-0005-0000-0000-0000B1460000}"/>
    <cellStyle name="40% - uthevingsfarge 1 2 8 3" xfId="16676" xr:uid="{00000000-0005-0000-0000-0000B2460000}"/>
    <cellStyle name="40% - uthevingsfarge 1 2 8 4" xfId="45325" xr:uid="{00000000-0005-0000-0000-0000B3460000}"/>
    <cellStyle name="40% - uthevingsfarge 1 2 8_3. Chng in credit spreads" xfId="45326"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27" xr:uid="{00000000-0005-0000-0000-0000BD460000}"/>
    <cellStyle name="40% - uthevingsfarge 1 20 2_4 manuell" xfId="54926" xr:uid="{D1554FFD-6F87-4703-8B1A-0955BC7E9504}"/>
    <cellStyle name="40% - uthevingsfarge 1 20 3" xfId="4169" xr:uid="{00000000-0005-0000-0000-0000BF460000}"/>
    <cellStyle name="40% - uthevingsfarge 1 20 4" xfId="45328" xr:uid="{00000000-0005-0000-0000-0000C0460000}"/>
    <cellStyle name="40% - uthevingsfarge 1 20_4 manuell" xfId="54927"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29" xr:uid="{00000000-0005-0000-0000-0000C5460000}"/>
    <cellStyle name="40% - uthevingsfarge 1 21 2_4 manuell" xfId="54928" xr:uid="{897F3432-3F81-4C47-B3DE-74A1A673BD6B}"/>
    <cellStyle name="40% - uthevingsfarge 1 21 3" xfId="4173" xr:uid="{00000000-0005-0000-0000-0000C7460000}"/>
    <cellStyle name="40% - uthevingsfarge 1 21 4" xfId="45330" xr:uid="{00000000-0005-0000-0000-0000C8460000}"/>
    <cellStyle name="40% - uthevingsfarge 1 21_4 manuell" xfId="54929"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1" xr:uid="{00000000-0005-0000-0000-0000CD460000}"/>
    <cellStyle name="40% - uthevingsfarge 1 22 2_4 manuell" xfId="54930" xr:uid="{8A79A53F-2C55-4E96-935A-6085B3A7F101}"/>
    <cellStyle name="40% - uthevingsfarge 1 22 3" xfId="4177" xr:uid="{00000000-0005-0000-0000-0000CF460000}"/>
    <cellStyle name="40% - uthevingsfarge 1 22 4" xfId="45332" xr:uid="{00000000-0005-0000-0000-0000D0460000}"/>
    <cellStyle name="40% - uthevingsfarge 1 22_4 manuell" xfId="54931"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3" xr:uid="{00000000-0005-0000-0000-0000D5460000}"/>
    <cellStyle name="40% - uthevingsfarge 1 23 2_4 manuell" xfId="54932" xr:uid="{31D65B93-E2BF-430B-B7CE-3BAD649AD787}"/>
    <cellStyle name="40% - uthevingsfarge 1 23 3" xfId="4181" xr:uid="{00000000-0005-0000-0000-0000D7460000}"/>
    <cellStyle name="40% - uthevingsfarge 1 23 4" xfId="45334" xr:uid="{00000000-0005-0000-0000-0000D8460000}"/>
    <cellStyle name="40% - uthevingsfarge 1 23_4 manuell" xfId="54933"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35" xr:uid="{00000000-0005-0000-0000-0000DD460000}"/>
    <cellStyle name="40% - uthevingsfarge 1 24 2_4 manuell" xfId="54934" xr:uid="{6E54B2C6-F9E9-46D0-98D3-A988EDE97641}"/>
    <cellStyle name="40% - uthevingsfarge 1 24 3" xfId="4185" xr:uid="{00000000-0005-0000-0000-0000DF460000}"/>
    <cellStyle name="40% - uthevingsfarge 1 24 4" xfId="45336" xr:uid="{00000000-0005-0000-0000-0000E0460000}"/>
    <cellStyle name="40% - uthevingsfarge 1 24_4 manuell" xfId="54935"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37" xr:uid="{00000000-0005-0000-0000-0000E5460000}"/>
    <cellStyle name="40% - uthevingsfarge 1 25 2_4 manuell" xfId="54936" xr:uid="{6B6D49ED-3F7E-4C5E-91D4-C8BC03F017A0}"/>
    <cellStyle name="40% - uthevingsfarge 1 25 3" xfId="4189" xr:uid="{00000000-0005-0000-0000-0000E7460000}"/>
    <cellStyle name="40% - uthevingsfarge 1 25 4" xfId="45338" xr:uid="{00000000-0005-0000-0000-0000E8460000}"/>
    <cellStyle name="40% - uthevingsfarge 1 25_4 manuell" xfId="54937"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39" xr:uid="{00000000-0005-0000-0000-0000ED460000}"/>
    <cellStyle name="40% - uthevingsfarge 1 26 2_4 manuell" xfId="54938" xr:uid="{64875226-CAFF-4BED-87A8-0EA3083C6432}"/>
    <cellStyle name="40% - uthevingsfarge 1 26 3" xfId="4193" xr:uid="{00000000-0005-0000-0000-0000EF460000}"/>
    <cellStyle name="40% - uthevingsfarge 1 26 4" xfId="45340" xr:uid="{00000000-0005-0000-0000-0000F0460000}"/>
    <cellStyle name="40% - uthevingsfarge 1 26_4 manuell" xfId="54939"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1" xr:uid="{00000000-0005-0000-0000-0000F5460000}"/>
    <cellStyle name="40% - uthevingsfarge 1 27 2_4 manuell" xfId="54940" xr:uid="{9AA40B94-6913-4987-A8FF-3E1EE9A80459}"/>
    <cellStyle name="40% - uthevingsfarge 1 27 3" xfId="4197" xr:uid="{00000000-0005-0000-0000-0000F7460000}"/>
    <cellStyle name="40% - uthevingsfarge 1 27 4" xfId="45342" xr:uid="{00000000-0005-0000-0000-0000F8460000}"/>
    <cellStyle name="40% - uthevingsfarge 1 27_4 manuell" xfId="54941"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3" xr:uid="{00000000-0005-0000-0000-0000FD460000}"/>
    <cellStyle name="40% - uthevingsfarge 1 28 2_4 manuell" xfId="54942" xr:uid="{E031CE10-0FE8-4D9D-A805-8E3B11D628BF}"/>
    <cellStyle name="40% - uthevingsfarge 1 28 3" xfId="4201" xr:uid="{00000000-0005-0000-0000-0000FF460000}"/>
    <cellStyle name="40% - uthevingsfarge 1 28 4" xfId="45344" xr:uid="{00000000-0005-0000-0000-000000470000}"/>
    <cellStyle name="40% - uthevingsfarge 1 28_4 manuell" xfId="54943"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45" xr:uid="{00000000-0005-0000-0000-000005470000}"/>
    <cellStyle name="40% - uthevingsfarge 1 29 2_4 manuell" xfId="54944" xr:uid="{CFFB1101-2BFA-4F8F-B60C-B50F2C34C31D}"/>
    <cellStyle name="40% - uthevingsfarge 1 29 3" xfId="4205" xr:uid="{00000000-0005-0000-0000-000007470000}"/>
    <cellStyle name="40% - uthevingsfarge 1 29 4" xfId="45346" xr:uid="{00000000-0005-0000-0000-000008470000}"/>
    <cellStyle name="40% - uthevingsfarge 1 29_4 manuell" xfId="54945" xr:uid="{8CBE596F-F439-43E8-9783-FE01ED80B1DB}"/>
    <cellStyle name="40% - uthevingsfarge 1 3" xfId="4206" xr:uid="{00000000-0005-0000-0000-00000A470000}"/>
    <cellStyle name="40% - uthevingsfarge 1 3 10" xfId="45347" xr:uid="{00000000-0005-0000-0000-00000B470000}"/>
    <cellStyle name="40% - uthevingsfarge 1 3 11" xfId="45348" xr:uid="{00000000-0005-0000-0000-00000C470000}"/>
    <cellStyle name="40% - uthevingsfarge 1 3 2" xfId="4207" xr:uid="{00000000-0005-0000-0000-00000D470000}"/>
    <cellStyle name="40% - uthevingsfarge 1 3 2 10" xfId="45349" xr:uid="{00000000-0005-0000-0000-00000E470000}"/>
    <cellStyle name="40% - uthevingsfarge 1 3 2 2" xfId="4208" xr:uid="{00000000-0005-0000-0000-00000F470000}"/>
    <cellStyle name="40% - uthevingsfarge 1 3 2 2 2" xfId="16681" xr:uid="{00000000-0005-0000-0000-000010470000}"/>
    <cellStyle name="40% - uthevingsfarge 1 3 2 2 2 2" xfId="45350" xr:uid="{00000000-0005-0000-0000-000011470000}"/>
    <cellStyle name="40% - uthevingsfarge 1 3 2 2 2 2 2" xfId="45351" xr:uid="{00000000-0005-0000-0000-000012470000}"/>
    <cellStyle name="40% - uthevingsfarge 1 3 2 2 2 3" xfId="45352" xr:uid="{00000000-0005-0000-0000-000013470000}"/>
    <cellStyle name="40% - uthevingsfarge 1 3 2 2 2_3. Chng in credit spreads" xfId="45353" xr:uid="{00000000-0005-0000-0000-000014470000}"/>
    <cellStyle name="40% - uthevingsfarge 1 3 2 2 3" xfId="16682" xr:uid="{00000000-0005-0000-0000-000015470000}"/>
    <cellStyle name="40% - uthevingsfarge 1 3 2 2 3 2" xfId="45354" xr:uid="{00000000-0005-0000-0000-000016470000}"/>
    <cellStyle name="40% - uthevingsfarge 1 3 2 2 3 2 2" xfId="45355" xr:uid="{00000000-0005-0000-0000-000017470000}"/>
    <cellStyle name="40% - uthevingsfarge 1 3 2 2 3 3" xfId="45356" xr:uid="{00000000-0005-0000-0000-000018470000}"/>
    <cellStyle name="40% - uthevingsfarge 1 3 2 2 3_3. Chng in credit spreads" xfId="45357" xr:uid="{00000000-0005-0000-0000-000019470000}"/>
    <cellStyle name="40% - uthevingsfarge 1 3 2 2 4" xfId="45358" xr:uid="{00000000-0005-0000-0000-00001A470000}"/>
    <cellStyle name="40% - uthevingsfarge 1 3 2 2 4 2" xfId="45359" xr:uid="{00000000-0005-0000-0000-00001B470000}"/>
    <cellStyle name="40% - uthevingsfarge 1 3 2 2 5" xfId="45360" xr:uid="{00000000-0005-0000-0000-00001C470000}"/>
    <cellStyle name="40% - uthevingsfarge 1 3 2 2 6" xfId="45361" xr:uid="{00000000-0005-0000-0000-00001D470000}"/>
    <cellStyle name="40% - uthevingsfarge 1 3 2 2_3. Chng in credit spreads" xfId="45362" xr:uid="{00000000-0005-0000-0000-00001E470000}"/>
    <cellStyle name="40% - uthevingsfarge 1 3 2 3" xfId="16683" xr:uid="{00000000-0005-0000-0000-00001F470000}"/>
    <cellStyle name="40% - uthevingsfarge 1 3 2 3 2" xfId="16684" xr:uid="{00000000-0005-0000-0000-000020470000}"/>
    <cellStyle name="40% - uthevingsfarge 1 3 2 3 2 2" xfId="45363" xr:uid="{00000000-0005-0000-0000-000021470000}"/>
    <cellStyle name="40% - uthevingsfarge 1 3 2 3 3" xfId="16685" xr:uid="{00000000-0005-0000-0000-000022470000}"/>
    <cellStyle name="40% - uthevingsfarge 1 3 2 3 4" xfId="45364" xr:uid="{00000000-0005-0000-0000-000023470000}"/>
    <cellStyle name="40% - uthevingsfarge 1 3 2 3 5" xfId="45365" xr:uid="{00000000-0005-0000-0000-000024470000}"/>
    <cellStyle name="40% - uthevingsfarge 1 3 2 3 6" xfId="45366" xr:uid="{00000000-0005-0000-0000-000025470000}"/>
    <cellStyle name="40% - uthevingsfarge 1 3 2 3_3. Chng in credit spreads" xfId="45367" xr:uid="{00000000-0005-0000-0000-000026470000}"/>
    <cellStyle name="40% - uthevingsfarge 1 3 2 4" xfId="16686" xr:uid="{00000000-0005-0000-0000-000027470000}"/>
    <cellStyle name="40% - uthevingsfarge 1 3 2 4 2" xfId="16687" xr:uid="{00000000-0005-0000-0000-000028470000}"/>
    <cellStyle name="40% - uthevingsfarge 1 3 2 4 2 2" xfId="45368" xr:uid="{00000000-0005-0000-0000-000029470000}"/>
    <cellStyle name="40% - uthevingsfarge 1 3 2 4 3" xfId="16688" xr:uid="{00000000-0005-0000-0000-00002A470000}"/>
    <cellStyle name="40% - uthevingsfarge 1 3 2 4 4" xfId="45369" xr:uid="{00000000-0005-0000-0000-00002B470000}"/>
    <cellStyle name="40% - uthevingsfarge 1 3 2 4 5" xfId="45370" xr:uid="{00000000-0005-0000-0000-00002C470000}"/>
    <cellStyle name="40% - uthevingsfarge 1 3 2 4 6" xfId="45371" xr:uid="{00000000-0005-0000-0000-00002D470000}"/>
    <cellStyle name="40% - uthevingsfarge 1 3 2 4_3. Chng in credit spreads" xfId="45372"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3" xr:uid="{00000000-0005-0000-0000-000032470000}"/>
    <cellStyle name="40% - uthevingsfarge 1 3 2 5 5" xfId="45374" xr:uid="{00000000-0005-0000-0000-000033470000}"/>
    <cellStyle name="40% - uthevingsfarge 1 3 2 5 6" xfId="45375"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76" xr:uid="{00000000-0005-0000-0000-00003A470000}"/>
    <cellStyle name="40% - uthevingsfarge 1 3 2 9" xfId="45377" xr:uid="{00000000-0005-0000-0000-00003B470000}"/>
    <cellStyle name="40% - uthevingsfarge 1 3 2_3. Chng in credit spreads" xfId="45378" xr:uid="{00000000-0005-0000-0000-00003C470000}"/>
    <cellStyle name="40% - uthevingsfarge 1 3 3" xfId="4209" xr:uid="{00000000-0005-0000-0000-00003D470000}"/>
    <cellStyle name="40% - uthevingsfarge 1 3 3 2" xfId="16697" xr:uid="{00000000-0005-0000-0000-00003E470000}"/>
    <cellStyle name="40% - uthevingsfarge 1 3 3 2 2" xfId="45379" xr:uid="{00000000-0005-0000-0000-00003F470000}"/>
    <cellStyle name="40% - uthevingsfarge 1 3 3 2 2 2" xfId="45380" xr:uid="{00000000-0005-0000-0000-000040470000}"/>
    <cellStyle name="40% - uthevingsfarge 1 3 3 2 2 2 2" xfId="45381" xr:uid="{00000000-0005-0000-0000-000041470000}"/>
    <cellStyle name="40% - uthevingsfarge 1 3 3 2 2 3" xfId="45382" xr:uid="{00000000-0005-0000-0000-000042470000}"/>
    <cellStyle name="40% - uthevingsfarge 1 3 3 2 2_3. Chng in credit spreads" xfId="45383" xr:uid="{00000000-0005-0000-0000-000043470000}"/>
    <cellStyle name="40% - uthevingsfarge 1 3 3 2 3" xfId="45384" xr:uid="{00000000-0005-0000-0000-000044470000}"/>
    <cellStyle name="40% - uthevingsfarge 1 3 3 2 3 2" xfId="45385" xr:uid="{00000000-0005-0000-0000-000045470000}"/>
    <cellStyle name="40% - uthevingsfarge 1 3 3 2 3 2 2" xfId="45386" xr:uid="{00000000-0005-0000-0000-000046470000}"/>
    <cellStyle name="40% - uthevingsfarge 1 3 3 2 3 3" xfId="45387" xr:uid="{00000000-0005-0000-0000-000047470000}"/>
    <cellStyle name="40% - uthevingsfarge 1 3 3 2 3_3. Chng in credit spreads" xfId="45388" xr:uid="{00000000-0005-0000-0000-000048470000}"/>
    <cellStyle name="40% - uthevingsfarge 1 3 3 2 4" xfId="45389" xr:uid="{00000000-0005-0000-0000-000049470000}"/>
    <cellStyle name="40% - uthevingsfarge 1 3 3 2 4 2" xfId="45390" xr:uid="{00000000-0005-0000-0000-00004A470000}"/>
    <cellStyle name="40% - uthevingsfarge 1 3 3 2 5" xfId="45391" xr:uid="{00000000-0005-0000-0000-00004B470000}"/>
    <cellStyle name="40% - uthevingsfarge 1 3 3 2_3. Chng in credit spreads" xfId="45392" xr:uid="{00000000-0005-0000-0000-00004C470000}"/>
    <cellStyle name="40% - uthevingsfarge 1 3 3 3" xfId="16698" xr:uid="{00000000-0005-0000-0000-00004D470000}"/>
    <cellStyle name="40% - uthevingsfarge 1 3 3 3 2" xfId="45393" xr:uid="{00000000-0005-0000-0000-00004E470000}"/>
    <cellStyle name="40% - uthevingsfarge 1 3 3 3 2 2" xfId="45394" xr:uid="{00000000-0005-0000-0000-00004F470000}"/>
    <cellStyle name="40% - uthevingsfarge 1 3 3 3 3" xfId="45395" xr:uid="{00000000-0005-0000-0000-000050470000}"/>
    <cellStyle name="40% - uthevingsfarge 1 3 3 3_3. Chng in credit spreads" xfId="45396" xr:uid="{00000000-0005-0000-0000-000051470000}"/>
    <cellStyle name="40% - uthevingsfarge 1 3 3 4" xfId="45397" xr:uid="{00000000-0005-0000-0000-000052470000}"/>
    <cellStyle name="40% - uthevingsfarge 1 3 3 4 2" xfId="45398" xr:uid="{00000000-0005-0000-0000-000053470000}"/>
    <cellStyle name="40% - uthevingsfarge 1 3 3 4 2 2" xfId="45399" xr:uid="{00000000-0005-0000-0000-000054470000}"/>
    <cellStyle name="40% - uthevingsfarge 1 3 3 4 3" xfId="45400" xr:uid="{00000000-0005-0000-0000-000055470000}"/>
    <cellStyle name="40% - uthevingsfarge 1 3 3 4_3. Chng in credit spreads" xfId="45401" xr:uid="{00000000-0005-0000-0000-000056470000}"/>
    <cellStyle name="40% - uthevingsfarge 1 3 3 5" xfId="45402" xr:uid="{00000000-0005-0000-0000-000057470000}"/>
    <cellStyle name="40% - uthevingsfarge 1 3 3 5 2" xfId="45403" xr:uid="{00000000-0005-0000-0000-000058470000}"/>
    <cellStyle name="40% - uthevingsfarge 1 3 3 6" xfId="45404" xr:uid="{00000000-0005-0000-0000-000059470000}"/>
    <cellStyle name="40% - uthevingsfarge 1 3 3_3. Chng in credit spreads" xfId="45405" xr:uid="{00000000-0005-0000-0000-00005A470000}"/>
    <cellStyle name="40% - uthevingsfarge 1 3 4" xfId="16699" xr:uid="{00000000-0005-0000-0000-00005B470000}"/>
    <cellStyle name="40% - uthevingsfarge 1 3 4 2" xfId="16700" xr:uid="{00000000-0005-0000-0000-00005C470000}"/>
    <cellStyle name="40% - uthevingsfarge 1 3 4 2 2" xfId="45406" xr:uid="{00000000-0005-0000-0000-00005D470000}"/>
    <cellStyle name="40% - uthevingsfarge 1 3 4 2 2 2" xfId="45407" xr:uid="{00000000-0005-0000-0000-00005E470000}"/>
    <cellStyle name="40% - uthevingsfarge 1 3 4 2 3" xfId="45408" xr:uid="{00000000-0005-0000-0000-00005F470000}"/>
    <cellStyle name="40% - uthevingsfarge 1 3 4 2_3. Chng in credit spreads" xfId="45409" xr:uid="{00000000-0005-0000-0000-000060470000}"/>
    <cellStyle name="40% - uthevingsfarge 1 3 4 3" xfId="16701" xr:uid="{00000000-0005-0000-0000-000061470000}"/>
    <cellStyle name="40% - uthevingsfarge 1 3 4 3 2" xfId="45410" xr:uid="{00000000-0005-0000-0000-000062470000}"/>
    <cellStyle name="40% - uthevingsfarge 1 3 4 3 2 2" xfId="45411" xr:uid="{00000000-0005-0000-0000-000063470000}"/>
    <cellStyle name="40% - uthevingsfarge 1 3 4 3 3" xfId="45412" xr:uid="{00000000-0005-0000-0000-000064470000}"/>
    <cellStyle name="40% - uthevingsfarge 1 3 4 3_3. Chng in credit spreads" xfId="45413" xr:uid="{00000000-0005-0000-0000-000065470000}"/>
    <cellStyle name="40% - uthevingsfarge 1 3 4 4" xfId="45414" xr:uid="{00000000-0005-0000-0000-000066470000}"/>
    <cellStyle name="40% - uthevingsfarge 1 3 4 4 2" xfId="45415" xr:uid="{00000000-0005-0000-0000-000067470000}"/>
    <cellStyle name="40% - uthevingsfarge 1 3 4 5" xfId="45416" xr:uid="{00000000-0005-0000-0000-000068470000}"/>
    <cellStyle name="40% - uthevingsfarge 1 3 4 6" xfId="45417" xr:uid="{00000000-0005-0000-0000-000069470000}"/>
    <cellStyle name="40% - uthevingsfarge 1 3 4_3. Chng in credit spreads" xfId="45418" xr:uid="{00000000-0005-0000-0000-00006A470000}"/>
    <cellStyle name="40% - uthevingsfarge 1 3 5" xfId="16702" xr:uid="{00000000-0005-0000-0000-00006B470000}"/>
    <cellStyle name="40% - uthevingsfarge 1 3 5 2" xfId="16703" xr:uid="{00000000-0005-0000-0000-00006C470000}"/>
    <cellStyle name="40% - uthevingsfarge 1 3 5 2 2" xfId="45419" xr:uid="{00000000-0005-0000-0000-00006D470000}"/>
    <cellStyle name="40% - uthevingsfarge 1 3 5 3" xfId="16704" xr:uid="{00000000-0005-0000-0000-00006E470000}"/>
    <cellStyle name="40% - uthevingsfarge 1 3 5 4" xfId="45420" xr:uid="{00000000-0005-0000-0000-00006F470000}"/>
    <cellStyle name="40% - uthevingsfarge 1 3 5 5" xfId="45421" xr:uid="{00000000-0005-0000-0000-000070470000}"/>
    <cellStyle name="40% - uthevingsfarge 1 3 5 6" xfId="45422" xr:uid="{00000000-0005-0000-0000-000071470000}"/>
    <cellStyle name="40% - uthevingsfarge 1 3 5_3. Chng in credit spreads" xfId="45423" xr:uid="{00000000-0005-0000-0000-000072470000}"/>
    <cellStyle name="40% - uthevingsfarge 1 3 6" xfId="16705" xr:uid="{00000000-0005-0000-0000-000073470000}"/>
    <cellStyle name="40% - uthevingsfarge 1 3 6 2" xfId="16706" xr:uid="{00000000-0005-0000-0000-000074470000}"/>
    <cellStyle name="40% - uthevingsfarge 1 3 6 2 2" xfId="45424" xr:uid="{00000000-0005-0000-0000-000075470000}"/>
    <cellStyle name="40% - uthevingsfarge 1 3 6 3" xfId="16707" xr:uid="{00000000-0005-0000-0000-000076470000}"/>
    <cellStyle name="40% - uthevingsfarge 1 3 6 4" xfId="45425" xr:uid="{00000000-0005-0000-0000-000077470000}"/>
    <cellStyle name="40% - uthevingsfarge 1 3 6 5" xfId="45426" xr:uid="{00000000-0005-0000-0000-000078470000}"/>
    <cellStyle name="40% - uthevingsfarge 1 3 6 6" xfId="45427" xr:uid="{00000000-0005-0000-0000-000079470000}"/>
    <cellStyle name="40% - uthevingsfarge 1 3 6_3. Chng in credit spreads" xfId="45428" xr:uid="{00000000-0005-0000-0000-00007A470000}"/>
    <cellStyle name="40% - uthevingsfarge 1 3 7" xfId="16708" xr:uid="{00000000-0005-0000-0000-00007B470000}"/>
    <cellStyle name="40% - uthevingsfarge 1 3 7 2" xfId="16709" xr:uid="{00000000-0005-0000-0000-00007C470000}"/>
    <cellStyle name="40% - uthevingsfarge 1 3 7 2 2" xfId="45429" xr:uid="{00000000-0005-0000-0000-00007D470000}"/>
    <cellStyle name="40% - uthevingsfarge 1 3 7 3" xfId="45430" xr:uid="{00000000-0005-0000-0000-00007E470000}"/>
    <cellStyle name="40% - uthevingsfarge 1 3 7_3. Chng in credit spreads" xfId="45431" xr:uid="{00000000-0005-0000-0000-00007F470000}"/>
    <cellStyle name="40% - uthevingsfarge 1 3 8" xfId="16710" xr:uid="{00000000-0005-0000-0000-000080470000}"/>
    <cellStyle name="40% - uthevingsfarge 1 3 9" xfId="39933" xr:uid="{00000000-0005-0000-0000-000081470000}"/>
    <cellStyle name="40% - uthevingsfarge 1 3_4 manuell" xfId="54946"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2" xr:uid="{00000000-0005-0000-0000-000086470000}"/>
    <cellStyle name="40% - uthevingsfarge 1 30 2_4 manuell" xfId="54947" xr:uid="{FE0DCCBA-C3E2-4DE8-A6E0-DA1C89CE432B}"/>
    <cellStyle name="40% - uthevingsfarge 1 30 3" xfId="4213" xr:uid="{00000000-0005-0000-0000-000088470000}"/>
    <cellStyle name="40% - uthevingsfarge 1 30 4" xfId="45433" xr:uid="{00000000-0005-0000-0000-000089470000}"/>
    <cellStyle name="40% - uthevingsfarge 1 30_4 manuell" xfId="54948"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34" xr:uid="{00000000-0005-0000-0000-00008E470000}"/>
    <cellStyle name="40% - uthevingsfarge 1 31 2_4 manuell" xfId="54949" xr:uid="{C3750134-D098-4E89-A44E-D5357D80EF30}"/>
    <cellStyle name="40% - uthevingsfarge 1 31 3" xfId="4217" xr:uid="{00000000-0005-0000-0000-000090470000}"/>
    <cellStyle name="40% - uthevingsfarge 1 31 4" xfId="45435" xr:uid="{00000000-0005-0000-0000-000091470000}"/>
    <cellStyle name="40% - uthevingsfarge 1 31_4 manuell" xfId="54950"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36" xr:uid="{00000000-0005-0000-0000-000096470000}"/>
    <cellStyle name="40% - uthevingsfarge 1 32 2_4 manuell" xfId="54951" xr:uid="{E4E74880-0B59-4676-9925-27389A8FC4EC}"/>
    <cellStyle name="40% - uthevingsfarge 1 32 3" xfId="4221" xr:uid="{00000000-0005-0000-0000-000098470000}"/>
    <cellStyle name="40% - uthevingsfarge 1 32 4" xfId="45437" xr:uid="{00000000-0005-0000-0000-000099470000}"/>
    <cellStyle name="40% - uthevingsfarge 1 32_4 manuell" xfId="54952"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38" xr:uid="{00000000-0005-0000-0000-00009E470000}"/>
    <cellStyle name="40% - uthevingsfarge 1 33 2_4 manuell" xfId="54953" xr:uid="{4A8A7B79-B051-4F2B-8140-8A9EB6406452}"/>
    <cellStyle name="40% - uthevingsfarge 1 33 3" xfId="4225" xr:uid="{00000000-0005-0000-0000-0000A0470000}"/>
    <cellStyle name="40% - uthevingsfarge 1 33 4" xfId="45439" xr:uid="{00000000-0005-0000-0000-0000A1470000}"/>
    <cellStyle name="40% - uthevingsfarge 1 33_4 manuell" xfId="54954"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40" xr:uid="{00000000-0005-0000-0000-0000A6470000}"/>
    <cellStyle name="40% - uthevingsfarge 1 34 2_4 manuell" xfId="54955" xr:uid="{34311076-B12B-49C6-8A10-46C5BFD02366}"/>
    <cellStyle name="40% - uthevingsfarge 1 34 3" xfId="4229" xr:uid="{00000000-0005-0000-0000-0000A8470000}"/>
    <cellStyle name="40% - uthevingsfarge 1 34 4" xfId="45441" xr:uid="{00000000-0005-0000-0000-0000A9470000}"/>
    <cellStyle name="40% - uthevingsfarge 1 34_4 manuell" xfId="54956"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2" xr:uid="{00000000-0005-0000-0000-0000AE470000}"/>
    <cellStyle name="40% - uthevingsfarge 1 35 2_4 manuell" xfId="54957" xr:uid="{53F58A97-2D1C-4683-B0A4-524E14C03F55}"/>
    <cellStyle name="40% - uthevingsfarge 1 35 3" xfId="4233" xr:uid="{00000000-0005-0000-0000-0000B0470000}"/>
    <cellStyle name="40% - uthevingsfarge 1 35 4" xfId="45443" xr:uid="{00000000-0005-0000-0000-0000B1470000}"/>
    <cellStyle name="40% - uthevingsfarge 1 35_4 manuell" xfId="54958"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44" xr:uid="{00000000-0005-0000-0000-0000B6470000}"/>
    <cellStyle name="40% - uthevingsfarge 1 36 2_4 manuell" xfId="54959" xr:uid="{F071C7BB-382E-438E-B3D2-9636C36D24E0}"/>
    <cellStyle name="40% - uthevingsfarge 1 36 3" xfId="4237" xr:uid="{00000000-0005-0000-0000-0000B8470000}"/>
    <cellStyle name="40% - uthevingsfarge 1 36 4" xfId="45445" xr:uid="{00000000-0005-0000-0000-0000B9470000}"/>
    <cellStyle name="40% - uthevingsfarge 1 36_4 manuell" xfId="54960"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46" xr:uid="{00000000-0005-0000-0000-0000BE470000}"/>
    <cellStyle name="40% - uthevingsfarge 1 37 2_4 manuell" xfId="54961" xr:uid="{245B72A4-258C-4CA5-8E8B-5DA30236816E}"/>
    <cellStyle name="40% - uthevingsfarge 1 37 3" xfId="4241" xr:uid="{00000000-0005-0000-0000-0000C0470000}"/>
    <cellStyle name="40% - uthevingsfarge 1 37 4" xfId="45447" xr:uid="{00000000-0005-0000-0000-0000C1470000}"/>
    <cellStyle name="40% - uthevingsfarge 1 37_4 manuell" xfId="54962"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48" xr:uid="{00000000-0005-0000-0000-0000C6470000}"/>
    <cellStyle name="40% - uthevingsfarge 1 38 2_4 manuell" xfId="54963" xr:uid="{887471FC-C677-42AB-A2B4-A895025E668E}"/>
    <cellStyle name="40% - uthevingsfarge 1 38 3" xfId="4245" xr:uid="{00000000-0005-0000-0000-0000C8470000}"/>
    <cellStyle name="40% - uthevingsfarge 1 38 4" xfId="45449" xr:uid="{00000000-0005-0000-0000-0000C9470000}"/>
    <cellStyle name="40% - uthevingsfarge 1 38_4 manuell" xfId="54964"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50" xr:uid="{00000000-0005-0000-0000-0000CE470000}"/>
    <cellStyle name="40% - uthevingsfarge 1 39 2_4 manuell" xfId="54965" xr:uid="{ACBEA710-0370-4245-8FFA-E720B2191C1E}"/>
    <cellStyle name="40% - uthevingsfarge 1 39 3" xfId="4249" xr:uid="{00000000-0005-0000-0000-0000D0470000}"/>
    <cellStyle name="40% - uthevingsfarge 1 39 4" xfId="45451" xr:uid="{00000000-0005-0000-0000-0000D1470000}"/>
    <cellStyle name="40% - uthevingsfarge 1 39_4 manuell" xfId="54966" xr:uid="{A89B5594-19A9-478C-A8F5-89738E2D21FE}"/>
    <cellStyle name="40% - uthevingsfarge 1 4" xfId="4250" xr:uid="{00000000-0005-0000-0000-0000D3470000}"/>
    <cellStyle name="40% - uthevingsfarge 1 4 10" xfId="45452"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3" xr:uid="{00000000-0005-0000-0000-0000D8470000}"/>
    <cellStyle name="40% - uthevingsfarge 1 4 2 2 3" xfId="45454" xr:uid="{00000000-0005-0000-0000-0000D9470000}"/>
    <cellStyle name="40% - uthevingsfarge 1 4 2 2_3. Chng in credit spreads" xfId="45455" xr:uid="{00000000-0005-0000-0000-0000DA470000}"/>
    <cellStyle name="40% - uthevingsfarge 1 4 2 3" xfId="16712" xr:uid="{00000000-0005-0000-0000-0000DB470000}"/>
    <cellStyle name="40% - uthevingsfarge 1 4 2 3 2" xfId="45456" xr:uid="{00000000-0005-0000-0000-0000DC470000}"/>
    <cellStyle name="40% - uthevingsfarge 1 4 2 3 2 2" xfId="45457" xr:uid="{00000000-0005-0000-0000-0000DD470000}"/>
    <cellStyle name="40% - uthevingsfarge 1 4 2 3 3" xfId="45458" xr:uid="{00000000-0005-0000-0000-0000DE470000}"/>
    <cellStyle name="40% - uthevingsfarge 1 4 2 3_3. Chng in credit spreads" xfId="45459" xr:uid="{00000000-0005-0000-0000-0000DF470000}"/>
    <cellStyle name="40% - uthevingsfarge 1 4 2 4" xfId="45460" xr:uid="{00000000-0005-0000-0000-0000E0470000}"/>
    <cellStyle name="40% - uthevingsfarge 1 4 2 4 2" xfId="45461" xr:uid="{00000000-0005-0000-0000-0000E1470000}"/>
    <cellStyle name="40% - uthevingsfarge 1 4 2 5" xfId="45462" xr:uid="{00000000-0005-0000-0000-0000E2470000}"/>
    <cellStyle name="40% - uthevingsfarge 1 4 2 6" xfId="45463" xr:uid="{00000000-0005-0000-0000-0000E3470000}"/>
    <cellStyle name="40% - uthevingsfarge 1 4 2 7" xfId="45464" xr:uid="{00000000-0005-0000-0000-0000E4470000}"/>
    <cellStyle name="40% - uthevingsfarge 1 4 2 8" xfId="45465" xr:uid="{00000000-0005-0000-0000-0000E5470000}"/>
    <cellStyle name="40% - uthevingsfarge 1 4 2_3. Chng in credit spreads" xfId="45466" xr:uid="{00000000-0005-0000-0000-0000E6470000}"/>
    <cellStyle name="40% - uthevingsfarge 1 4 3" xfId="4253" xr:uid="{00000000-0005-0000-0000-0000E7470000}"/>
    <cellStyle name="40% - uthevingsfarge 1 4 3 2" xfId="16713" xr:uid="{00000000-0005-0000-0000-0000E8470000}"/>
    <cellStyle name="40% - uthevingsfarge 1 4 3 2 2" xfId="45467" xr:uid="{00000000-0005-0000-0000-0000E9470000}"/>
    <cellStyle name="40% - uthevingsfarge 1 4 3 3" xfId="16714" xr:uid="{00000000-0005-0000-0000-0000EA470000}"/>
    <cellStyle name="40% - uthevingsfarge 1 4 3 4" xfId="45468" xr:uid="{00000000-0005-0000-0000-0000EB470000}"/>
    <cellStyle name="40% - uthevingsfarge 1 4 3 5" xfId="45469" xr:uid="{00000000-0005-0000-0000-0000EC470000}"/>
    <cellStyle name="40% - uthevingsfarge 1 4 3 6" xfId="45470" xr:uid="{00000000-0005-0000-0000-0000ED470000}"/>
    <cellStyle name="40% - uthevingsfarge 1 4 3_3. Chng in credit spreads" xfId="45471" xr:uid="{00000000-0005-0000-0000-0000EE470000}"/>
    <cellStyle name="40% - uthevingsfarge 1 4 4" xfId="16715" xr:uid="{00000000-0005-0000-0000-0000EF470000}"/>
    <cellStyle name="40% - uthevingsfarge 1 4 4 2" xfId="16716" xr:uid="{00000000-0005-0000-0000-0000F0470000}"/>
    <cellStyle name="40% - uthevingsfarge 1 4 4 2 2" xfId="45472" xr:uid="{00000000-0005-0000-0000-0000F1470000}"/>
    <cellStyle name="40% - uthevingsfarge 1 4 4 3" xfId="16717" xr:uid="{00000000-0005-0000-0000-0000F2470000}"/>
    <cellStyle name="40% - uthevingsfarge 1 4 4 4" xfId="45473" xr:uid="{00000000-0005-0000-0000-0000F3470000}"/>
    <cellStyle name="40% - uthevingsfarge 1 4 4 5" xfId="45474" xr:uid="{00000000-0005-0000-0000-0000F4470000}"/>
    <cellStyle name="40% - uthevingsfarge 1 4 4 6" xfId="45475" xr:uid="{00000000-0005-0000-0000-0000F5470000}"/>
    <cellStyle name="40% - uthevingsfarge 1 4 4_3. Chng in credit spreads" xfId="45476"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77" xr:uid="{00000000-0005-0000-0000-0000FA470000}"/>
    <cellStyle name="40% - uthevingsfarge 1 4 5 5" xfId="45478" xr:uid="{00000000-0005-0000-0000-0000FB470000}"/>
    <cellStyle name="40% - uthevingsfarge 1 4 5 6" xfId="45479"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4" xr:uid="{00000000-0005-0000-0000-000002480000}"/>
    <cellStyle name="40% - uthevingsfarge 1 4 9" xfId="45480" xr:uid="{00000000-0005-0000-0000-000003480000}"/>
    <cellStyle name="40% - uthevingsfarge 1 4_3. Chng in credit spreads" xfId="45481"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2" xr:uid="{00000000-0005-0000-0000-000008480000}"/>
    <cellStyle name="40% - uthevingsfarge 1 40 2_4 manuell" xfId="54967" xr:uid="{B62041AF-557A-49D1-A167-701A5D2754CC}"/>
    <cellStyle name="40% - uthevingsfarge 1 40 3" xfId="4257" xr:uid="{00000000-0005-0000-0000-00000A480000}"/>
    <cellStyle name="40% - uthevingsfarge 1 40 4" xfId="45483" xr:uid="{00000000-0005-0000-0000-00000B480000}"/>
    <cellStyle name="40% - uthevingsfarge 1 40_4 manuell" xfId="54968"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84" xr:uid="{00000000-0005-0000-0000-000010480000}"/>
    <cellStyle name="40% - uthevingsfarge 1 41 2_4 manuell" xfId="54969" xr:uid="{ED0E8533-8EE2-4C58-AFB7-FC184B35BEF5}"/>
    <cellStyle name="40% - uthevingsfarge 1 41 3" xfId="4261" xr:uid="{00000000-0005-0000-0000-000012480000}"/>
    <cellStyle name="40% - uthevingsfarge 1 41 4" xfId="45485" xr:uid="{00000000-0005-0000-0000-000013480000}"/>
    <cellStyle name="40% - uthevingsfarge 1 41_4 manuell" xfId="54970"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86" xr:uid="{00000000-0005-0000-0000-000018480000}"/>
    <cellStyle name="40% - uthevingsfarge 1 42 2_4 manuell" xfId="54971" xr:uid="{CF83A82D-D19B-4320-8E4F-1C852FAC082F}"/>
    <cellStyle name="40% - uthevingsfarge 1 42 3" xfId="4265" xr:uid="{00000000-0005-0000-0000-00001A480000}"/>
    <cellStyle name="40% - uthevingsfarge 1 42 4" xfId="45487" xr:uid="{00000000-0005-0000-0000-00001B480000}"/>
    <cellStyle name="40% - uthevingsfarge 1 42_4 manuell" xfId="54972"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88" xr:uid="{00000000-0005-0000-0000-000020480000}"/>
    <cellStyle name="40% - uthevingsfarge 1 43 2_4 manuell" xfId="54973" xr:uid="{894A9FBB-5344-4B57-8A9E-962C783AE65A}"/>
    <cellStyle name="40% - uthevingsfarge 1 43 3" xfId="4269" xr:uid="{00000000-0005-0000-0000-000022480000}"/>
    <cellStyle name="40% - uthevingsfarge 1 43 4" xfId="45489" xr:uid="{00000000-0005-0000-0000-000023480000}"/>
    <cellStyle name="40% - uthevingsfarge 1 43_4 manuell" xfId="54974"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90" xr:uid="{00000000-0005-0000-0000-000028480000}"/>
    <cellStyle name="40% - uthevingsfarge 1 44 2_4 manuell" xfId="54975" xr:uid="{E426E0D6-6350-4C29-9B27-0FFB4E46F651}"/>
    <cellStyle name="40% - uthevingsfarge 1 44 3" xfId="4273" xr:uid="{00000000-0005-0000-0000-00002A480000}"/>
    <cellStyle name="40% - uthevingsfarge 1 44 4" xfId="45491" xr:uid="{00000000-0005-0000-0000-00002B480000}"/>
    <cellStyle name="40% - uthevingsfarge 1 44_4 manuell" xfId="54976"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2" xr:uid="{00000000-0005-0000-0000-000030480000}"/>
    <cellStyle name="40% - uthevingsfarge 1 45 2_4 manuell" xfId="54977" xr:uid="{E7327AAD-691A-4474-BB39-358EFF984FB9}"/>
    <cellStyle name="40% - uthevingsfarge 1 45 3" xfId="4277" xr:uid="{00000000-0005-0000-0000-000032480000}"/>
    <cellStyle name="40% - uthevingsfarge 1 45 4" xfId="45493" xr:uid="{00000000-0005-0000-0000-000033480000}"/>
    <cellStyle name="40% - uthevingsfarge 1 45_4 manuell" xfId="54978"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94" xr:uid="{00000000-0005-0000-0000-000038480000}"/>
    <cellStyle name="40% - uthevingsfarge 1 46 2_4 manuell" xfId="54979" xr:uid="{4D9F68D0-A351-418E-9970-360FCAB39B91}"/>
    <cellStyle name="40% - uthevingsfarge 1 46 3" xfId="4281" xr:uid="{00000000-0005-0000-0000-00003A480000}"/>
    <cellStyle name="40% - uthevingsfarge 1 46 4" xfId="45495" xr:uid="{00000000-0005-0000-0000-00003B480000}"/>
    <cellStyle name="40% - uthevingsfarge 1 46_4 manuell" xfId="54980"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96" xr:uid="{00000000-0005-0000-0000-000040480000}"/>
    <cellStyle name="40% - uthevingsfarge 1 47 2_4 manuell" xfId="54981" xr:uid="{614BFB82-DF7A-42CD-8689-58C5993D7D3C}"/>
    <cellStyle name="40% - uthevingsfarge 1 47 3" xfId="4285" xr:uid="{00000000-0005-0000-0000-000042480000}"/>
    <cellStyle name="40% - uthevingsfarge 1 47 4" xfId="45497" xr:uid="{00000000-0005-0000-0000-000043480000}"/>
    <cellStyle name="40% - uthevingsfarge 1 47_4 manuell" xfId="54982"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98" xr:uid="{00000000-0005-0000-0000-000048480000}"/>
    <cellStyle name="40% - uthevingsfarge 1 48 2_4 manuell" xfId="54983" xr:uid="{A823C18A-1568-45D2-9887-AFB1CCC5528B}"/>
    <cellStyle name="40% - uthevingsfarge 1 48 3" xfId="4289" xr:uid="{00000000-0005-0000-0000-00004A480000}"/>
    <cellStyle name="40% - uthevingsfarge 1 48 4" xfId="45499" xr:uid="{00000000-0005-0000-0000-00004B480000}"/>
    <cellStyle name="40% - uthevingsfarge 1 48_4 manuell" xfId="54984"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500" xr:uid="{00000000-0005-0000-0000-000050480000}"/>
    <cellStyle name="40% - uthevingsfarge 1 49 2_4 manuell" xfId="54985" xr:uid="{AA1584A9-5287-418A-A3BA-29D324EDC8CD}"/>
    <cellStyle name="40% - uthevingsfarge 1 49 3" xfId="4293" xr:uid="{00000000-0005-0000-0000-000052480000}"/>
    <cellStyle name="40% - uthevingsfarge 1 49 4" xfId="45501" xr:uid="{00000000-0005-0000-0000-000053480000}"/>
    <cellStyle name="40% - uthevingsfarge 1 49_4 manuell" xfId="54986"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2" xr:uid="{00000000-0005-0000-0000-000058480000}"/>
    <cellStyle name="40% - uthevingsfarge 1 5 2 2 2 2" xfId="45503" xr:uid="{00000000-0005-0000-0000-000059480000}"/>
    <cellStyle name="40% - uthevingsfarge 1 5 2 2 3" xfId="45504" xr:uid="{00000000-0005-0000-0000-00005A480000}"/>
    <cellStyle name="40% - uthevingsfarge 1 5 2 2_3. Chng in credit spreads" xfId="45505" xr:uid="{00000000-0005-0000-0000-00005B480000}"/>
    <cellStyle name="40% - uthevingsfarge 1 5 2 3" xfId="45506" xr:uid="{00000000-0005-0000-0000-00005C480000}"/>
    <cellStyle name="40% - uthevingsfarge 1 5 2 3 2" xfId="45507" xr:uid="{00000000-0005-0000-0000-00005D480000}"/>
    <cellStyle name="40% - uthevingsfarge 1 5 2 3 2 2" xfId="45508" xr:uid="{00000000-0005-0000-0000-00005E480000}"/>
    <cellStyle name="40% - uthevingsfarge 1 5 2 3 3" xfId="45509" xr:uid="{00000000-0005-0000-0000-00005F480000}"/>
    <cellStyle name="40% - uthevingsfarge 1 5 2 3_3. Chng in credit spreads" xfId="45510" xr:uid="{00000000-0005-0000-0000-000060480000}"/>
    <cellStyle name="40% - uthevingsfarge 1 5 2 4" xfId="45511" xr:uid="{00000000-0005-0000-0000-000061480000}"/>
    <cellStyle name="40% - uthevingsfarge 1 5 2 4 2" xfId="45512" xr:uid="{00000000-0005-0000-0000-000062480000}"/>
    <cellStyle name="40% - uthevingsfarge 1 5 2 5" xfId="45513" xr:uid="{00000000-0005-0000-0000-000063480000}"/>
    <cellStyle name="40% - uthevingsfarge 1 5 2_3. Chng in credit spreads" xfId="45514" xr:uid="{00000000-0005-0000-0000-000064480000}"/>
    <cellStyle name="40% - uthevingsfarge 1 5 3" xfId="4297" xr:uid="{00000000-0005-0000-0000-000065480000}"/>
    <cellStyle name="40% - uthevingsfarge 1 5 3 2" xfId="16726" xr:uid="{00000000-0005-0000-0000-000066480000}"/>
    <cellStyle name="40% - uthevingsfarge 1 5 3 2 2" xfId="45515" xr:uid="{00000000-0005-0000-0000-000067480000}"/>
    <cellStyle name="40% - uthevingsfarge 1 5 3 3" xfId="45516" xr:uid="{00000000-0005-0000-0000-000068480000}"/>
    <cellStyle name="40% - uthevingsfarge 1 5 3_3. Chng in credit spreads" xfId="45517" xr:uid="{00000000-0005-0000-0000-000069480000}"/>
    <cellStyle name="40% - uthevingsfarge 1 5 4" xfId="16727" xr:uid="{00000000-0005-0000-0000-00006A480000}"/>
    <cellStyle name="40% - uthevingsfarge 1 5 4 2" xfId="45518" xr:uid="{00000000-0005-0000-0000-00006B480000}"/>
    <cellStyle name="40% - uthevingsfarge 1 5 4 2 2" xfId="45519" xr:uid="{00000000-0005-0000-0000-00006C480000}"/>
    <cellStyle name="40% - uthevingsfarge 1 5 4 3" xfId="45520" xr:uid="{00000000-0005-0000-0000-00006D480000}"/>
    <cellStyle name="40% - uthevingsfarge 1 5 4_3. Chng in credit spreads" xfId="45521" xr:uid="{00000000-0005-0000-0000-00006E480000}"/>
    <cellStyle name="40% - uthevingsfarge 1 5 5" xfId="16728" xr:uid="{00000000-0005-0000-0000-00006F480000}"/>
    <cellStyle name="40% - uthevingsfarge 1 5 5 2" xfId="45522" xr:uid="{00000000-0005-0000-0000-000070480000}"/>
    <cellStyle name="40% - uthevingsfarge 1 5 6" xfId="39935" xr:uid="{00000000-0005-0000-0000-000071480000}"/>
    <cellStyle name="40% - uthevingsfarge 1 5 7" xfId="45523" xr:uid="{00000000-0005-0000-0000-000072480000}"/>
    <cellStyle name="40% - uthevingsfarge 1 5 8" xfId="45524" xr:uid="{00000000-0005-0000-0000-000073480000}"/>
    <cellStyle name="40% - uthevingsfarge 1 5 9" xfId="45525" xr:uid="{00000000-0005-0000-0000-000074480000}"/>
    <cellStyle name="40% - uthevingsfarge 1 5_3. Chng in credit spreads" xfId="45526"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27" xr:uid="{00000000-0005-0000-0000-000079480000}"/>
    <cellStyle name="40% - uthevingsfarge 1 50 2_4 manuell" xfId="54987" xr:uid="{309219C1-0105-41F6-8F25-48B61F0ADBD4}"/>
    <cellStyle name="40% - uthevingsfarge 1 50 3" xfId="4301" xr:uid="{00000000-0005-0000-0000-00007B480000}"/>
    <cellStyle name="40% - uthevingsfarge 1 50 4" xfId="45528" xr:uid="{00000000-0005-0000-0000-00007C480000}"/>
    <cellStyle name="40% - uthevingsfarge 1 50_4 manuell" xfId="54988"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29" xr:uid="{00000000-0005-0000-0000-000081480000}"/>
    <cellStyle name="40% - uthevingsfarge 1 51 2_4 manuell" xfId="54989" xr:uid="{5E4DF552-221F-46C8-A471-588E2A71ED92}"/>
    <cellStyle name="40% - uthevingsfarge 1 51 3" xfId="4305" xr:uid="{00000000-0005-0000-0000-000083480000}"/>
    <cellStyle name="40% - uthevingsfarge 1 51 4" xfId="45530" xr:uid="{00000000-0005-0000-0000-000084480000}"/>
    <cellStyle name="40% - uthevingsfarge 1 51_4 manuell" xfId="54990"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1" xr:uid="{00000000-0005-0000-0000-000089480000}"/>
    <cellStyle name="40% - uthevingsfarge 1 52 2_4 manuell" xfId="54991" xr:uid="{80C5B153-2A65-402C-AE57-FE87DF00A9DD}"/>
    <cellStyle name="40% - uthevingsfarge 1 52 3" xfId="4309" xr:uid="{00000000-0005-0000-0000-00008B480000}"/>
    <cellStyle name="40% - uthevingsfarge 1 52 4" xfId="45532" xr:uid="{00000000-0005-0000-0000-00008C480000}"/>
    <cellStyle name="40% - uthevingsfarge 1 52_4 manuell" xfId="54992"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3" xr:uid="{00000000-0005-0000-0000-000091480000}"/>
    <cellStyle name="40% - uthevingsfarge 1 53 2_4 manuell" xfId="54993" xr:uid="{17A15296-309B-495B-BFE0-720B83A2A493}"/>
    <cellStyle name="40% - uthevingsfarge 1 53 3" xfId="4313" xr:uid="{00000000-0005-0000-0000-000093480000}"/>
    <cellStyle name="40% - uthevingsfarge 1 53 4" xfId="45534" xr:uid="{00000000-0005-0000-0000-000094480000}"/>
    <cellStyle name="40% - uthevingsfarge 1 53_4 manuell" xfId="54994"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35" xr:uid="{00000000-0005-0000-0000-000099480000}"/>
    <cellStyle name="40% - uthevingsfarge 1 54 2_4 manuell" xfId="54995" xr:uid="{13083A62-247E-4DE5-8B52-0B0FAC12075E}"/>
    <cellStyle name="40% - uthevingsfarge 1 54 3" xfId="4317" xr:uid="{00000000-0005-0000-0000-00009B480000}"/>
    <cellStyle name="40% - uthevingsfarge 1 54 4" xfId="45536" xr:uid="{00000000-0005-0000-0000-00009C480000}"/>
    <cellStyle name="40% - uthevingsfarge 1 54_4 manuell" xfId="54996"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37" xr:uid="{00000000-0005-0000-0000-0000A1480000}"/>
    <cellStyle name="40% - uthevingsfarge 1 55 2_4 manuell" xfId="54997" xr:uid="{72C9BB17-4A8A-4B0C-A59B-4E5B19D3561F}"/>
    <cellStyle name="40% - uthevingsfarge 1 55 3" xfId="4321" xr:uid="{00000000-0005-0000-0000-0000A3480000}"/>
    <cellStyle name="40% - uthevingsfarge 1 55 4" xfId="45538" xr:uid="{00000000-0005-0000-0000-0000A4480000}"/>
    <cellStyle name="40% - uthevingsfarge 1 55_4 manuell" xfId="54998"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39" xr:uid="{00000000-0005-0000-0000-0000A9480000}"/>
    <cellStyle name="40% - uthevingsfarge 1 56 2_4 manuell" xfId="54999" xr:uid="{577254E1-D1B0-43C0-8703-AEED5E95E2D4}"/>
    <cellStyle name="40% - uthevingsfarge 1 56 3" xfId="4325" xr:uid="{00000000-0005-0000-0000-0000AB480000}"/>
    <cellStyle name="40% - uthevingsfarge 1 56 4" xfId="45540" xr:uid="{00000000-0005-0000-0000-0000AC480000}"/>
    <cellStyle name="40% - uthevingsfarge 1 56_4 manuell" xfId="55000"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1" xr:uid="{00000000-0005-0000-0000-0000B1480000}"/>
    <cellStyle name="40% - uthevingsfarge 1 57 2_4 manuell" xfId="55001" xr:uid="{3AB507E1-FAA3-44AE-BB3E-B9806556BD9A}"/>
    <cellStyle name="40% - uthevingsfarge 1 57 3" xfId="4329" xr:uid="{00000000-0005-0000-0000-0000B3480000}"/>
    <cellStyle name="40% - uthevingsfarge 1 57 4" xfId="45542" xr:uid="{00000000-0005-0000-0000-0000B4480000}"/>
    <cellStyle name="40% - uthevingsfarge 1 57_4 manuell" xfId="55002"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3" xr:uid="{00000000-0005-0000-0000-0000B9480000}"/>
    <cellStyle name="40% - uthevingsfarge 1 58 2_4 manuell" xfId="55003" xr:uid="{C1F80F92-E5CD-49DD-9562-DC4DBB9CDC55}"/>
    <cellStyle name="40% - uthevingsfarge 1 58 3" xfId="4333" xr:uid="{00000000-0005-0000-0000-0000BB480000}"/>
    <cellStyle name="40% - uthevingsfarge 1 58 4" xfId="45544" xr:uid="{00000000-0005-0000-0000-0000BC480000}"/>
    <cellStyle name="40% - uthevingsfarge 1 58_4 manuell" xfId="55004"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45" xr:uid="{00000000-0005-0000-0000-0000C1480000}"/>
    <cellStyle name="40% - uthevingsfarge 1 59 2_4 manuell" xfId="55005" xr:uid="{F6C4A8A9-D98D-4926-8055-057C0022FF87}"/>
    <cellStyle name="40% - uthevingsfarge 1 59 3" xfId="4337" xr:uid="{00000000-0005-0000-0000-0000C3480000}"/>
    <cellStyle name="40% - uthevingsfarge 1 59 4" xfId="45546" xr:uid="{00000000-0005-0000-0000-0000C4480000}"/>
    <cellStyle name="40% - uthevingsfarge 1 59_4 manuell" xfId="55006"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47" xr:uid="{00000000-0005-0000-0000-0000C9480000}"/>
    <cellStyle name="40% - uthevingsfarge 1 6 2 2_CC1" xfId="55007" xr:uid="{DBE85539-5F0A-402B-BCF2-D97A08C9121A}"/>
    <cellStyle name="40% - uthevingsfarge 1 6 2 3" xfId="45548" xr:uid="{00000000-0005-0000-0000-0000CA480000}"/>
    <cellStyle name="40% - uthevingsfarge 1 6 2 4" xfId="45549" xr:uid="{00000000-0005-0000-0000-0000CB480000}"/>
    <cellStyle name="40% - uthevingsfarge 1 6 2_3. Chng in credit spreads" xfId="45550" xr:uid="{00000000-0005-0000-0000-0000CC480000}"/>
    <cellStyle name="40% - uthevingsfarge 1 6 3" xfId="4341" xr:uid="{00000000-0005-0000-0000-0000CD480000}"/>
    <cellStyle name="40% - uthevingsfarge 1 6 3 2" xfId="16729" xr:uid="{00000000-0005-0000-0000-0000CE480000}"/>
    <cellStyle name="40% - uthevingsfarge 1 6 3 2 2" xfId="45551" xr:uid="{00000000-0005-0000-0000-0000CF480000}"/>
    <cellStyle name="40% - uthevingsfarge 1 6 3 3" xfId="45552" xr:uid="{00000000-0005-0000-0000-0000D0480000}"/>
    <cellStyle name="40% - uthevingsfarge 1 6 3_3. Chng in credit spreads" xfId="45553" xr:uid="{00000000-0005-0000-0000-0000D1480000}"/>
    <cellStyle name="40% - uthevingsfarge 1 6 4" xfId="16730" xr:uid="{00000000-0005-0000-0000-0000D2480000}"/>
    <cellStyle name="40% - uthevingsfarge 1 6 4 2" xfId="45554" xr:uid="{00000000-0005-0000-0000-0000D3480000}"/>
    <cellStyle name="40% - uthevingsfarge 1 6 5" xfId="16731" xr:uid="{00000000-0005-0000-0000-0000D4480000}"/>
    <cellStyle name="40% - uthevingsfarge 1 6 6" xfId="39936" xr:uid="{00000000-0005-0000-0000-0000D5480000}"/>
    <cellStyle name="40% - uthevingsfarge 1 6 7" xfId="45555" xr:uid="{00000000-0005-0000-0000-0000D6480000}"/>
    <cellStyle name="40% - uthevingsfarge 1 6 8" xfId="45556" xr:uid="{00000000-0005-0000-0000-0000D7480000}"/>
    <cellStyle name="40% - uthevingsfarge 1 6 9" xfId="45557" xr:uid="{00000000-0005-0000-0000-0000D8480000}"/>
    <cellStyle name="40% - uthevingsfarge 1 6_3. Chng in credit spreads" xfId="45558" xr:uid="{00000000-0005-0000-0000-0000D9480000}"/>
    <cellStyle name="40% - uthevingsfarge 1 60" xfId="16732" xr:uid="{00000000-0005-0000-0000-0000DA480000}"/>
    <cellStyle name="40% - uthevingsfarge 1 60 2" xfId="16733" xr:uid="{00000000-0005-0000-0000-0000DB480000}"/>
    <cellStyle name="40% - uthevingsfarge 1 60 2 2" xfId="36613" xr:uid="{00000000-0005-0000-0000-0000DC480000}"/>
    <cellStyle name="40% - uthevingsfarge 1 60 3" xfId="16734" xr:uid="{00000000-0005-0000-0000-0000DD480000}"/>
    <cellStyle name="40% - uthevingsfarge 1 60 4" xfId="36377"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4" xr:uid="{00000000-0005-0000-0000-0000E2480000}"/>
    <cellStyle name="40% - uthevingsfarge 1 61 3" xfId="16738" xr:uid="{00000000-0005-0000-0000-0000E3480000}"/>
    <cellStyle name="40% - uthevingsfarge 1 61 4" xfId="36403"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5" xr:uid="{00000000-0005-0000-0000-0000E8480000}"/>
    <cellStyle name="40% - uthevingsfarge 1 62 3" xfId="36392" xr:uid="{00000000-0005-0000-0000-0000E9480000}"/>
    <cellStyle name="40% - uthevingsfarge 1 62_AVA DVA EL" xfId="16742" xr:uid="{00000000-0005-0000-0000-0000EA480000}"/>
    <cellStyle name="40% - uthevingsfarge 1 63" xfId="16743" xr:uid="{00000000-0005-0000-0000-0000EB480000}"/>
    <cellStyle name="40% - uthevingsfarge 1 63 2" xfId="36587" xr:uid="{00000000-0005-0000-0000-0000EC480000}"/>
    <cellStyle name="40% - uthevingsfarge 1 64" xfId="16744" xr:uid="{00000000-0005-0000-0000-0000ED480000}"/>
    <cellStyle name="40% - uthevingsfarge 1 64 2" xfId="36666" xr:uid="{00000000-0005-0000-0000-0000EE480000}"/>
    <cellStyle name="40% - uthevingsfarge 1 65" xfId="16745" xr:uid="{00000000-0005-0000-0000-0000EF480000}"/>
    <cellStyle name="40% - uthevingsfarge 1 65 2" xfId="36557" xr:uid="{00000000-0005-0000-0000-0000F0480000}"/>
    <cellStyle name="40% - uthevingsfarge 1 66" xfId="16746" xr:uid="{00000000-0005-0000-0000-0000F1480000}"/>
    <cellStyle name="40% - uthevingsfarge 1 66 2" xfId="36652" xr:uid="{00000000-0005-0000-0000-0000F2480000}"/>
    <cellStyle name="40% - uthevingsfarge 1 67" xfId="36526" xr:uid="{00000000-0005-0000-0000-0000F3480000}"/>
    <cellStyle name="40% - uthevingsfarge 1 68" xfId="45559" xr:uid="{00000000-0005-0000-0000-0000F4480000}"/>
    <cellStyle name="40% - uthevingsfarge 1 69" xfId="45560"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1" xr:uid="{00000000-0005-0000-0000-0000F9480000}"/>
    <cellStyle name="40% - uthevingsfarge 1 7 2 4" xfId="45562" xr:uid="{00000000-0005-0000-0000-0000FA480000}"/>
    <cellStyle name="40% - uthevingsfarge 1 7 2_4 manuell" xfId="55008"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3" xr:uid="{00000000-0005-0000-0000-000001490000}"/>
    <cellStyle name="40% - uthevingsfarge 1 7 7" xfId="45564" xr:uid="{00000000-0005-0000-0000-000002490000}"/>
    <cellStyle name="40% - uthevingsfarge 1 7 8" xfId="45565" xr:uid="{00000000-0005-0000-0000-000003490000}"/>
    <cellStyle name="40% - uthevingsfarge 1 7_3. Chng in credit spreads" xfId="45566" xr:uid="{00000000-0005-0000-0000-000004490000}"/>
    <cellStyle name="40% - uthevingsfarge 1 70" xfId="45567" xr:uid="{00000000-0005-0000-0000-000005490000}"/>
    <cellStyle name="40% - uthevingsfarge 1 71" xfId="45568" xr:uid="{00000000-0005-0000-0000-000006490000}"/>
    <cellStyle name="40% - uthevingsfarge 1 72" xfId="45569" xr:uid="{00000000-0005-0000-0000-000007490000}"/>
    <cellStyle name="40% - uthevingsfarge 1 73" xfId="45570" xr:uid="{00000000-0005-0000-0000-000008490000}"/>
    <cellStyle name="40% - uthevingsfarge 1 74" xfId="45571"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2" xr:uid="{00000000-0005-0000-0000-00000D490000}"/>
    <cellStyle name="40% - uthevingsfarge 1 8 2 4" xfId="45573" xr:uid="{00000000-0005-0000-0000-00000E490000}"/>
    <cellStyle name="40% - uthevingsfarge 1 8 2_4 manuell" xfId="55009" xr:uid="{3F45B591-9965-43CA-9B78-EB2C016BC17C}"/>
    <cellStyle name="40% - uthevingsfarge 1 8 3" xfId="4349" xr:uid="{00000000-0005-0000-0000-000010490000}"/>
    <cellStyle name="40% - uthevingsfarge 1 8 4" xfId="45574" xr:uid="{00000000-0005-0000-0000-000011490000}"/>
    <cellStyle name="40% - uthevingsfarge 1 8 5" xfId="45575" xr:uid="{00000000-0005-0000-0000-000012490000}"/>
    <cellStyle name="40% - uthevingsfarge 1 8_3. Chng in credit spreads" xfId="45576"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77" xr:uid="{00000000-0005-0000-0000-000017490000}"/>
    <cellStyle name="40% - uthevingsfarge 1 9 2_4 manuell" xfId="55010" xr:uid="{6F10F46D-8520-4D96-A849-CDB7B86E5DF6}"/>
    <cellStyle name="40% - uthevingsfarge 1 9 3" xfId="4353" xr:uid="{00000000-0005-0000-0000-000019490000}"/>
    <cellStyle name="40% - uthevingsfarge 1 9 4" xfId="45578" xr:uid="{00000000-0005-0000-0000-00001A490000}"/>
    <cellStyle name="40% - uthevingsfarge 1 9 5" xfId="45579" xr:uid="{00000000-0005-0000-0000-00001B490000}"/>
    <cellStyle name="40% - uthevingsfarge 1 9_4 manuell" xfId="55011" xr:uid="{285478D9-DE2A-4552-81DB-019B2DF86F92}"/>
    <cellStyle name="40% - uthevingsfarge 1_4 manuell" xfId="55012" xr:uid="{9FCD251A-5236-4BF4-A963-3315FA6EBD8C}"/>
    <cellStyle name="40% - uthevingsfarge 2" xfId="36252"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80" xr:uid="{00000000-0005-0000-0000-000022490000}"/>
    <cellStyle name="40% - uthevingsfarge 2 10 2_4 manuell" xfId="55013" xr:uid="{91D036B0-800E-4DAC-8061-2336C94CBD99}"/>
    <cellStyle name="40% - uthevingsfarge 2 10 3" xfId="4357" xr:uid="{00000000-0005-0000-0000-000024490000}"/>
    <cellStyle name="40% - uthevingsfarge 2 10 4" xfId="45581" xr:uid="{00000000-0005-0000-0000-000025490000}"/>
    <cellStyle name="40% - uthevingsfarge 2 10 5" xfId="45582" xr:uid="{00000000-0005-0000-0000-000026490000}"/>
    <cellStyle name="40% - uthevingsfarge 2 10_4 manuell" xfId="55014"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3" xr:uid="{00000000-0005-0000-0000-00002B490000}"/>
    <cellStyle name="40% - uthevingsfarge 2 11 2_4 manuell" xfId="55015" xr:uid="{B4200C01-0677-4578-94F8-EC3346736DE0}"/>
    <cellStyle name="40% - uthevingsfarge 2 11 3" xfId="4361" xr:uid="{00000000-0005-0000-0000-00002D490000}"/>
    <cellStyle name="40% - uthevingsfarge 2 11 4" xfId="45584" xr:uid="{00000000-0005-0000-0000-00002E490000}"/>
    <cellStyle name="40% - uthevingsfarge 2 11_4 manuell" xfId="55016"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85" xr:uid="{00000000-0005-0000-0000-000033490000}"/>
    <cellStyle name="40% - uthevingsfarge 2 12 2_4 manuell" xfId="55017" xr:uid="{8E2D2822-F93A-410A-9DEF-3B15FFFC9DD7}"/>
    <cellStyle name="40% - uthevingsfarge 2 12 3" xfId="4365" xr:uid="{00000000-0005-0000-0000-000035490000}"/>
    <cellStyle name="40% - uthevingsfarge 2 12 4" xfId="45586" xr:uid="{00000000-0005-0000-0000-000036490000}"/>
    <cellStyle name="40% - uthevingsfarge 2 12_4 manuell" xfId="55018"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87" xr:uid="{00000000-0005-0000-0000-00003B490000}"/>
    <cellStyle name="40% - uthevingsfarge 2 13 2_4 manuell" xfId="55019" xr:uid="{0FE87D80-8478-4560-A05C-F1F6C99225A8}"/>
    <cellStyle name="40% - uthevingsfarge 2 13 3" xfId="4369" xr:uid="{00000000-0005-0000-0000-00003D490000}"/>
    <cellStyle name="40% - uthevingsfarge 2 13 4" xfId="45588" xr:uid="{00000000-0005-0000-0000-00003E490000}"/>
    <cellStyle name="40% - uthevingsfarge 2 13_4 manuell" xfId="55020"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89" xr:uid="{00000000-0005-0000-0000-000043490000}"/>
    <cellStyle name="40% - uthevingsfarge 2 14 2_4 manuell" xfId="55021" xr:uid="{073C5726-5F33-4699-A7A5-2044C281F078}"/>
    <cellStyle name="40% - uthevingsfarge 2 14 3" xfId="4373" xr:uid="{00000000-0005-0000-0000-000045490000}"/>
    <cellStyle name="40% - uthevingsfarge 2 14 4" xfId="45590" xr:uid="{00000000-0005-0000-0000-000046490000}"/>
    <cellStyle name="40% - uthevingsfarge 2 14_4 manuell" xfId="55022"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1" xr:uid="{00000000-0005-0000-0000-00004B490000}"/>
    <cellStyle name="40% - uthevingsfarge 2 15 2_4 manuell" xfId="55023" xr:uid="{88D739C7-A926-4602-BD91-F6C521DA5AB7}"/>
    <cellStyle name="40% - uthevingsfarge 2 15 3" xfId="4377" xr:uid="{00000000-0005-0000-0000-00004D490000}"/>
    <cellStyle name="40% - uthevingsfarge 2 15 4" xfId="45592" xr:uid="{00000000-0005-0000-0000-00004E490000}"/>
    <cellStyle name="40% - uthevingsfarge 2 15_4 manuell" xfId="55024"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3" xr:uid="{00000000-0005-0000-0000-000053490000}"/>
    <cellStyle name="40% - uthevingsfarge 2 16 2_4 manuell" xfId="55025" xr:uid="{0ECDFDB9-63F4-4CBF-B402-6D84BE942300}"/>
    <cellStyle name="40% - uthevingsfarge 2 16 3" xfId="4381" xr:uid="{00000000-0005-0000-0000-000055490000}"/>
    <cellStyle name="40% - uthevingsfarge 2 16 4" xfId="45594" xr:uid="{00000000-0005-0000-0000-000056490000}"/>
    <cellStyle name="40% - uthevingsfarge 2 16_4 manuell" xfId="55026"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95" xr:uid="{00000000-0005-0000-0000-00005B490000}"/>
    <cellStyle name="40% - uthevingsfarge 2 17 2_4 manuell" xfId="55027" xr:uid="{AFF43B0C-F754-4639-A379-7F4BFFE38CFC}"/>
    <cellStyle name="40% - uthevingsfarge 2 17 3" xfId="4385" xr:uid="{00000000-0005-0000-0000-00005D490000}"/>
    <cellStyle name="40% - uthevingsfarge 2 17 4" xfId="45596" xr:uid="{00000000-0005-0000-0000-00005E490000}"/>
    <cellStyle name="40% - uthevingsfarge 2 17_4 manuell" xfId="55028"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97" xr:uid="{00000000-0005-0000-0000-000063490000}"/>
    <cellStyle name="40% - uthevingsfarge 2 18 2_4 manuell" xfId="55029" xr:uid="{EB9F8A2A-9FFC-4A25-B2D2-C9EEC543C89D}"/>
    <cellStyle name="40% - uthevingsfarge 2 18 3" xfId="4389" xr:uid="{00000000-0005-0000-0000-000065490000}"/>
    <cellStyle name="40% - uthevingsfarge 2 18 4" xfId="45598" xr:uid="{00000000-0005-0000-0000-000066490000}"/>
    <cellStyle name="40% - uthevingsfarge 2 18_4 manuell" xfId="55030"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599" xr:uid="{00000000-0005-0000-0000-00006B490000}"/>
    <cellStyle name="40% - uthevingsfarge 2 19 2_4 manuell" xfId="55031" xr:uid="{B99FD38A-5A2D-41CC-915E-1E4745FE98B1}"/>
    <cellStyle name="40% - uthevingsfarge 2 19 3" xfId="4393" xr:uid="{00000000-0005-0000-0000-00006D490000}"/>
    <cellStyle name="40% - uthevingsfarge 2 19 4" xfId="45600" xr:uid="{00000000-0005-0000-0000-00006E490000}"/>
    <cellStyle name="40% - uthevingsfarge 2 19_4 manuell" xfId="55032"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1" xr:uid="{00000000-0005-0000-0000-000077490000}"/>
    <cellStyle name="40% - uthevingsfarge 2 2 14" xfId="45602" xr:uid="{00000000-0005-0000-0000-000078490000}"/>
    <cellStyle name="40% - uthevingsfarge 2 2 15" xfId="45603" xr:uid="{00000000-0005-0000-0000-000079490000}"/>
    <cellStyle name="40% - uthevingsfarge 2 2 16" xfId="45604" xr:uid="{00000000-0005-0000-0000-00007A490000}"/>
    <cellStyle name="40% - uthevingsfarge 2 2 2" xfId="4395" xr:uid="{00000000-0005-0000-0000-00007B490000}"/>
    <cellStyle name="40% - uthevingsfarge 2 2 2 10" xfId="45605" xr:uid="{00000000-0005-0000-0000-00007C490000}"/>
    <cellStyle name="40% - uthevingsfarge 2 2 2 11" xfId="45606" xr:uid="{00000000-0005-0000-0000-00007D490000}"/>
    <cellStyle name="40% - uthevingsfarge 2 2 2 2" xfId="4396" xr:uid="{00000000-0005-0000-0000-00007E490000}"/>
    <cellStyle name="40% - uthevingsfarge 2 2 2 2 10" xfId="45607" xr:uid="{00000000-0005-0000-0000-00007F490000}"/>
    <cellStyle name="40% - uthevingsfarge 2 2 2 2 2" xfId="16757" xr:uid="{00000000-0005-0000-0000-000080490000}"/>
    <cellStyle name="40% - uthevingsfarge 2 2 2 2 2 2" xfId="16758" xr:uid="{00000000-0005-0000-0000-000081490000}"/>
    <cellStyle name="40% - uthevingsfarge 2 2 2 2 2 2 2" xfId="45608" xr:uid="{00000000-0005-0000-0000-000082490000}"/>
    <cellStyle name="40% - uthevingsfarge 2 2 2 2 2 2 2 2" xfId="45609" xr:uid="{00000000-0005-0000-0000-000083490000}"/>
    <cellStyle name="40% - uthevingsfarge 2 2 2 2 2 2 3" xfId="45610" xr:uid="{00000000-0005-0000-0000-000084490000}"/>
    <cellStyle name="40% - uthevingsfarge 2 2 2 2 2 2_3. Chng in credit spreads" xfId="45611" xr:uid="{00000000-0005-0000-0000-000085490000}"/>
    <cellStyle name="40% - uthevingsfarge 2 2 2 2 2 3" xfId="16759" xr:uid="{00000000-0005-0000-0000-000086490000}"/>
    <cellStyle name="40% - uthevingsfarge 2 2 2 2 2 3 2" xfId="45612" xr:uid="{00000000-0005-0000-0000-000087490000}"/>
    <cellStyle name="40% - uthevingsfarge 2 2 2 2 2 4" xfId="45613" xr:uid="{00000000-0005-0000-0000-000088490000}"/>
    <cellStyle name="40% - uthevingsfarge 2 2 2 2 2 5" xfId="45614" xr:uid="{00000000-0005-0000-0000-000089490000}"/>
    <cellStyle name="40% - uthevingsfarge 2 2 2 2 2 6" xfId="45615" xr:uid="{00000000-0005-0000-0000-00008A490000}"/>
    <cellStyle name="40% - uthevingsfarge 2 2 2 2 2_3. Chng in credit spreads" xfId="45616" xr:uid="{00000000-0005-0000-0000-00008B490000}"/>
    <cellStyle name="40% - uthevingsfarge 2 2 2 2 3" xfId="16760" xr:uid="{00000000-0005-0000-0000-00008C490000}"/>
    <cellStyle name="40% - uthevingsfarge 2 2 2 2 3 2" xfId="16761" xr:uid="{00000000-0005-0000-0000-00008D490000}"/>
    <cellStyle name="40% - uthevingsfarge 2 2 2 2 3 2 2" xfId="45617" xr:uid="{00000000-0005-0000-0000-00008E490000}"/>
    <cellStyle name="40% - uthevingsfarge 2 2 2 2 3 2 2 2" xfId="45618" xr:uid="{00000000-0005-0000-0000-00008F490000}"/>
    <cellStyle name="40% - uthevingsfarge 2 2 2 2 3 2 3" xfId="45619" xr:uid="{00000000-0005-0000-0000-000090490000}"/>
    <cellStyle name="40% - uthevingsfarge 2 2 2 2 3 2_3. Chng in credit spreads" xfId="45620" xr:uid="{00000000-0005-0000-0000-000091490000}"/>
    <cellStyle name="40% - uthevingsfarge 2 2 2 2 3 3" xfId="16762" xr:uid="{00000000-0005-0000-0000-000092490000}"/>
    <cellStyle name="40% - uthevingsfarge 2 2 2 2 3 3 2" xfId="45621" xr:uid="{00000000-0005-0000-0000-000093490000}"/>
    <cellStyle name="40% - uthevingsfarge 2 2 2 2 3 4" xfId="45622" xr:uid="{00000000-0005-0000-0000-000094490000}"/>
    <cellStyle name="40% - uthevingsfarge 2 2 2 2 3 5" xfId="45623" xr:uid="{00000000-0005-0000-0000-000095490000}"/>
    <cellStyle name="40% - uthevingsfarge 2 2 2 2 3 6" xfId="45624" xr:uid="{00000000-0005-0000-0000-000096490000}"/>
    <cellStyle name="40% - uthevingsfarge 2 2 2 2 3_3. Chng in credit spreads" xfId="45625" xr:uid="{00000000-0005-0000-0000-000097490000}"/>
    <cellStyle name="40% - uthevingsfarge 2 2 2 2 4" xfId="16763" xr:uid="{00000000-0005-0000-0000-000098490000}"/>
    <cellStyle name="40% - uthevingsfarge 2 2 2 2 4 2" xfId="16764" xr:uid="{00000000-0005-0000-0000-000099490000}"/>
    <cellStyle name="40% - uthevingsfarge 2 2 2 2 4 2 2" xfId="45626" xr:uid="{00000000-0005-0000-0000-00009A490000}"/>
    <cellStyle name="40% - uthevingsfarge 2 2 2 2 4 3" xfId="16765" xr:uid="{00000000-0005-0000-0000-00009B490000}"/>
    <cellStyle name="40% - uthevingsfarge 2 2 2 2 4 4" xfId="45627" xr:uid="{00000000-0005-0000-0000-00009C490000}"/>
    <cellStyle name="40% - uthevingsfarge 2 2 2 2 4 5" xfId="45628" xr:uid="{00000000-0005-0000-0000-00009D490000}"/>
    <cellStyle name="40% - uthevingsfarge 2 2 2 2 4 6" xfId="45629" xr:uid="{00000000-0005-0000-0000-00009E490000}"/>
    <cellStyle name="40% - uthevingsfarge 2 2 2 2 4_3. Chng in credit spreads" xfId="45630" xr:uid="{00000000-0005-0000-0000-00009F490000}"/>
    <cellStyle name="40% - uthevingsfarge 2 2 2 2 5" xfId="16766" xr:uid="{00000000-0005-0000-0000-0000A0490000}"/>
    <cellStyle name="40% - uthevingsfarge 2 2 2 2 5 2" xfId="16767" xr:uid="{00000000-0005-0000-0000-0000A1490000}"/>
    <cellStyle name="40% - uthevingsfarge 2 2 2 2 5 2 2" xfId="45631" xr:uid="{00000000-0005-0000-0000-0000A2490000}"/>
    <cellStyle name="40% - uthevingsfarge 2 2 2 2 5 3" xfId="16768" xr:uid="{00000000-0005-0000-0000-0000A3490000}"/>
    <cellStyle name="40% - uthevingsfarge 2 2 2 2 5 4" xfId="45632" xr:uid="{00000000-0005-0000-0000-0000A4490000}"/>
    <cellStyle name="40% - uthevingsfarge 2 2 2 2 5 5" xfId="45633" xr:uid="{00000000-0005-0000-0000-0000A5490000}"/>
    <cellStyle name="40% - uthevingsfarge 2 2 2 2 5_3. Chng in credit spreads" xfId="45634" xr:uid="{00000000-0005-0000-0000-0000A6490000}"/>
    <cellStyle name="40% - uthevingsfarge 2 2 2 2 6" xfId="16769" xr:uid="{00000000-0005-0000-0000-0000A7490000}"/>
    <cellStyle name="40% - uthevingsfarge 2 2 2 2 6 2" xfId="45635" xr:uid="{00000000-0005-0000-0000-0000A8490000}"/>
    <cellStyle name="40% - uthevingsfarge 2 2 2 2 7" xfId="16770" xr:uid="{00000000-0005-0000-0000-0000A9490000}"/>
    <cellStyle name="40% - uthevingsfarge 2 2 2 2 8" xfId="45636" xr:uid="{00000000-0005-0000-0000-0000AA490000}"/>
    <cellStyle name="40% - uthevingsfarge 2 2 2 2 9" xfId="45637" xr:uid="{00000000-0005-0000-0000-0000AB490000}"/>
    <cellStyle name="40% - uthevingsfarge 2 2 2 2_3. Chng in credit spreads" xfId="45638" xr:uid="{00000000-0005-0000-0000-0000AC490000}"/>
    <cellStyle name="40% - uthevingsfarge 2 2 2 3" xfId="16771" xr:uid="{00000000-0005-0000-0000-0000AD490000}"/>
    <cellStyle name="40% - uthevingsfarge 2 2 2 3 2" xfId="16772" xr:uid="{00000000-0005-0000-0000-0000AE490000}"/>
    <cellStyle name="40% - uthevingsfarge 2 2 2 3 2 2" xfId="45639" xr:uid="{00000000-0005-0000-0000-0000AF490000}"/>
    <cellStyle name="40% - uthevingsfarge 2 2 2 3 2 2 2" xfId="45640" xr:uid="{00000000-0005-0000-0000-0000B0490000}"/>
    <cellStyle name="40% - uthevingsfarge 2 2 2 3 2 3" xfId="45641" xr:uid="{00000000-0005-0000-0000-0000B1490000}"/>
    <cellStyle name="40% - uthevingsfarge 2 2 2 3 2_3. Chng in credit spreads" xfId="45642" xr:uid="{00000000-0005-0000-0000-0000B2490000}"/>
    <cellStyle name="40% - uthevingsfarge 2 2 2 3 3" xfId="16773" xr:uid="{00000000-0005-0000-0000-0000B3490000}"/>
    <cellStyle name="40% - uthevingsfarge 2 2 2 3 3 2" xfId="45643" xr:uid="{00000000-0005-0000-0000-0000B4490000}"/>
    <cellStyle name="40% - uthevingsfarge 2 2 2 3 4" xfId="45644" xr:uid="{00000000-0005-0000-0000-0000B5490000}"/>
    <cellStyle name="40% - uthevingsfarge 2 2 2 3 5" xfId="45645" xr:uid="{00000000-0005-0000-0000-0000B6490000}"/>
    <cellStyle name="40% - uthevingsfarge 2 2 2 3 6" xfId="45646" xr:uid="{00000000-0005-0000-0000-0000B7490000}"/>
    <cellStyle name="40% - uthevingsfarge 2 2 2 3_3. Chng in credit spreads" xfId="45647" xr:uid="{00000000-0005-0000-0000-0000B8490000}"/>
    <cellStyle name="40% - uthevingsfarge 2 2 2 4" xfId="16774" xr:uid="{00000000-0005-0000-0000-0000B9490000}"/>
    <cellStyle name="40% - uthevingsfarge 2 2 2 4 2" xfId="16775" xr:uid="{00000000-0005-0000-0000-0000BA490000}"/>
    <cellStyle name="40% - uthevingsfarge 2 2 2 4 2 2" xfId="45648" xr:uid="{00000000-0005-0000-0000-0000BB490000}"/>
    <cellStyle name="40% - uthevingsfarge 2 2 2 4 2 2 2" xfId="45649" xr:uid="{00000000-0005-0000-0000-0000BC490000}"/>
    <cellStyle name="40% - uthevingsfarge 2 2 2 4 2 3" xfId="45650" xr:uid="{00000000-0005-0000-0000-0000BD490000}"/>
    <cellStyle name="40% - uthevingsfarge 2 2 2 4 2_3. Chng in credit spreads" xfId="45651" xr:uid="{00000000-0005-0000-0000-0000BE490000}"/>
    <cellStyle name="40% - uthevingsfarge 2 2 2 4 3" xfId="16776" xr:uid="{00000000-0005-0000-0000-0000BF490000}"/>
    <cellStyle name="40% - uthevingsfarge 2 2 2 4 3 2" xfId="45652" xr:uid="{00000000-0005-0000-0000-0000C0490000}"/>
    <cellStyle name="40% - uthevingsfarge 2 2 2 4 4" xfId="45653" xr:uid="{00000000-0005-0000-0000-0000C1490000}"/>
    <cellStyle name="40% - uthevingsfarge 2 2 2 4 5" xfId="45654" xr:uid="{00000000-0005-0000-0000-0000C2490000}"/>
    <cellStyle name="40% - uthevingsfarge 2 2 2 4 6" xfId="45655" xr:uid="{00000000-0005-0000-0000-0000C3490000}"/>
    <cellStyle name="40% - uthevingsfarge 2 2 2 4_3. Chng in credit spreads" xfId="45656" xr:uid="{00000000-0005-0000-0000-0000C4490000}"/>
    <cellStyle name="40% - uthevingsfarge 2 2 2 5" xfId="16777" xr:uid="{00000000-0005-0000-0000-0000C5490000}"/>
    <cellStyle name="40% - uthevingsfarge 2 2 2 5 2" xfId="16778" xr:uid="{00000000-0005-0000-0000-0000C6490000}"/>
    <cellStyle name="40% - uthevingsfarge 2 2 2 5 2 2" xfId="45657" xr:uid="{00000000-0005-0000-0000-0000C7490000}"/>
    <cellStyle name="40% - uthevingsfarge 2 2 2 5 2 2 2" xfId="45658" xr:uid="{00000000-0005-0000-0000-0000C8490000}"/>
    <cellStyle name="40% - uthevingsfarge 2 2 2 5 2 3" xfId="45659" xr:uid="{00000000-0005-0000-0000-0000C9490000}"/>
    <cellStyle name="40% - uthevingsfarge 2 2 2 5 2_3. Chng in credit spreads" xfId="45660" xr:uid="{00000000-0005-0000-0000-0000CA490000}"/>
    <cellStyle name="40% - uthevingsfarge 2 2 2 5 3" xfId="16779" xr:uid="{00000000-0005-0000-0000-0000CB490000}"/>
    <cellStyle name="40% - uthevingsfarge 2 2 2 5 3 2" xfId="45661" xr:uid="{00000000-0005-0000-0000-0000CC490000}"/>
    <cellStyle name="40% - uthevingsfarge 2 2 2 5 4" xfId="45662" xr:uid="{00000000-0005-0000-0000-0000CD490000}"/>
    <cellStyle name="40% - uthevingsfarge 2 2 2 5 5" xfId="45663" xr:uid="{00000000-0005-0000-0000-0000CE490000}"/>
    <cellStyle name="40% - uthevingsfarge 2 2 2 5 6" xfId="45664" xr:uid="{00000000-0005-0000-0000-0000CF490000}"/>
    <cellStyle name="40% - uthevingsfarge 2 2 2 5_3. Chng in credit spreads" xfId="45665" xr:uid="{00000000-0005-0000-0000-0000D0490000}"/>
    <cellStyle name="40% - uthevingsfarge 2 2 2 6" xfId="16780" xr:uid="{00000000-0005-0000-0000-0000D1490000}"/>
    <cellStyle name="40% - uthevingsfarge 2 2 2 6 2" xfId="16781" xr:uid="{00000000-0005-0000-0000-0000D2490000}"/>
    <cellStyle name="40% - uthevingsfarge 2 2 2 6 2 2" xfId="45666" xr:uid="{00000000-0005-0000-0000-0000D3490000}"/>
    <cellStyle name="40% - uthevingsfarge 2 2 2 6 3" xfId="16782" xr:uid="{00000000-0005-0000-0000-0000D4490000}"/>
    <cellStyle name="40% - uthevingsfarge 2 2 2 6 4" xfId="45667" xr:uid="{00000000-0005-0000-0000-0000D5490000}"/>
    <cellStyle name="40% - uthevingsfarge 2 2 2 6 5" xfId="45668" xr:uid="{00000000-0005-0000-0000-0000D6490000}"/>
    <cellStyle name="40% - uthevingsfarge 2 2 2 6 6" xfId="45669" xr:uid="{00000000-0005-0000-0000-0000D7490000}"/>
    <cellStyle name="40% - uthevingsfarge 2 2 2 6_3. Chng in credit spreads" xfId="45670" xr:uid="{00000000-0005-0000-0000-0000D8490000}"/>
    <cellStyle name="40% - uthevingsfarge 2 2 2 7" xfId="16783" xr:uid="{00000000-0005-0000-0000-0000D9490000}"/>
    <cellStyle name="40% - uthevingsfarge 2 2 2 7 2" xfId="45671" xr:uid="{00000000-0005-0000-0000-0000DA490000}"/>
    <cellStyle name="40% - uthevingsfarge 2 2 2 8" xfId="39937" xr:uid="{00000000-0005-0000-0000-0000DB490000}"/>
    <cellStyle name="40% - uthevingsfarge 2 2 2 9" xfId="45672" xr:uid="{00000000-0005-0000-0000-0000DC490000}"/>
    <cellStyle name="40% - uthevingsfarge 2 2 2_3. Chng in credit spreads" xfId="45673" xr:uid="{00000000-0005-0000-0000-0000DD490000}"/>
    <cellStyle name="40% - uthevingsfarge 2 2 3" xfId="12465" xr:uid="{00000000-0005-0000-0000-0000DE490000}"/>
    <cellStyle name="40% - uthevingsfarge 2 2 3 10" xfId="45674" xr:uid="{00000000-0005-0000-0000-0000DF490000}"/>
    <cellStyle name="40% - uthevingsfarge 2 2 3 2" xfId="16784" xr:uid="{00000000-0005-0000-0000-0000E0490000}"/>
    <cellStyle name="40% - uthevingsfarge 2 2 3 2 2" xfId="16785" xr:uid="{00000000-0005-0000-0000-0000E1490000}"/>
    <cellStyle name="40% - uthevingsfarge 2 2 3 2 2 2" xfId="45675" xr:uid="{00000000-0005-0000-0000-0000E2490000}"/>
    <cellStyle name="40% - uthevingsfarge 2 2 3 2 2 2 2" xfId="45676" xr:uid="{00000000-0005-0000-0000-0000E3490000}"/>
    <cellStyle name="40% - uthevingsfarge 2 2 3 2 2 3" xfId="45677" xr:uid="{00000000-0005-0000-0000-0000E4490000}"/>
    <cellStyle name="40% - uthevingsfarge 2 2 3 2 2_3. Chng in credit spreads" xfId="45678" xr:uid="{00000000-0005-0000-0000-0000E5490000}"/>
    <cellStyle name="40% - uthevingsfarge 2 2 3 2 3" xfId="16786" xr:uid="{00000000-0005-0000-0000-0000E6490000}"/>
    <cellStyle name="40% - uthevingsfarge 2 2 3 2 3 2" xfId="45679" xr:uid="{00000000-0005-0000-0000-0000E7490000}"/>
    <cellStyle name="40% - uthevingsfarge 2 2 3 2 3 2 2" xfId="45680" xr:uid="{00000000-0005-0000-0000-0000E8490000}"/>
    <cellStyle name="40% - uthevingsfarge 2 2 3 2 3 3" xfId="45681" xr:uid="{00000000-0005-0000-0000-0000E9490000}"/>
    <cellStyle name="40% - uthevingsfarge 2 2 3 2 3_3. Chng in credit spreads" xfId="45682" xr:uid="{00000000-0005-0000-0000-0000EA490000}"/>
    <cellStyle name="40% - uthevingsfarge 2 2 3 2 4" xfId="45683" xr:uid="{00000000-0005-0000-0000-0000EB490000}"/>
    <cellStyle name="40% - uthevingsfarge 2 2 3 2 4 2" xfId="45684" xr:uid="{00000000-0005-0000-0000-0000EC490000}"/>
    <cellStyle name="40% - uthevingsfarge 2 2 3 2 4 2 2" xfId="45685" xr:uid="{00000000-0005-0000-0000-0000ED490000}"/>
    <cellStyle name="40% - uthevingsfarge 2 2 3 2 4 3" xfId="45686" xr:uid="{00000000-0005-0000-0000-0000EE490000}"/>
    <cellStyle name="40% - uthevingsfarge 2 2 3 2 4_3. Chng in credit spreads" xfId="45687" xr:uid="{00000000-0005-0000-0000-0000EF490000}"/>
    <cellStyle name="40% - uthevingsfarge 2 2 3 2 5" xfId="45688" xr:uid="{00000000-0005-0000-0000-0000F0490000}"/>
    <cellStyle name="40% - uthevingsfarge 2 2 3 2 5 2" xfId="45689" xr:uid="{00000000-0005-0000-0000-0000F1490000}"/>
    <cellStyle name="40% - uthevingsfarge 2 2 3 2 6" xfId="45690" xr:uid="{00000000-0005-0000-0000-0000F2490000}"/>
    <cellStyle name="40% - uthevingsfarge 2 2 3 2_3. Chng in credit spreads" xfId="45691" xr:uid="{00000000-0005-0000-0000-0000F3490000}"/>
    <cellStyle name="40% - uthevingsfarge 2 2 3 3" xfId="16787" xr:uid="{00000000-0005-0000-0000-0000F4490000}"/>
    <cellStyle name="40% - uthevingsfarge 2 2 3 3 2" xfId="16788" xr:uid="{00000000-0005-0000-0000-0000F5490000}"/>
    <cellStyle name="40% - uthevingsfarge 2 2 3 3 2 2" xfId="45692" xr:uid="{00000000-0005-0000-0000-0000F6490000}"/>
    <cellStyle name="40% - uthevingsfarge 2 2 3 3 2 2 2" xfId="45693" xr:uid="{00000000-0005-0000-0000-0000F7490000}"/>
    <cellStyle name="40% - uthevingsfarge 2 2 3 3 2 3" xfId="45694" xr:uid="{00000000-0005-0000-0000-0000F8490000}"/>
    <cellStyle name="40% - uthevingsfarge 2 2 3 3 2_3. Chng in credit spreads" xfId="45695" xr:uid="{00000000-0005-0000-0000-0000F9490000}"/>
    <cellStyle name="40% - uthevingsfarge 2 2 3 3 3" xfId="16789" xr:uid="{00000000-0005-0000-0000-0000FA490000}"/>
    <cellStyle name="40% - uthevingsfarge 2 2 3 3 3 2" xfId="45696" xr:uid="{00000000-0005-0000-0000-0000FB490000}"/>
    <cellStyle name="40% - uthevingsfarge 2 2 3 3 4" xfId="45697" xr:uid="{00000000-0005-0000-0000-0000FC490000}"/>
    <cellStyle name="40% - uthevingsfarge 2 2 3 3 5" xfId="45698" xr:uid="{00000000-0005-0000-0000-0000FD490000}"/>
    <cellStyle name="40% - uthevingsfarge 2 2 3 3 6" xfId="45699" xr:uid="{00000000-0005-0000-0000-0000FE490000}"/>
    <cellStyle name="40% - uthevingsfarge 2 2 3 3_3. Chng in credit spreads" xfId="45700" xr:uid="{00000000-0005-0000-0000-0000FF490000}"/>
    <cellStyle name="40% - uthevingsfarge 2 2 3 4" xfId="16790" xr:uid="{00000000-0005-0000-0000-0000004A0000}"/>
    <cellStyle name="40% - uthevingsfarge 2 2 3 4 2" xfId="16791" xr:uid="{00000000-0005-0000-0000-0000014A0000}"/>
    <cellStyle name="40% - uthevingsfarge 2 2 3 4 2 2" xfId="45701" xr:uid="{00000000-0005-0000-0000-0000024A0000}"/>
    <cellStyle name="40% - uthevingsfarge 2 2 3 4 3" xfId="16792" xr:uid="{00000000-0005-0000-0000-0000034A0000}"/>
    <cellStyle name="40% - uthevingsfarge 2 2 3 4 4" xfId="45702" xr:uid="{00000000-0005-0000-0000-0000044A0000}"/>
    <cellStyle name="40% - uthevingsfarge 2 2 3 4 5" xfId="45703" xr:uid="{00000000-0005-0000-0000-0000054A0000}"/>
    <cellStyle name="40% - uthevingsfarge 2 2 3 4 6" xfId="45704" xr:uid="{00000000-0005-0000-0000-0000064A0000}"/>
    <cellStyle name="40% - uthevingsfarge 2 2 3 4_3. Chng in credit spreads" xfId="45705" xr:uid="{00000000-0005-0000-0000-0000074A0000}"/>
    <cellStyle name="40% - uthevingsfarge 2 2 3 5" xfId="16793" xr:uid="{00000000-0005-0000-0000-0000084A0000}"/>
    <cellStyle name="40% - uthevingsfarge 2 2 3 5 2" xfId="16794" xr:uid="{00000000-0005-0000-0000-0000094A0000}"/>
    <cellStyle name="40% - uthevingsfarge 2 2 3 5 2 2" xfId="45706" xr:uid="{00000000-0005-0000-0000-00000A4A0000}"/>
    <cellStyle name="40% - uthevingsfarge 2 2 3 5 3" xfId="16795" xr:uid="{00000000-0005-0000-0000-00000B4A0000}"/>
    <cellStyle name="40% - uthevingsfarge 2 2 3 5 4" xfId="45707" xr:uid="{00000000-0005-0000-0000-00000C4A0000}"/>
    <cellStyle name="40% - uthevingsfarge 2 2 3 5 5" xfId="45708" xr:uid="{00000000-0005-0000-0000-00000D4A0000}"/>
    <cellStyle name="40% - uthevingsfarge 2 2 3 5 6" xfId="45709" xr:uid="{00000000-0005-0000-0000-00000E4A0000}"/>
    <cellStyle name="40% - uthevingsfarge 2 2 3 5_3. Chng in credit spreads" xfId="45710" xr:uid="{00000000-0005-0000-0000-00000F4A0000}"/>
    <cellStyle name="40% - uthevingsfarge 2 2 3 6" xfId="16796" xr:uid="{00000000-0005-0000-0000-0000104A0000}"/>
    <cellStyle name="40% - uthevingsfarge 2 2 3 6 2" xfId="45711" xr:uid="{00000000-0005-0000-0000-0000114A0000}"/>
    <cellStyle name="40% - uthevingsfarge 2 2 3 6 2 2" xfId="45712" xr:uid="{00000000-0005-0000-0000-0000124A0000}"/>
    <cellStyle name="40% - uthevingsfarge 2 2 3 6 3" xfId="45713" xr:uid="{00000000-0005-0000-0000-0000134A0000}"/>
    <cellStyle name="40% - uthevingsfarge 2 2 3 6_3. Chng in credit spreads" xfId="45714" xr:uid="{00000000-0005-0000-0000-0000144A0000}"/>
    <cellStyle name="40% - uthevingsfarge 2 2 3 7" xfId="16797" xr:uid="{00000000-0005-0000-0000-0000154A0000}"/>
    <cellStyle name="40% - uthevingsfarge 2 2 3 7 2" xfId="45715" xr:uid="{00000000-0005-0000-0000-0000164A0000}"/>
    <cellStyle name="40% - uthevingsfarge 2 2 3 8" xfId="39938" xr:uid="{00000000-0005-0000-0000-0000174A0000}"/>
    <cellStyle name="40% - uthevingsfarge 2 2 3 9" xfId="45716" xr:uid="{00000000-0005-0000-0000-0000184A0000}"/>
    <cellStyle name="40% - uthevingsfarge 2 2 3_3. Chng in credit spreads" xfId="45717"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18" xr:uid="{00000000-0005-0000-0000-00001D4A0000}"/>
    <cellStyle name="40% - uthevingsfarge 2 2 4 2 3" xfId="45719" xr:uid="{00000000-0005-0000-0000-00001E4A0000}"/>
    <cellStyle name="40% - uthevingsfarge 2 2 4 2_3. Chng in credit spreads" xfId="45720" xr:uid="{00000000-0005-0000-0000-00001F4A0000}"/>
    <cellStyle name="40% - uthevingsfarge 2 2 4 3" xfId="16801" xr:uid="{00000000-0005-0000-0000-0000204A0000}"/>
    <cellStyle name="40% - uthevingsfarge 2 2 4 3 2" xfId="45721" xr:uid="{00000000-0005-0000-0000-0000214A0000}"/>
    <cellStyle name="40% - uthevingsfarge 2 2 4 3 2 2" xfId="45722" xr:uid="{00000000-0005-0000-0000-0000224A0000}"/>
    <cellStyle name="40% - uthevingsfarge 2 2 4 3 3" xfId="45723" xr:uid="{00000000-0005-0000-0000-0000234A0000}"/>
    <cellStyle name="40% - uthevingsfarge 2 2 4 3_3. Chng in credit spreads" xfId="45724" xr:uid="{00000000-0005-0000-0000-0000244A0000}"/>
    <cellStyle name="40% - uthevingsfarge 2 2 4 4" xfId="16802" xr:uid="{00000000-0005-0000-0000-0000254A0000}"/>
    <cellStyle name="40% - uthevingsfarge 2 2 4 4 2" xfId="45725" xr:uid="{00000000-0005-0000-0000-0000264A0000}"/>
    <cellStyle name="40% - uthevingsfarge 2 2 4 4 2 2" xfId="45726" xr:uid="{00000000-0005-0000-0000-0000274A0000}"/>
    <cellStyle name="40% - uthevingsfarge 2 2 4 4 3" xfId="45727" xr:uid="{00000000-0005-0000-0000-0000284A0000}"/>
    <cellStyle name="40% - uthevingsfarge 2 2 4 4_3. Chng in credit spreads" xfId="45728" xr:uid="{00000000-0005-0000-0000-0000294A0000}"/>
    <cellStyle name="40% - uthevingsfarge 2 2 4 5" xfId="45729" xr:uid="{00000000-0005-0000-0000-00002A4A0000}"/>
    <cellStyle name="40% - uthevingsfarge 2 2 4 5 2" xfId="45730" xr:uid="{00000000-0005-0000-0000-00002B4A0000}"/>
    <cellStyle name="40% - uthevingsfarge 2 2 4 6" xfId="45731" xr:uid="{00000000-0005-0000-0000-00002C4A0000}"/>
    <cellStyle name="40% - uthevingsfarge 2 2 4 7" xfId="45732" xr:uid="{00000000-0005-0000-0000-00002D4A0000}"/>
    <cellStyle name="40% - uthevingsfarge 2 2 4_3. Chng in credit spreads" xfId="45733"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34" xr:uid="{00000000-0005-0000-0000-0000324A0000}"/>
    <cellStyle name="40% - uthevingsfarge 2 2 5 2 3" xfId="45735" xr:uid="{00000000-0005-0000-0000-0000334A0000}"/>
    <cellStyle name="40% - uthevingsfarge 2 2 5 2_3. Chng in credit spreads" xfId="45736" xr:uid="{00000000-0005-0000-0000-0000344A0000}"/>
    <cellStyle name="40% - uthevingsfarge 2 2 5 3" xfId="16806" xr:uid="{00000000-0005-0000-0000-0000354A0000}"/>
    <cellStyle name="40% - uthevingsfarge 2 2 5 3 2" xfId="45737" xr:uid="{00000000-0005-0000-0000-0000364A0000}"/>
    <cellStyle name="40% - uthevingsfarge 2 2 5 4" xfId="16807" xr:uid="{00000000-0005-0000-0000-0000374A0000}"/>
    <cellStyle name="40% - uthevingsfarge 2 2 5 5" xfId="45738" xr:uid="{00000000-0005-0000-0000-0000384A0000}"/>
    <cellStyle name="40% - uthevingsfarge 2 2 5 6" xfId="45739" xr:uid="{00000000-0005-0000-0000-0000394A0000}"/>
    <cellStyle name="40% - uthevingsfarge 2 2 5 7" xfId="45740" xr:uid="{00000000-0005-0000-0000-00003A4A0000}"/>
    <cellStyle name="40% - uthevingsfarge 2 2 5_3. Chng in credit spreads" xfId="45741"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2" xr:uid="{00000000-0005-0000-0000-00003F4A0000}"/>
    <cellStyle name="40% - uthevingsfarge 2 2 6 2 3" xfId="45743" xr:uid="{00000000-0005-0000-0000-0000404A0000}"/>
    <cellStyle name="40% - uthevingsfarge 2 2 6 2_3. Chng in credit spreads" xfId="45744" xr:uid="{00000000-0005-0000-0000-0000414A0000}"/>
    <cellStyle name="40% - uthevingsfarge 2 2 6 3" xfId="16811" xr:uid="{00000000-0005-0000-0000-0000424A0000}"/>
    <cellStyle name="40% - uthevingsfarge 2 2 6 3 2" xfId="45745" xr:uid="{00000000-0005-0000-0000-0000434A0000}"/>
    <cellStyle name="40% - uthevingsfarge 2 2 6 4" xfId="16812" xr:uid="{00000000-0005-0000-0000-0000444A0000}"/>
    <cellStyle name="40% - uthevingsfarge 2 2 6 5" xfId="45746" xr:uid="{00000000-0005-0000-0000-0000454A0000}"/>
    <cellStyle name="40% - uthevingsfarge 2 2 6 6" xfId="45747" xr:uid="{00000000-0005-0000-0000-0000464A0000}"/>
    <cellStyle name="40% - uthevingsfarge 2 2 6 7" xfId="45748" xr:uid="{00000000-0005-0000-0000-0000474A0000}"/>
    <cellStyle name="40% - uthevingsfarge 2 2 6_3. Chng in credit spreads" xfId="45749"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50"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1" xr:uid="{00000000-0005-0000-0000-0000504A0000}"/>
    <cellStyle name="40% - uthevingsfarge 2 2 7 6" xfId="45752" xr:uid="{00000000-0005-0000-0000-0000514A0000}"/>
    <cellStyle name="40% - uthevingsfarge 2 2 7_3. Chng in credit spreads" xfId="45753" xr:uid="{00000000-0005-0000-0000-0000524A0000}"/>
    <cellStyle name="40% - uthevingsfarge 2 2 8" xfId="16819" xr:uid="{00000000-0005-0000-0000-0000534A0000}"/>
    <cellStyle name="40% - uthevingsfarge 2 2 8 2" xfId="16820" xr:uid="{00000000-0005-0000-0000-0000544A0000}"/>
    <cellStyle name="40% - uthevingsfarge 2 2 8 2 2" xfId="45754" xr:uid="{00000000-0005-0000-0000-0000554A0000}"/>
    <cellStyle name="40% - uthevingsfarge 2 2 8 3" xfId="16821" xr:uid="{00000000-0005-0000-0000-0000564A0000}"/>
    <cellStyle name="40% - uthevingsfarge 2 2 8 4" xfId="45755" xr:uid="{00000000-0005-0000-0000-0000574A0000}"/>
    <cellStyle name="40% - uthevingsfarge 2 2 8_3. Chng in credit spreads" xfId="45756"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57" xr:uid="{00000000-0005-0000-0000-0000614A0000}"/>
    <cellStyle name="40% - uthevingsfarge 2 20 2_4 manuell" xfId="55033" xr:uid="{C74E1E57-0454-41F1-83C9-4F7F58D6E536}"/>
    <cellStyle name="40% - uthevingsfarge 2 20 3" xfId="4401" xr:uid="{00000000-0005-0000-0000-0000634A0000}"/>
    <cellStyle name="40% - uthevingsfarge 2 20 4" xfId="45758" xr:uid="{00000000-0005-0000-0000-0000644A0000}"/>
    <cellStyle name="40% - uthevingsfarge 2 20_4 manuell" xfId="55034"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59" xr:uid="{00000000-0005-0000-0000-0000694A0000}"/>
    <cellStyle name="40% - uthevingsfarge 2 21 2_4 manuell" xfId="55035" xr:uid="{1EBC60BD-6706-41FF-B80D-FA911E2784F9}"/>
    <cellStyle name="40% - uthevingsfarge 2 21 3" xfId="4405" xr:uid="{00000000-0005-0000-0000-00006B4A0000}"/>
    <cellStyle name="40% - uthevingsfarge 2 21 4" xfId="45760" xr:uid="{00000000-0005-0000-0000-00006C4A0000}"/>
    <cellStyle name="40% - uthevingsfarge 2 21_4 manuell" xfId="55036"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1" xr:uid="{00000000-0005-0000-0000-0000714A0000}"/>
    <cellStyle name="40% - uthevingsfarge 2 22 2_4 manuell" xfId="55037" xr:uid="{3D51E264-2059-441F-98D4-4D07FDC104BF}"/>
    <cellStyle name="40% - uthevingsfarge 2 22 3" xfId="4409" xr:uid="{00000000-0005-0000-0000-0000734A0000}"/>
    <cellStyle name="40% - uthevingsfarge 2 22 4" xfId="45762" xr:uid="{00000000-0005-0000-0000-0000744A0000}"/>
    <cellStyle name="40% - uthevingsfarge 2 22_4 manuell" xfId="55038"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3" xr:uid="{00000000-0005-0000-0000-0000794A0000}"/>
    <cellStyle name="40% - uthevingsfarge 2 23 2_4 manuell" xfId="55039" xr:uid="{AF7D159B-5B1A-4946-8D26-C556CEC396C7}"/>
    <cellStyle name="40% - uthevingsfarge 2 23 3" xfId="4413" xr:uid="{00000000-0005-0000-0000-00007B4A0000}"/>
    <cellStyle name="40% - uthevingsfarge 2 23 4" xfId="45764" xr:uid="{00000000-0005-0000-0000-00007C4A0000}"/>
    <cellStyle name="40% - uthevingsfarge 2 23_4 manuell" xfId="55040"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65" xr:uid="{00000000-0005-0000-0000-0000814A0000}"/>
    <cellStyle name="40% - uthevingsfarge 2 24 2_4 manuell" xfId="55041" xr:uid="{B4A15599-3CA8-43E5-93CC-DAF030AE6FD0}"/>
    <cellStyle name="40% - uthevingsfarge 2 24 3" xfId="4417" xr:uid="{00000000-0005-0000-0000-0000834A0000}"/>
    <cellStyle name="40% - uthevingsfarge 2 24 4" xfId="45766" xr:uid="{00000000-0005-0000-0000-0000844A0000}"/>
    <cellStyle name="40% - uthevingsfarge 2 24_4 manuell" xfId="55042"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67" xr:uid="{00000000-0005-0000-0000-0000894A0000}"/>
    <cellStyle name="40% - uthevingsfarge 2 25 2_4 manuell" xfId="55043" xr:uid="{98924141-5AB2-45FC-A38F-DF5D93CBC165}"/>
    <cellStyle name="40% - uthevingsfarge 2 25 3" xfId="4421" xr:uid="{00000000-0005-0000-0000-00008B4A0000}"/>
    <cellStyle name="40% - uthevingsfarge 2 25 4" xfId="45768" xr:uid="{00000000-0005-0000-0000-00008C4A0000}"/>
    <cellStyle name="40% - uthevingsfarge 2 25_4 manuell" xfId="55044"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69" xr:uid="{00000000-0005-0000-0000-0000914A0000}"/>
    <cellStyle name="40% - uthevingsfarge 2 26 2_4 manuell" xfId="55045" xr:uid="{D4FDBC8B-CF4A-4F7D-A676-B385DB61DB89}"/>
    <cellStyle name="40% - uthevingsfarge 2 26 3" xfId="4425" xr:uid="{00000000-0005-0000-0000-0000934A0000}"/>
    <cellStyle name="40% - uthevingsfarge 2 26 4" xfId="45770" xr:uid="{00000000-0005-0000-0000-0000944A0000}"/>
    <cellStyle name="40% - uthevingsfarge 2 26_4 manuell" xfId="55046"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1" xr:uid="{00000000-0005-0000-0000-0000994A0000}"/>
    <cellStyle name="40% - uthevingsfarge 2 27 2_4 manuell" xfId="55047" xr:uid="{8B0CB8D7-B644-4BA6-BD20-3D88E3D1056F}"/>
    <cellStyle name="40% - uthevingsfarge 2 27 3" xfId="4429" xr:uid="{00000000-0005-0000-0000-00009B4A0000}"/>
    <cellStyle name="40% - uthevingsfarge 2 27 4" xfId="45772" xr:uid="{00000000-0005-0000-0000-00009C4A0000}"/>
    <cellStyle name="40% - uthevingsfarge 2 27_4 manuell" xfId="55048"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3" xr:uid="{00000000-0005-0000-0000-0000A14A0000}"/>
    <cellStyle name="40% - uthevingsfarge 2 28 2_4 manuell" xfId="55049" xr:uid="{1A758DF9-2FEC-4AC8-9FBE-E7EBA28BB914}"/>
    <cellStyle name="40% - uthevingsfarge 2 28 3" xfId="4433" xr:uid="{00000000-0005-0000-0000-0000A34A0000}"/>
    <cellStyle name="40% - uthevingsfarge 2 28 4" xfId="45774" xr:uid="{00000000-0005-0000-0000-0000A44A0000}"/>
    <cellStyle name="40% - uthevingsfarge 2 28_4 manuell" xfId="55050"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75" xr:uid="{00000000-0005-0000-0000-0000A94A0000}"/>
    <cellStyle name="40% - uthevingsfarge 2 29 2_4 manuell" xfId="55051" xr:uid="{7E93C781-8A4C-4D71-A1F0-267F7F2E96D4}"/>
    <cellStyle name="40% - uthevingsfarge 2 29 3" xfId="4437" xr:uid="{00000000-0005-0000-0000-0000AB4A0000}"/>
    <cellStyle name="40% - uthevingsfarge 2 29 4" xfId="45776" xr:uid="{00000000-0005-0000-0000-0000AC4A0000}"/>
    <cellStyle name="40% - uthevingsfarge 2 29_4 manuell" xfId="55052" xr:uid="{76867657-3D9C-43A7-BD6F-B27C0F78153C}"/>
    <cellStyle name="40% - uthevingsfarge 2 3" xfId="4438" xr:uid="{00000000-0005-0000-0000-0000AE4A0000}"/>
    <cellStyle name="40% - uthevingsfarge 2 3 10" xfId="45777" xr:uid="{00000000-0005-0000-0000-0000AF4A0000}"/>
    <cellStyle name="40% - uthevingsfarge 2 3 11" xfId="45778" xr:uid="{00000000-0005-0000-0000-0000B04A0000}"/>
    <cellStyle name="40% - uthevingsfarge 2 3 2" xfId="4439" xr:uid="{00000000-0005-0000-0000-0000B14A0000}"/>
    <cellStyle name="40% - uthevingsfarge 2 3 2 10" xfId="45779" xr:uid="{00000000-0005-0000-0000-0000B24A0000}"/>
    <cellStyle name="40% - uthevingsfarge 2 3 2 2" xfId="4440" xr:uid="{00000000-0005-0000-0000-0000B34A0000}"/>
    <cellStyle name="40% - uthevingsfarge 2 3 2 2 2" xfId="16826" xr:uid="{00000000-0005-0000-0000-0000B44A0000}"/>
    <cellStyle name="40% - uthevingsfarge 2 3 2 2 2 2" xfId="45780" xr:uid="{00000000-0005-0000-0000-0000B54A0000}"/>
    <cellStyle name="40% - uthevingsfarge 2 3 2 2 2 2 2" xfId="45781" xr:uid="{00000000-0005-0000-0000-0000B64A0000}"/>
    <cellStyle name="40% - uthevingsfarge 2 3 2 2 2 3" xfId="45782" xr:uid="{00000000-0005-0000-0000-0000B74A0000}"/>
    <cellStyle name="40% - uthevingsfarge 2 3 2 2 2_3. Chng in credit spreads" xfId="45783" xr:uid="{00000000-0005-0000-0000-0000B84A0000}"/>
    <cellStyle name="40% - uthevingsfarge 2 3 2 2 3" xfId="16827" xr:uid="{00000000-0005-0000-0000-0000B94A0000}"/>
    <cellStyle name="40% - uthevingsfarge 2 3 2 2 3 2" xfId="45784" xr:uid="{00000000-0005-0000-0000-0000BA4A0000}"/>
    <cellStyle name="40% - uthevingsfarge 2 3 2 2 3 2 2" xfId="45785" xr:uid="{00000000-0005-0000-0000-0000BB4A0000}"/>
    <cellStyle name="40% - uthevingsfarge 2 3 2 2 3 3" xfId="45786" xr:uid="{00000000-0005-0000-0000-0000BC4A0000}"/>
    <cellStyle name="40% - uthevingsfarge 2 3 2 2 3_3. Chng in credit spreads" xfId="45787" xr:uid="{00000000-0005-0000-0000-0000BD4A0000}"/>
    <cellStyle name="40% - uthevingsfarge 2 3 2 2 4" xfId="45788" xr:uid="{00000000-0005-0000-0000-0000BE4A0000}"/>
    <cellStyle name="40% - uthevingsfarge 2 3 2 2 4 2" xfId="45789" xr:uid="{00000000-0005-0000-0000-0000BF4A0000}"/>
    <cellStyle name="40% - uthevingsfarge 2 3 2 2 5" xfId="45790" xr:uid="{00000000-0005-0000-0000-0000C04A0000}"/>
    <cellStyle name="40% - uthevingsfarge 2 3 2 2 6" xfId="45791" xr:uid="{00000000-0005-0000-0000-0000C14A0000}"/>
    <cellStyle name="40% - uthevingsfarge 2 3 2 2_3. Chng in credit spreads" xfId="45792" xr:uid="{00000000-0005-0000-0000-0000C24A0000}"/>
    <cellStyle name="40% - uthevingsfarge 2 3 2 3" xfId="16828" xr:uid="{00000000-0005-0000-0000-0000C34A0000}"/>
    <cellStyle name="40% - uthevingsfarge 2 3 2 3 2" xfId="16829" xr:uid="{00000000-0005-0000-0000-0000C44A0000}"/>
    <cellStyle name="40% - uthevingsfarge 2 3 2 3 2 2" xfId="45793" xr:uid="{00000000-0005-0000-0000-0000C54A0000}"/>
    <cellStyle name="40% - uthevingsfarge 2 3 2 3 3" xfId="16830" xr:uid="{00000000-0005-0000-0000-0000C64A0000}"/>
    <cellStyle name="40% - uthevingsfarge 2 3 2 3 4" xfId="45794" xr:uid="{00000000-0005-0000-0000-0000C74A0000}"/>
    <cellStyle name="40% - uthevingsfarge 2 3 2 3 5" xfId="45795" xr:uid="{00000000-0005-0000-0000-0000C84A0000}"/>
    <cellStyle name="40% - uthevingsfarge 2 3 2 3 6" xfId="45796" xr:uid="{00000000-0005-0000-0000-0000C94A0000}"/>
    <cellStyle name="40% - uthevingsfarge 2 3 2 3_3. Chng in credit spreads" xfId="45797" xr:uid="{00000000-0005-0000-0000-0000CA4A0000}"/>
    <cellStyle name="40% - uthevingsfarge 2 3 2 4" xfId="16831" xr:uid="{00000000-0005-0000-0000-0000CB4A0000}"/>
    <cellStyle name="40% - uthevingsfarge 2 3 2 4 2" xfId="16832" xr:uid="{00000000-0005-0000-0000-0000CC4A0000}"/>
    <cellStyle name="40% - uthevingsfarge 2 3 2 4 2 2" xfId="45798" xr:uid="{00000000-0005-0000-0000-0000CD4A0000}"/>
    <cellStyle name="40% - uthevingsfarge 2 3 2 4 3" xfId="16833" xr:uid="{00000000-0005-0000-0000-0000CE4A0000}"/>
    <cellStyle name="40% - uthevingsfarge 2 3 2 4 4" xfId="45799" xr:uid="{00000000-0005-0000-0000-0000CF4A0000}"/>
    <cellStyle name="40% - uthevingsfarge 2 3 2 4 5" xfId="45800" xr:uid="{00000000-0005-0000-0000-0000D04A0000}"/>
    <cellStyle name="40% - uthevingsfarge 2 3 2 4 6" xfId="45801" xr:uid="{00000000-0005-0000-0000-0000D14A0000}"/>
    <cellStyle name="40% - uthevingsfarge 2 3 2 4_3. Chng in credit spreads" xfId="45802"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3" xr:uid="{00000000-0005-0000-0000-0000D64A0000}"/>
    <cellStyle name="40% - uthevingsfarge 2 3 2 5 5" xfId="45804" xr:uid="{00000000-0005-0000-0000-0000D74A0000}"/>
    <cellStyle name="40% - uthevingsfarge 2 3 2 5 6" xfId="45805"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06" xr:uid="{00000000-0005-0000-0000-0000DE4A0000}"/>
    <cellStyle name="40% - uthevingsfarge 2 3 2 9" xfId="45807" xr:uid="{00000000-0005-0000-0000-0000DF4A0000}"/>
    <cellStyle name="40% - uthevingsfarge 2 3 2_3. Chng in credit spreads" xfId="45808" xr:uid="{00000000-0005-0000-0000-0000E04A0000}"/>
    <cellStyle name="40% - uthevingsfarge 2 3 3" xfId="4441" xr:uid="{00000000-0005-0000-0000-0000E14A0000}"/>
    <cellStyle name="40% - uthevingsfarge 2 3 3 2" xfId="16842" xr:uid="{00000000-0005-0000-0000-0000E24A0000}"/>
    <cellStyle name="40% - uthevingsfarge 2 3 3 2 2" xfId="45809" xr:uid="{00000000-0005-0000-0000-0000E34A0000}"/>
    <cellStyle name="40% - uthevingsfarge 2 3 3 2 2 2" xfId="45810" xr:uid="{00000000-0005-0000-0000-0000E44A0000}"/>
    <cellStyle name="40% - uthevingsfarge 2 3 3 2 2 2 2" xfId="45811" xr:uid="{00000000-0005-0000-0000-0000E54A0000}"/>
    <cellStyle name="40% - uthevingsfarge 2 3 3 2 2 3" xfId="45812" xr:uid="{00000000-0005-0000-0000-0000E64A0000}"/>
    <cellStyle name="40% - uthevingsfarge 2 3 3 2 2_3. Chng in credit spreads" xfId="45813" xr:uid="{00000000-0005-0000-0000-0000E74A0000}"/>
    <cellStyle name="40% - uthevingsfarge 2 3 3 2 3" xfId="45814" xr:uid="{00000000-0005-0000-0000-0000E84A0000}"/>
    <cellStyle name="40% - uthevingsfarge 2 3 3 2 3 2" xfId="45815" xr:uid="{00000000-0005-0000-0000-0000E94A0000}"/>
    <cellStyle name="40% - uthevingsfarge 2 3 3 2 3 2 2" xfId="45816" xr:uid="{00000000-0005-0000-0000-0000EA4A0000}"/>
    <cellStyle name="40% - uthevingsfarge 2 3 3 2 3 3" xfId="45817" xr:uid="{00000000-0005-0000-0000-0000EB4A0000}"/>
    <cellStyle name="40% - uthevingsfarge 2 3 3 2 3_3. Chng in credit spreads" xfId="45818" xr:uid="{00000000-0005-0000-0000-0000EC4A0000}"/>
    <cellStyle name="40% - uthevingsfarge 2 3 3 2 4" xfId="45819" xr:uid="{00000000-0005-0000-0000-0000ED4A0000}"/>
    <cellStyle name="40% - uthevingsfarge 2 3 3 2 4 2" xfId="45820" xr:uid="{00000000-0005-0000-0000-0000EE4A0000}"/>
    <cellStyle name="40% - uthevingsfarge 2 3 3 2 5" xfId="45821" xr:uid="{00000000-0005-0000-0000-0000EF4A0000}"/>
    <cellStyle name="40% - uthevingsfarge 2 3 3 2_3. Chng in credit spreads" xfId="45822" xr:uid="{00000000-0005-0000-0000-0000F04A0000}"/>
    <cellStyle name="40% - uthevingsfarge 2 3 3 3" xfId="16843" xr:uid="{00000000-0005-0000-0000-0000F14A0000}"/>
    <cellStyle name="40% - uthevingsfarge 2 3 3 3 2" xfId="45823" xr:uid="{00000000-0005-0000-0000-0000F24A0000}"/>
    <cellStyle name="40% - uthevingsfarge 2 3 3 3 2 2" xfId="45824" xr:uid="{00000000-0005-0000-0000-0000F34A0000}"/>
    <cellStyle name="40% - uthevingsfarge 2 3 3 3 3" xfId="45825" xr:uid="{00000000-0005-0000-0000-0000F44A0000}"/>
    <cellStyle name="40% - uthevingsfarge 2 3 3 3_3. Chng in credit spreads" xfId="45826" xr:uid="{00000000-0005-0000-0000-0000F54A0000}"/>
    <cellStyle name="40% - uthevingsfarge 2 3 3 4" xfId="45827" xr:uid="{00000000-0005-0000-0000-0000F64A0000}"/>
    <cellStyle name="40% - uthevingsfarge 2 3 3 4 2" xfId="45828" xr:uid="{00000000-0005-0000-0000-0000F74A0000}"/>
    <cellStyle name="40% - uthevingsfarge 2 3 3 4 2 2" xfId="45829" xr:uid="{00000000-0005-0000-0000-0000F84A0000}"/>
    <cellStyle name="40% - uthevingsfarge 2 3 3 4 3" xfId="45830" xr:uid="{00000000-0005-0000-0000-0000F94A0000}"/>
    <cellStyle name="40% - uthevingsfarge 2 3 3 4_3. Chng in credit spreads" xfId="45831" xr:uid="{00000000-0005-0000-0000-0000FA4A0000}"/>
    <cellStyle name="40% - uthevingsfarge 2 3 3 5" xfId="45832" xr:uid="{00000000-0005-0000-0000-0000FB4A0000}"/>
    <cellStyle name="40% - uthevingsfarge 2 3 3 5 2" xfId="45833" xr:uid="{00000000-0005-0000-0000-0000FC4A0000}"/>
    <cellStyle name="40% - uthevingsfarge 2 3 3 6" xfId="45834" xr:uid="{00000000-0005-0000-0000-0000FD4A0000}"/>
    <cellStyle name="40% - uthevingsfarge 2 3 3_3. Chng in credit spreads" xfId="45835" xr:uid="{00000000-0005-0000-0000-0000FE4A0000}"/>
    <cellStyle name="40% - uthevingsfarge 2 3 4" xfId="16844" xr:uid="{00000000-0005-0000-0000-0000FF4A0000}"/>
    <cellStyle name="40% - uthevingsfarge 2 3 4 2" xfId="16845" xr:uid="{00000000-0005-0000-0000-0000004B0000}"/>
    <cellStyle name="40% - uthevingsfarge 2 3 4 2 2" xfId="45836" xr:uid="{00000000-0005-0000-0000-0000014B0000}"/>
    <cellStyle name="40% - uthevingsfarge 2 3 4 2 2 2" xfId="45837" xr:uid="{00000000-0005-0000-0000-0000024B0000}"/>
    <cellStyle name="40% - uthevingsfarge 2 3 4 2 3" xfId="45838" xr:uid="{00000000-0005-0000-0000-0000034B0000}"/>
    <cellStyle name="40% - uthevingsfarge 2 3 4 2_3. Chng in credit spreads" xfId="45839" xr:uid="{00000000-0005-0000-0000-0000044B0000}"/>
    <cellStyle name="40% - uthevingsfarge 2 3 4 3" xfId="16846" xr:uid="{00000000-0005-0000-0000-0000054B0000}"/>
    <cellStyle name="40% - uthevingsfarge 2 3 4 3 2" xfId="45840" xr:uid="{00000000-0005-0000-0000-0000064B0000}"/>
    <cellStyle name="40% - uthevingsfarge 2 3 4 3 2 2" xfId="45841" xr:uid="{00000000-0005-0000-0000-0000074B0000}"/>
    <cellStyle name="40% - uthevingsfarge 2 3 4 3 3" xfId="45842" xr:uid="{00000000-0005-0000-0000-0000084B0000}"/>
    <cellStyle name="40% - uthevingsfarge 2 3 4 3_3. Chng in credit spreads" xfId="45843" xr:uid="{00000000-0005-0000-0000-0000094B0000}"/>
    <cellStyle name="40% - uthevingsfarge 2 3 4 4" xfId="45844" xr:uid="{00000000-0005-0000-0000-00000A4B0000}"/>
    <cellStyle name="40% - uthevingsfarge 2 3 4 4 2" xfId="45845" xr:uid="{00000000-0005-0000-0000-00000B4B0000}"/>
    <cellStyle name="40% - uthevingsfarge 2 3 4 5" xfId="45846" xr:uid="{00000000-0005-0000-0000-00000C4B0000}"/>
    <cellStyle name="40% - uthevingsfarge 2 3 4 6" xfId="45847" xr:uid="{00000000-0005-0000-0000-00000D4B0000}"/>
    <cellStyle name="40% - uthevingsfarge 2 3 4_3. Chng in credit spreads" xfId="45848" xr:uid="{00000000-0005-0000-0000-00000E4B0000}"/>
    <cellStyle name="40% - uthevingsfarge 2 3 5" xfId="16847" xr:uid="{00000000-0005-0000-0000-00000F4B0000}"/>
    <cellStyle name="40% - uthevingsfarge 2 3 5 2" xfId="16848" xr:uid="{00000000-0005-0000-0000-0000104B0000}"/>
    <cellStyle name="40% - uthevingsfarge 2 3 5 2 2" xfId="45849" xr:uid="{00000000-0005-0000-0000-0000114B0000}"/>
    <cellStyle name="40% - uthevingsfarge 2 3 5 3" xfId="16849" xr:uid="{00000000-0005-0000-0000-0000124B0000}"/>
    <cellStyle name="40% - uthevingsfarge 2 3 5 4" xfId="45850" xr:uid="{00000000-0005-0000-0000-0000134B0000}"/>
    <cellStyle name="40% - uthevingsfarge 2 3 5 5" xfId="45851" xr:uid="{00000000-0005-0000-0000-0000144B0000}"/>
    <cellStyle name="40% - uthevingsfarge 2 3 5 6" xfId="45852" xr:uid="{00000000-0005-0000-0000-0000154B0000}"/>
    <cellStyle name="40% - uthevingsfarge 2 3 5_3. Chng in credit spreads" xfId="45853" xr:uid="{00000000-0005-0000-0000-0000164B0000}"/>
    <cellStyle name="40% - uthevingsfarge 2 3 6" xfId="16850" xr:uid="{00000000-0005-0000-0000-0000174B0000}"/>
    <cellStyle name="40% - uthevingsfarge 2 3 6 2" xfId="16851" xr:uid="{00000000-0005-0000-0000-0000184B0000}"/>
    <cellStyle name="40% - uthevingsfarge 2 3 6 2 2" xfId="45854" xr:uid="{00000000-0005-0000-0000-0000194B0000}"/>
    <cellStyle name="40% - uthevingsfarge 2 3 6 3" xfId="16852" xr:uid="{00000000-0005-0000-0000-00001A4B0000}"/>
    <cellStyle name="40% - uthevingsfarge 2 3 6 4" xfId="45855" xr:uid="{00000000-0005-0000-0000-00001B4B0000}"/>
    <cellStyle name="40% - uthevingsfarge 2 3 6 5" xfId="45856" xr:uid="{00000000-0005-0000-0000-00001C4B0000}"/>
    <cellStyle name="40% - uthevingsfarge 2 3 6 6" xfId="45857" xr:uid="{00000000-0005-0000-0000-00001D4B0000}"/>
    <cellStyle name="40% - uthevingsfarge 2 3 6_3. Chng in credit spreads" xfId="45858" xr:uid="{00000000-0005-0000-0000-00001E4B0000}"/>
    <cellStyle name="40% - uthevingsfarge 2 3 7" xfId="16853" xr:uid="{00000000-0005-0000-0000-00001F4B0000}"/>
    <cellStyle name="40% - uthevingsfarge 2 3 7 2" xfId="16854" xr:uid="{00000000-0005-0000-0000-0000204B0000}"/>
    <cellStyle name="40% - uthevingsfarge 2 3 7 2 2" xfId="45859" xr:uid="{00000000-0005-0000-0000-0000214B0000}"/>
    <cellStyle name="40% - uthevingsfarge 2 3 7 3" xfId="45860" xr:uid="{00000000-0005-0000-0000-0000224B0000}"/>
    <cellStyle name="40% - uthevingsfarge 2 3 7_3. Chng in credit spreads" xfId="45861" xr:uid="{00000000-0005-0000-0000-0000234B0000}"/>
    <cellStyle name="40% - uthevingsfarge 2 3 8" xfId="16855" xr:uid="{00000000-0005-0000-0000-0000244B0000}"/>
    <cellStyle name="40% - uthevingsfarge 2 3 9" xfId="39939" xr:uid="{00000000-0005-0000-0000-0000254B0000}"/>
    <cellStyle name="40% - uthevingsfarge 2 3_4 manuell" xfId="55053"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2" xr:uid="{00000000-0005-0000-0000-00002A4B0000}"/>
    <cellStyle name="40% - uthevingsfarge 2 30 2_4 manuell" xfId="55054" xr:uid="{A2C94C1F-851D-4AD5-890A-DC17AC2E7E28}"/>
    <cellStyle name="40% - uthevingsfarge 2 30 3" xfId="4445" xr:uid="{00000000-0005-0000-0000-00002C4B0000}"/>
    <cellStyle name="40% - uthevingsfarge 2 30 4" xfId="45863" xr:uid="{00000000-0005-0000-0000-00002D4B0000}"/>
    <cellStyle name="40% - uthevingsfarge 2 30_4 manuell" xfId="55055"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64" xr:uid="{00000000-0005-0000-0000-0000324B0000}"/>
    <cellStyle name="40% - uthevingsfarge 2 31 2_4 manuell" xfId="55056" xr:uid="{265F4758-AFB1-4EB1-9F27-8F6613C46B59}"/>
    <cellStyle name="40% - uthevingsfarge 2 31 3" xfId="4449" xr:uid="{00000000-0005-0000-0000-0000344B0000}"/>
    <cellStyle name="40% - uthevingsfarge 2 31 4" xfId="45865" xr:uid="{00000000-0005-0000-0000-0000354B0000}"/>
    <cellStyle name="40% - uthevingsfarge 2 31_4 manuell" xfId="55057"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66" xr:uid="{00000000-0005-0000-0000-00003A4B0000}"/>
    <cellStyle name="40% - uthevingsfarge 2 32 2_4 manuell" xfId="55058" xr:uid="{35960BBC-E454-4E5F-98DA-D5CE606BE545}"/>
    <cellStyle name="40% - uthevingsfarge 2 32 3" xfId="4453" xr:uid="{00000000-0005-0000-0000-00003C4B0000}"/>
    <cellStyle name="40% - uthevingsfarge 2 32 4" xfId="45867" xr:uid="{00000000-0005-0000-0000-00003D4B0000}"/>
    <cellStyle name="40% - uthevingsfarge 2 32_4 manuell" xfId="55059"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68" xr:uid="{00000000-0005-0000-0000-0000424B0000}"/>
    <cellStyle name="40% - uthevingsfarge 2 33 2_4 manuell" xfId="55060" xr:uid="{7CC07831-7CDB-4D17-AB59-829B707320A8}"/>
    <cellStyle name="40% - uthevingsfarge 2 33 3" xfId="4457" xr:uid="{00000000-0005-0000-0000-0000444B0000}"/>
    <cellStyle name="40% - uthevingsfarge 2 33 4" xfId="45869" xr:uid="{00000000-0005-0000-0000-0000454B0000}"/>
    <cellStyle name="40% - uthevingsfarge 2 33_4 manuell" xfId="55061"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70" xr:uid="{00000000-0005-0000-0000-00004A4B0000}"/>
    <cellStyle name="40% - uthevingsfarge 2 34 2_4 manuell" xfId="55062" xr:uid="{B23BA3FB-F71D-4DF3-ACDB-EA7656B2F564}"/>
    <cellStyle name="40% - uthevingsfarge 2 34 3" xfId="4461" xr:uid="{00000000-0005-0000-0000-00004C4B0000}"/>
    <cellStyle name="40% - uthevingsfarge 2 34 4" xfId="45871" xr:uid="{00000000-0005-0000-0000-00004D4B0000}"/>
    <cellStyle name="40% - uthevingsfarge 2 34_4 manuell" xfId="55063"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2" xr:uid="{00000000-0005-0000-0000-0000524B0000}"/>
    <cellStyle name="40% - uthevingsfarge 2 35 2_4 manuell" xfId="55064" xr:uid="{A48320E3-D936-4D61-ADEC-EDD31271A606}"/>
    <cellStyle name="40% - uthevingsfarge 2 35 3" xfId="4465" xr:uid="{00000000-0005-0000-0000-0000544B0000}"/>
    <cellStyle name="40% - uthevingsfarge 2 35 4" xfId="45873" xr:uid="{00000000-0005-0000-0000-0000554B0000}"/>
    <cellStyle name="40% - uthevingsfarge 2 35_4 manuell" xfId="55065"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74" xr:uid="{00000000-0005-0000-0000-00005A4B0000}"/>
    <cellStyle name="40% - uthevingsfarge 2 36 2_4 manuell" xfId="55066" xr:uid="{E776190C-D474-4024-B33B-0FD91C8BDC49}"/>
    <cellStyle name="40% - uthevingsfarge 2 36 3" xfId="4469" xr:uid="{00000000-0005-0000-0000-00005C4B0000}"/>
    <cellStyle name="40% - uthevingsfarge 2 36 4" xfId="45875" xr:uid="{00000000-0005-0000-0000-00005D4B0000}"/>
    <cellStyle name="40% - uthevingsfarge 2 36_4 manuell" xfId="55067"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76" xr:uid="{00000000-0005-0000-0000-0000624B0000}"/>
    <cellStyle name="40% - uthevingsfarge 2 37 2_4 manuell" xfId="55068" xr:uid="{9A80622F-79E7-4A19-83D4-B28450300ECC}"/>
    <cellStyle name="40% - uthevingsfarge 2 37 3" xfId="4473" xr:uid="{00000000-0005-0000-0000-0000644B0000}"/>
    <cellStyle name="40% - uthevingsfarge 2 37 4" xfId="45877" xr:uid="{00000000-0005-0000-0000-0000654B0000}"/>
    <cellStyle name="40% - uthevingsfarge 2 37_4 manuell" xfId="55069"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78" xr:uid="{00000000-0005-0000-0000-00006A4B0000}"/>
    <cellStyle name="40% - uthevingsfarge 2 38 2_4 manuell" xfId="55070" xr:uid="{1454D671-063F-48DC-8733-BCD7438CA513}"/>
    <cellStyle name="40% - uthevingsfarge 2 38 3" xfId="4477" xr:uid="{00000000-0005-0000-0000-00006C4B0000}"/>
    <cellStyle name="40% - uthevingsfarge 2 38 4" xfId="45879" xr:uid="{00000000-0005-0000-0000-00006D4B0000}"/>
    <cellStyle name="40% - uthevingsfarge 2 38_4 manuell" xfId="55071"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80" xr:uid="{00000000-0005-0000-0000-0000724B0000}"/>
    <cellStyle name="40% - uthevingsfarge 2 39 2_4 manuell" xfId="55072" xr:uid="{3B0D0804-5AE5-40C2-9724-A8C7566FBA5A}"/>
    <cellStyle name="40% - uthevingsfarge 2 39 3" xfId="4481" xr:uid="{00000000-0005-0000-0000-0000744B0000}"/>
    <cellStyle name="40% - uthevingsfarge 2 39 4" xfId="45881" xr:uid="{00000000-0005-0000-0000-0000754B0000}"/>
    <cellStyle name="40% - uthevingsfarge 2 39_4 manuell" xfId="55073" xr:uid="{18302E94-9654-4400-BC05-77B8E0CD2A4F}"/>
    <cellStyle name="40% - uthevingsfarge 2 4" xfId="4482" xr:uid="{00000000-0005-0000-0000-0000774B0000}"/>
    <cellStyle name="40% - uthevingsfarge 2 4 10" xfId="45882"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3" xr:uid="{00000000-0005-0000-0000-00007C4B0000}"/>
    <cellStyle name="40% - uthevingsfarge 2 4 2 2 3" xfId="45884" xr:uid="{00000000-0005-0000-0000-00007D4B0000}"/>
    <cellStyle name="40% - uthevingsfarge 2 4 2 2_3. Chng in credit spreads" xfId="45885" xr:uid="{00000000-0005-0000-0000-00007E4B0000}"/>
    <cellStyle name="40% - uthevingsfarge 2 4 2 3" xfId="16857" xr:uid="{00000000-0005-0000-0000-00007F4B0000}"/>
    <cellStyle name="40% - uthevingsfarge 2 4 2 3 2" xfId="45886" xr:uid="{00000000-0005-0000-0000-0000804B0000}"/>
    <cellStyle name="40% - uthevingsfarge 2 4 2 3 2 2" xfId="45887" xr:uid="{00000000-0005-0000-0000-0000814B0000}"/>
    <cellStyle name="40% - uthevingsfarge 2 4 2 3 3" xfId="45888" xr:uid="{00000000-0005-0000-0000-0000824B0000}"/>
    <cellStyle name="40% - uthevingsfarge 2 4 2 3_3. Chng in credit spreads" xfId="45889" xr:uid="{00000000-0005-0000-0000-0000834B0000}"/>
    <cellStyle name="40% - uthevingsfarge 2 4 2 4" xfId="45890" xr:uid="{00000000-0005-0000-0000-0000844B0000}"/>
    <cellStyle name="40% - uthevingsfarge 2 4 2 4 2" xfId="45891" xr:uid="{00000000-0005-0000-0000-0000854B0000}"/>
    <cellStyle name="40% - uthevingsfarge 2 4 2 5" xfId="45892" xr:uid="{00000000-0005-0000-0000-0000864B0000}"/>
    <cellStyle name="40% - uthevingsfarge 2 4 2 6" xfId="45893" xr:uid="{00000000-0005-0000-0000-0000874B0000}"/>
    <cellStyle name="40% - uthevingsfarge 2 4 2 7" xfId="45894" xr:uid="{00000000-0005-0000-0000-0000884B0000}"/>
    <cellStyle name="40% - uthevingsfarge 2 4 2 8" xfId="45895" xr:uid="{00000000-0005-0000-0000-0000894B0000}"/>
    <cellStyle name="40% - uthevingsfarge 2 4 2_3. Chng in credit spreads" xfId="45896" xr:uid="{00000000-0005-0000-0000-00008A4B0000}"/>
    <cellStyle name="40% - uthevingsfarge 2 4 3" xfId="4485" xr:uid="{00000000-0005-0000-0000-00008B4B0000}"/>
    <cellStyle name="40% - uthevingsfarge 2 4 3 2" xfId="16858" xr:uid="{00000000-0005-0000-0000-00008C4B0000}"/>
    <cellStyle name="40% - uthevingsfarge 2 4 3 2 2" xfId="45897" xr:uid="{00000000-0005-0000-0000-00008D4B0000}"/>
    <cellStyle name="40% - uthevingsfarge 2 4 3 3" xfId="16859" xr:uid="{00000000-0005-0000-0000-00008E4B0000}"/>
    <cellStyle name="40% - uthevingsfarge 2 4 3 4" xfId="45898" xr:uid="{00000000-0005-0000-0000-00008F4B0000}"/>
    <cellStyle name="40% - uthevingsfarge 2 4 3 5" xfId="45899" xr:uid="{00000000-0005-0000-0000-0000904B0000}"/>
    <cellStyle name="40% - uthevingsfarge 2 4 3 6" xfId="45900" xr:uid="{00000000-0005-0000-0000-0000914B0000}"/>
    <cellStyle name="40% - uthevingsfarge 2 4 3_3. Chng in credit spreads" xfId="45901" xr:uid="{00000000-0005-0000-0000-0000924B0000}"/>
    <cellStyle name="40% - uthevingsfarge 2 4 4" xfId="16860" xr:uid="{00000000-0005-0000-0000-0000934B0000}"/>
    <cellStyle name="40% - uthevingsfarge 2 4 4 2" xfId="16861" xr:uid="{00000000-0005-0000-0000-0000944B0000}"/>
    <cellStyle name="40% - uthevingsfarge 2 4 4 2 2" xfId="45902" xr:uid="{00000000-0005-0000-0000-0000954B0000}"/>
    <cellStyle name="40% - uthevingsfarge 2 4 4 3" xfId="16862" xr:uid="{00000000-0005-0000-0000-0000964B0000}"/>
    <cellStyle name="40% - uthevingsfarge 2 4 4 4" xfId="45903" xr:uid="{00000000-0005-0000-0000-0000974B0000}"/>
    <cellStyle name="40% - uthevingsfarge 2 4 4 5" xfId="45904" xr:uid="{00000000-0005-0000-0000-0000984B0000}"/>
    <cellStyle name="40% - uthevingsfarge 2 4 4 6" xfId="45905" xr:uid="{00000000-0005-0000-0000-0000994B0000}"/>
    <cellStyle name="40% - uthevingsfarge 2 4 4_3. Chng in credit spreads" xfId="45906"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07" xr:uid="{00000000-0005-0000-0000-00009E4B0000}"/>
    <cellStyle name="40% - uthevingsfarge 2 4 5 5" xfId="45908" xr:uid="{00000000-0005-0000-0000-00009F4B0000}"/>
    <cellStyle name="40% - uthevingsfarge 2 4 5 6" xfId="45909"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40" xr:uid="{00000000-0005-0000-0000-0000A64B0000}"/>
    <cellStyle name="40% - uthevingsfarge 2 4 9" xfId="45910" xr:uid="{00000000-0005-0000-0000-0000A74B0000}"/>
    <cellStyle name="40% - uthevingsfarge 2 4_3. Chng in credit spreads" xfId="45911"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2" xr:uid="{00000000-0005-0000-0000-0000AC4B0000}"/>
    <cellStyle name="40% - uthevingsfarge 2 40 2_4 manuell" xfId="55074" xr:uid="{BC1F2EA1-635C-4C09-B033-E9A8D89A10DE}"/>
    <cellStyle name="40% - uthevingsfarge 2 40 3" xfId="4489" xr:uid="{00000000-0005-0000-0000-0000AE4B0000}"/>
    <cellStyle name="40% - uthevingsfarge 2 40 4" xfId="45913" xr:uid="{00000000-0005-0000-0000-0000AF4B0000}"/>
    <cellStyle name="40% - uthevingsfarge 2 40_4 manuell" xfId="55075"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14" xr:uid="{00000000-0005-0000-0000-0000B44B0000}"/>
    <cellStyle name="40% - uthevingsfarge 2 41 2_4 manuell" xfId="55076" xr:uid="{3B6E97C4-9FB3-4EE3-A4D3-39519AA1B983}"/>
    <cellStyle name="40% - uthevingsfarge 2 41 3" xfId="4493" xr:uid="{00000000-0005-0000-0000-0000B64B0000}"/>
    <cellStyle name="40% - uthevingsfarge 2 41 4" xfId="45915" xr:uid="{00000000-0005-0000-0000-0000B74B0000}"/>
    <cellStyle name="40% - uthevingsfarge 2 41_4 manuell" xfId="55077"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16" xr:uid="{00000000-0005-0000-0000-0000BC4B0000}"/>
    <cellStyle name="40% - uthevingsfarge 2 42 2_4 manuell" xfId="55078" xr:uid="{F162AD83-446C-4FF3-B7C8-0A1E8F96EA26}"/>
    <cellStyle name="40% - uthevingsfarge 2 42 3" xfId="4497" xr:uid="{00000000-0005-0000-0000-0000BE4B0000}"/>
    <cellStyle name="40% - uthevingsfarge 2 42 4" xfId="45917" xr:uid="{00000000-0005-0000-0000-0000BF4B0000}"/>
    <cellStyle name="40% - uthevingsfarge 2 42_4 manuell" xfId="55079"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18" xr:uid="{00000000-0005-0000-0000-0000C44B0000}"/>
    <cellStyle name="40% - uthevingsfarge 2 43 2_4 manuell" xfId="55080" xr:uid="{D3DB1BB9-BE7E-4196-B9E6-AB17DEB31698}"/>
    <cellStyle name="40% - uthevingsfarge 2 43 3" xfId="4501" xr:uid="{00000000-0005-0000-0000-0000C64B0000}"/>
    <cellStyle name="40% - uthevingsfarge 2 43 4" xfId="45919" xr:uid="{00000000-0005-0000-0000-0000C74B0000}"/>
    <cellStyle name="40% - uthevingsfarge 2 43_4 manuell" xfId="55081"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20" xr:uid="{00000000-0005-0000-0000-0000CC4B0000}"/>
    <cellStyle name="40% - uthevingsfarge 2 44 2_4 manuell" xfId="55082" xr:uid="{CA776354-379B-4479-8E7B-37B291832330}"/>
    <cellStyle name="40% - uthevingsfarge 2 44 3" xfId="4505" xr:uid="{00000000-0005-0000-0000-0000CE4B0000}"/>
    <cellStyle name="40% - uthevingsfarge 2 44 4" xfId="45921" xr:uid="{00000000-0005-0000-0000-0000CF4B0000}"/>
    <cellStyle name="40% - uthevingsfarge 2 44_4 manuell" xfId="55083"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2" xr:uid="{00000000-0005-0000-0000-0000D44B0000}"/>
    <cellStyle name="40% - uthevingsfarge 2 45 2_4 manuell" xfId="55084" xr:uid="{94337D3A-D09F-4563-9CF4-346D12920036}"/>
    <cellStyle name="40% - uthevingsfarge 2 45 3" xfId="4509" xr:uid="{00000000-0005-0000-0000-0000D64B0000}"/>
    <cellStyle name="40% - uthevingsfarge 2 45 4" xfId="45923" xr:uid="{00000000-0005-0000-0000-0000D74B0000}"/>
    <cellStyle name="40% - uthevingsfarge 2 45_4 manuell" xfId="55085"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24" xr:uid="{00000000-0005-0000-0000-0000DC4B0000}"/>
    <cellStyle name="40% - uthevingsfarge 2 46 2_4 manuell" xfId="55086" xr:uid="{8052722F-9629-4D92-A55B-FF78F25606C9}"/>
    <cellStyle name="40% - uthevingsfarge 2 46 3" xfId="4513" xr:uid="{00000000-0005-0000-0000-0000DE4B0000}"/>
    <cellStyle name="40% - uthevingsfarge 2 46 4" xfId="45925" xr:uid="{00000000-0005-0000-0000-0000DF4B0000}"/>
    <cellStyle name="40% - uthevingsfarge 2 46_4 manuell" xfId="55087"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26" xr:uid="{00000000-0005-0000-0000-0000E44B0000}"/>
    <cellStyle name="40% - uthevingsfarge 2 47 2_4 manuell" xfId="55088" xr:uid="{EAB8A847-B0B6-4D87-8F54-EC48EBC50D37}"/>
    <cellStyle name="40% - uthevingsfarge 2 47 3" xfId="4517" xr:uid="{00000000-0005-0000-0000-0000E64B0000}"/>
    <cellStyle name="40% - uthevingsfarge 2 47 4" xfId="45927" xr:uid="{00000000-0005-0000-0000-0000E74B0000}"/>
    <cellStyle name="40% - uthevingsfarge 2 47_4 manuell" xfId="55089"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28" xr:uid="{00000000-0005-0000-0000-0000EC4B0000}"/>
    <cellStyle name="40% - uthevingsfarge 2 48 2_4 manuell" xfId="55090" xr:uid="{B07B0539-2CDC-4333-8695-2B58F233E737}"/>
    <cellStyle name="40% - uthevingsfarge 2 48 3" xfId="4521" xr:uid="{00000000-0005-0000-0000-0000EE4B0000}"/>
    <cellStyle name="40% - uthevingsfarge 2 48 4" xfId="45929" xr:uid="{00000000-0005-0000-0000-0000EF4B0000}"/>
    <cellStyle name="40% - uthevingsfarge 2 48_4 manuell" xfId="55091"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30" xr:uid="{00000000-0005-0000-0000-0000F44B0000}"/>
    <cellStyle name="40% - uthevingsfarge 2 49 2_4 manuell" xfId="55092" xr:uid="{CFF881D9-B337-481E-92F8-07E8DDC8BBD0}"/>
    <cellStyle name="40% - uthevingsfarge 2 49 3" xfId="4525" xr:uid="{00000000-0005-0000-0000-0000F64B0000}"/>
    <cellStyle name="40% - uthevingsfarge 2 49 4" xfId="45931" xr:uid="{00000000-0005-0000-0000-0000F74B0000}"/>
    <cellStyle name="40% - uthevingsfarge 2 49_4 manuell" xfId="55093"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2" xr:uid="{00000000-0005-0000-0000-0000FC4B0000}"/>
    <cellStyle name="40% - uthevingsfarge 2 5 2 2 2 2" xfId="45933" xr:uid="{00000000-0005-0000-0000-0000FD4B0000}"/>
    <cellStyle name="40% - uthevingsfarge 2 5 2 2 3" xfId="45934" xr:uid="{00000000-0005-0000-0000-0000FE4B0000}"/>
    <cellStyle name="40% - uthevingsfarge 2 5 2 2_3. Chng in credit spreads" xfId="45935" xr:uid="{00000000-0005-0000-0000-0000FF4B0000}"/>
    <cellStyle name="40% - uthevingsfarge 2 5 2 3" xfId="45936" xr:uid="{00000000-0005-0000-0000-0000004C0000}"/>
    <cellStyle name="40% - uthevingsfarge 2 5 2 3 2" xfId="45937" xr:uid="{00000000-0005-0000-0000-0000014C0000}"/>
    <cellStyle name="40% - uthevingsfarge 2 5 2 3 2 2" xfId="45938" xr:uid="{00000000-0005-0000-0000-0000024C0000}"/>
    <cellStyle name="40% - uthevingsfarge 2 5 2 3 3" xfId="45939" xr:uid="{00000000-0005-0000-0000-0000034C0000}"/>
    <cellStyle name="40% - uthevingsfarge 2 5 2 3_3. Chng in credit spreads" xfId="45940" xr:uid="{00000000-0005-0000-0000-0000044C0000}"/>
    <cellStyle name="40% - uthevingsfarge 2 5 2 4" xfId="45941" xr:uid="{00000000-0005-0000-0000-0000054C0000}"/>
    <cellStyle name="40% - uthevingsfarge 2 5 2 4 2" xfId="45942" xr:uid="{00000000-0005-0000-0000-0000064C0000}"/>
    <cellStyle name="40% - uthevingsfarge 2 5 2 5" xfId="45943" xr:uid="{00000000-0005-0000-0000-0000074C0000}"/>
    <cellStyle name="40% - uthevingsfarge 2 5 2_3. Chng in credit spreads" xfId="45944" xr:uid="{00000000-0005-0000-0000-0000084C0000}"/>
    <cellStyle name="40% - uthevingsfarge 2 5 3" xfId="4529" xr:uid="{00000000-0005-0000-0000-0000094C0000}"/>
    <cellStyle name="40% - uthevingsfarge 2 5 3 2" xfId="16871" xr:uid="{00000000-0005-0000-0000-00000A4C0000}"/>
    <cellStyle name="40% - uthevingsfarge 2 5 3 2 2" xfId="45945" xr:uid="{00000000-0005-0000-0000-00000B4C0000}"/>
    <cellStyle name="40% - uthevingsfarge 2 5 3 3" xfId="45946" xr:uid="{00000000-0005-0000-0000-00000C4C0000}"/>
    <cellStyle name="40% - uthevingsfarge 2 5 3_3. Chng in credit spreads" xfId="45947" xr:uid="{00000000-0005-0000-0000-00000D4C0000}"/>
    <cellStyle name="40% - uthevingsfarge 2 5 4" xfId="16872" xr:uid="{00000000-0005-0000-0000-00000E4C0000}"/>
    <cellStyle name="40% - uthevingsfarge 2 5 4 2" xfId="45948" xr:uid="{00000000-0005-0000-0000-00000F4C0000}"/>
    <cellStyle name="40% - uthevingsfarge 2 5 4 2 2" xfId="45949" xr:uid="{00000000-0005-0000-0000-0000104C0000}"/>
    <cellStyle name="40% - uthevingsfarge 2 5 4 3" xfId="45950" xr:uid="{00000000-0005-0000-0000-0000114C0000}"/>
    <cellStyle name="40% - uthevingsfarge 2 5 4_3. Chng in credit spreads" xfId="45951" xr:uid="{00000000-0005-0000-0000-0000124C0000}"/>
    <cellStyle name="40% - uthevingsfarge 2 5 5" xfId="16873" xr:uid="{00000000-0005-0000-0000-0000134C0000}"/>
    <cellStyle name="40% - uthevingsfarge 2 5 5 2" xfId="45952" xr:uid="{00000000-0005-0000-0000-0000144C0000}"/>
    <cellStyle name="40% - uthevingsfarge 2 5 6" xfId="39941" xr:uid="{00000000-0005-0000-0000-0000154C0000}"/>
    <cellStyle name="40% - uthevingsfarge 2 5 7" xfId="45953" xr:uid="{00000000-0005-0000-0000-0000164C0000}"/>
    <cellStyle name="40% - uthevingsfarge 2 5 8" xfId="45954" xr:uid="{00000000-0005-0000-0000-0000174C0000}"/>
    <cellStyle name="40% - uthevingsfarge 2 5 9" xfId="45955" xr:uid="{00000000-0005-0000-0000-0000184C0000}"/>
    <cellStyle name="40% - uthevingsfarge 2 5_3. Chng in credit spreads" xfId="45956"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57" xr:uid="{00000000-0005-0000-0000-00001D4C0000}"/>
    <cellStyle name="40% - uthevingsfarge 2 50 2_4 manuell" xfId="55094" xr:uid="{1F684DAC-F7B1-4619-BE59-EB3794D8B78D}"/>
    <cellStyle name="40% - uthevingsfarge 2 50 3" xfId="4533" xr:uid="{00000000-0005-0000-0000-00001F4C0000}"/>
    <cellStyle name="40% - uthevingsfarge 2 50 4" xfId="45958" xr:uid="{00000000-0005-0000-0000-0000204C0000}"/>
    <cellStyle name="40% - uthevingsfarge 2 50_4 manuell" xfId="55095"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59" xr:uid="{00000000-0005-0000-0000-0000254C0000}"/>
    <cellStyle name="40% - uthevingsfarge 2 51 2_4 manuell" xfId="55096" xr:uid="{3044E632-270F-4939-8F53-7843538C7FE2}"/>
    <cellStyle name="40% - uthevingsfarge 2 51 3" xfId="4537" xr:uid="{00000000-0005-0000-0000-0000274C0000}"/>
    <cellStyle name="40% - uthevingsfarge 2 51 4" xfId="45960" xr:uid="{00000000-0005-0000-0000-0000284C0000}"/>
    <cellStyle name="40% - uthevingsfarge 2 51_4 manuell" xfId="55097"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1" xr:uid="{00000000-0005-0000-0000-00002D4C0000}"/>
    <cellStyle name="40% - uthevingsfarge 2 52 2_4 manuell" xfId="55098" xr:uid="{770E0FCA-30B9-4D16-8E3F-EA46AE9BB372}"/>
    <cellStyle name="40% - uthevingsfarge 2 52 3" xfId="4541" xr:uid="{00000000-0005-0000-0000-00002F4C0000}"/>
    <cellStyle name="40% - uthevingsfarge 2 52 4" xfId="45962" xr:uid="{00000000-0005-0000-0000-0000304C0000}"/>
    <cellStyle name="40% - uthevingsfarge 2 52_4 manuell" xfId="55099"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3" xr:uid="{00000000-0005-0000-0000-0000354C0000}"/>
    <cellStyle name="40% - uthevingsfarge 2 53 2_4 manuell" xfId="55100" xr:uid="{B3EBF8D4-46F1-47CA-BAFA-78D5F53A7057}"/>
    <cellStyle name="40% - uthevingsfarge 2 53 3" xfId="4545" xr:uid="{00000000-0005-0000-0000-0000374C0000}"/>
    <cellStyle name="40% - uthevingsfarge 2 53 4" xfId="45964" xr:uid="{00000000-0005-0000-0000-0000384C0000}"/>
    <cellStyle name="40% - uthevingsfarge 2 53_4 manuell" xfId="55101"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65" xr:uid="{00000000-0005-0000-0000-00003D4C0000}"/>
    <cellStyle name="40% - uthevingsfarge 2 54 2_4 manuell" xfId="55102" xr:uid="{39DF7368-2FFB-422F-A9CE-EB0DECF3EF1D}"/>
    <cellStyle name="40% - uthevingsfarge 2 54 3" xfId="4549" xr:uid="{00000000-0005-0000-0000-00003F4C0000}"/>
    <cellStyle name="40% - uthevingsfarge 2 54 4" xfId="45966" xr:uid="{00000000-0005-0000-0000-0000404C0000}"/>
    <cellStyle name="40% - uthevingsfarge 2 54_4 manuell" xfId="55103"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67" xr:uid="{00000000-0005-0000-0000-0000454C0000}"/>
    <cellStyle name="40% - uthevingsfarge 2 55 2_4 manuell" xfId="55104" xr:uid="{2FFB4DD9-882B-4590-947D-A45CD744AC74}"/>
    <cellStyle name="40% - uthevingsfarge 2 55 3" xfId="4553" xr:uid="{00000000-0005-0000-0000-0000474C0000}"/>
    <cellStyle name="40% - uthevingsfarge 2 55 4" xfId="45968" xr:uid="{00000000-0005-0000-0000-0000484C0000}"/>
    <cellStyle name="40% - uthevingsfarge 2 55_4 manuell" xfId="55105"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69" xr:uid="{00000000-0005-0000-0000-00004D4C0000}"/>
    <cellStyle name="40% - uthevingsfarge 2 56 2_4 manuell" xfId="55106" xr:uid="{65789CA2-873F-4027-A99F-4FB72B1B7041}"/>
    <cellStyle name="40% - uthevingsfarge 2 56 3" xfId="4557" xr:uid="{00000000-0005-0000-0000-00004F4C0000}"/>
    <cellStyle name="40% - uthevingsfarge 2 56 4" xfId="45970" xr:uid="{00000000-0005-0000-0000-0000504C0000}"/>
    <cellStyle name="40% - uthevingsfarge 2 56_4 manuell" xfId="55107"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1" xr:uid="{00000000-0005-0000-0000-0000554C0000}"/>
    <cellStyle name="40% - uthevingsfarge 2 57 2_4 manuell" xfId="55108" xr:uid="{2EB6C89E-8D03-4C93-81F2-F9E1656218EF}"/>
    <cellStyle name="40% - uthevingsfarge 2 57 3" xfId="4561" xr:uid="{00000000-0005-0000-0000-0000574C0000}"/>
    <cellStyle name="40% - uthevingsfarge 2 57 4" xfId="45972" xr:uid="{00000000-0005-0000-0000-0000584C0000}"/>
    <cellStyle name="40% - uthevingsfarge 2 57_4 manuell" xfId="55109"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3" xr:uid="{00000000-0005-0000-0000-00005D4C0000}"/>
    <cellStyle name="40% - uthevingsfarge 2 58 2_4 manuell" xfId="55110" xr:uid="{F1020F11-459E-47FB-8081-989EFBF706CD}"/>
    <cellStyle name="40% - uthevingsfarge 2 58 3" xfId="4565" xr:uid="{00000000-0005-0000-0000-00005F4C0000}"/>
    <cellStyle name="40% - uthevingsfarge 2 58 4" xfId="45974" xr:uid="{00000000-0005-0000-0000-0000604C0000}"/>
    <cellStyle name="40% - uthevingsfarge 2 58_4 manuell" xfId="55111"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75" xr:uid="{00000000-0005-0000-0000-0000654C0000}"/>
    <cellStyle name="40% - uthevingsfarge 2 59 2_4 manuell" xfId="55112" xr:uid="{F2BE4BAB-B398-4926-AED1-1FF1C4AD3E88}"/>
    <cellStyle name="40% - uthevingsfarge 2 59 3" xfId="4569" xr:uid="{00000000-0005-0000-0000-0000674C0000}"/>
    <cellStyle name="40% - uthevingsfarge 2 59 4" xfId="45976" xr:uid="{00000000-0005-0000-0000-0000684C0000}"/>
    <cellStyle name="40% - uthevingsfarge 2 59_4 manuell" xfId="55113"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77" xr:uid="{00000000-0005-0000-0000-00006D4C0000}"/>
    <cellStyle name="40% - uthevingsfarge 2 6 2 2_CC1" xfId="55114" xr:uid="{F9E16998-F91F-4B6A-9E92-48217B021BAF}"/>
    <cellStyle name="40% - uthevingsfarge 2 6 2 3" xfId="45978" xr:uid="{00000000-0005-0000-0000-00006E4C0000}"/>
    <cellStyle name="40% - uthevingsfarge 2 6 2 4" xfId="45979" xr:uid="{00000000-0005-0000-0000-00006F4C0000}"/>
    <cellStyle name="40% - uthevingsfarge 2 6 2_3. Chng in credit spreads" xfId="45980" xr:uid="{00000000-0005-0000-0000-0000704C0000}"/>
    <cellStyle name="40% - uthevingsfarge 2 6 3" xfId="4573" xr:uid="{00000000-0005-0000-0000-0000714C0000}"/>
    <cellStyle name="40% - uthevingsfarge 2 6 3 2" xfId="16874" xr:uid="{00000000-0005-0000-0000-0000724C0000}"/>
    <cellStyle name="40% - uthevingsfarge 2 6 3 2 2" xfId="45981" xr:uid="{00000000-0005-0000-0000-0000734C0000}"/>
    <cellStyle name="40% - uthevingsfarge 2 6 3 3" xfId="45982" xr:uid="{00000000-0005-0000-0000-0000744C0000}"/>
    <cellStyle name="40% - uthevingsfarge 2 6 3_3. Chng in credit spreads" xfId="45983" xr:uid="{00000000-0005-0000-0000-0000754C0000}"/>
    <cellStyle name="40% - uthevingsfarge 2 6 4" xfId="16875" xr:uid="{00000000-0005-0000-0000-0000764C0000}"/>
    <cellStyle name="40% - uthevingsfarge 2 6 4 2" xfId="45984" xr:uid="{00000000-0005-0000-0000-0000774C0000}"/>
    <cellStyle name="40% - uthevingsfarge 2 6 5" xfId="16876" xr:uid="{00000000-0005-0000-0000-0000784C0000}"/>
    <cellStyle name="40% - uthevingsfarge 2 6 6" xfId="39942" xr:uid="{00000000-0005-0000-0000-0000794C0000}"/>
    <cellStyle name="40% - uthevingsfarge 2 6 7" xfId="45985" xr:uid="{00000000-0005-0000-0000-00007A4C0000}"/>
    <cellStyle name="40% - uthevingsfarge 2 6 8" xfId="45986" xr:uid="{00000000-0005-0000-0000-00007B4C0000}"/>
    <cellStyle name="40% - uthevingsfarge 2 6 9" xfId="45987" xr:uid="{00000000-0005-0000-0000-00007C4C0000}"/>
    <cellStyle name="40% - uthevingsfarge 2 6_3. Chng in credit spreads" xfId="45988" xr:uid="{00000000-0005-0000-0000-00007D4C0000}"/>
    <cellStyle name="40% - uthevingsfarge 2 60" xfId="16877" xr:uid="{00000000-0005-0000-0000-00007E4C0000}"/>
    <cellStyle name="40% - uthevingsfarge 2 60 2" xfId="16878" xr:uid="{00000000-0005-0000-0000-00007F4C0000}"/>
    <cellStyle name="40% - uthevingsfarge 2 60 2 2" xfId="36614" xr:uid="{00000000-0005-0000-0000-0000804C0000}"/>
    <cellStyle name="40% - uthevingsfarge 2 60 3" xfId="16879" xr:uid="{00000000-0005-0000-0000-0000814C0000}"/>
    <cellStyle name="40% - uthevingsfarge 2 60 4" xfId="36378"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5" xr:uid="{00000000-0005-0000-0000-0000864C0000}"/>
    <cellStyle name="40% - uthevingsfarge 2 61 3" xfId="16883" xr:uid="{00000000-0005-0000-0000-0000874C0000}"/>
    <cellStyle name="40% - uthevingsfarge 2 61 4" xfId="36404"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3" xr:uid="{00000000-0005-0000-0000-00008C4C0000}"/>
    <cellStyle name="40% - uthevingsfarge 2 62 3" xfId="36389" xr:uid="{00000000-0005-0000-0000-00008D4C0000}"/>
    <cellStyle name="40% - uthevingsfarge 2 62_AVA DVA EL" xfId="16887" xr:uid="{00000000-0005-0000-0000-00008E4C0000}"/>
    <cellStyle name="40% - uthevingsfarge 2 63" xfId="16888" xr:uid="{00000000-0005-0000-0000-00008F4C0000}"/>
    <cellStyle name="40% - uthevingsfarge 2 63 2" xfId="36588" xr:uid="{00000000-0005-0000-0000-0000904C0000}"/>
    <cellStyle name="40% - uthevingsfarge 2 64" xfId="16889" xr:uid="{00000000-0005-0000-0000-0000914C0000}"/>
    <cellStyle name="40% - uthevingsfarge 2 64 2" xfId="36667" xr:uid="{00000000-0005-0000-0000-0000924C0000}"/>
    <cellStyle name="40% - uthevingsfarge 2 65" xfId="16890" xr:uid="{00000000-0005-0000-0000-0000934C0000}"/>
    <cellStyle name="40% - uthevingsfarge 2 65 2" xfId="36558" xr:uid="{00000000-0005-0000-0000-0000944C0000}"/>
    <cellStyle name="40% - uthevingsfarge 2 66" xfId="16891" xr:uid="{00000000-0005-0000-0000-0000954C0000}"/>
    <cellStyle name="40% - uthevingsfarge 2 66 2" xfId="36653" xr:uid="{00000000-0005-0000-0000-0000964C0000}"/>
    <cellStyle name="40% - uthevingsfarge 2 67" xfId="36527" xr:uid="{00000000-0005-0000-0000-0000974C0000}"/>
    <cellStyle name="40% - uthevingsfarge 2 68" xfId="45989" xr:uid="{00000000-0005-0000-0000-0000984C0000}"/>
    <cellStyle name="40% - uthevingsfarge 2 69" xfId="45990"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1" xr:uid="{00000000-0005-0000-0000-00009D4C0000}"/>
    <cellStyle name="40% - uthevingsfarge 2 7 2 4" xfId="45992" xr:uid="{00000000-0005-0000-0000-00009E4C0000}"/>
    <cellStyle name="40% - uthevingsfarge 2 7 2_4 manuell" xfId="55115"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3" xr:uid="{00000000-0005-0000-0000-0000A54C0000}"/>
    <cellStyle name="40% - uthevingsfarge 2 7 7" xfId="45994" xr:uid="{00000000-0005-0000-0000-0000A64C0000}"/>
    <cellStyle name="40% - uthevingsfarge 2 7 8" xfId="45995" xr:uid="{00000000-0005-0000-0000-0000A74C0000}"/>
    <cellStyle name="40% - uthevingsfarge 2 7_3. Chng in credit spreads" xfId="45996" xr:uid="{00000000-0005-0000-0000-0000A84C0000}"/>
    <cellStyle name="40% - uthevingsfarge 2 70" xfId="45997" xr:uid="{00000000-0005-0000-0000-0000A94C0000}"/>
    <cellStyle name="40% - uthevingsfarge 2 71" xfId="45998" xr:uid="{00000000-0005-0000-0000-0000AA4C0000}"/>
    <cellStyle name="40% - uthevingsfarge 2 72" xfId="45999" xr:uid="{00000000-0005-0000-0000-0000AB4C0000}"/>
    <cellStyle name="40% - uthevingsfarge 2 73" xfId="46000" xr:uid="{00000000-0005-0000-0000-0000AC4C0000}"/>
    <cellStyle name="40% - uthevingsfarge 2 74" xfId="46001"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2" xr:uid="{00000000-0005-0000-0000-0000B14C0000}"/>
    <cellStyle name="40% - uthevingsfarge 2 8 2 4" xfId="46003" xr:uid="{00000000-0005-0000-0000-0000B24C0000}"/>
    <cellStyle name="40% - uthevingsfarge 2 8 2_4 manuell" xfId="55116" xr:uid="{8B456EBF-040C-495F-B054-0F575167D172}"/>
    <cellStyle name="40% - uthevingsfarge 2 8 3" xfId="4581" xr:uid="{00000000-0005-0000-0000-0000B44C0000}"/>
    <cellStyle name="40% - uthevingsfarge 2 8 4" xfId="46004" xr:uid="{00000000-0005-0000-0000-0000B54C0000}"/>
    <cellStyle name="40% - uthevingsfarge 2 8 5" xfId="46005" xr:uid="{00000000-0005-0000-0000-0000B64C0000}"/>
    <cellStyle name="40% - uthevingsfarge 2 8_3. Chng in credit spreads" xfId="46006"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07" xr:uid="{00000000-0005-0000-0000-0000BB4C0000}"/>
    <cellStyle name="40% - uthevingsfarge 2 9 2_4 manuell" xfId="55117" xr:uid="{B8DE8B51-9BB2-4ACD-8FCF-3651166921C2}"/>
    <cellStyle name="40% - uthevingsfarge 2 9 3" xfId="4585" xr:uid="{00000000-0005-0000-0000-0000BD4C0000}"/>
    <cellStyle name="40% - uthevingsfarge 2 9 4" xfId="46008" xr:uid="{00000000-0005-0000-0000-0000BE4C0000}"/>
    <cellStyle name="40% - uthevingsfarge 2 9 5" xfId="46009" xr:uid="{00000000-0005-0000-0000-0000BF4C0000}"/>
    <cellStyle name="40% - uthevingsfarge 2 9_4 manuell" xfId="55118" xr:uid="{287601AB-E874-4A54-BE31-AC9D883FF60E}"/>
    <cellStyle name="40% - uthevingsfarge 2_4 manuell" xfId="55119" xr:uid="{014AD2DA-1D44-4381-932C-1B63CF594D42}"/>
    <cellStyle name="40% - uthevingsfarge 3" xfId="36253"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10" xr:uid="{00000000-0005-0000-0000-0000C64C0000}"/>
    <cellStyle name="40% - uthevingsfarge 3 10 2_4 manuell" xfId="55120" xr:uid="{D51FB577-E26F-42BF-97CB-8BBF9E55E659}"/>
    <cellStyle name="40% - uthevingsfarge 3 10 3" xfId="4589" xr:uid="{00000000-0005-0000-0000-0000C84C0000}"/>
    <cellStyle name="40% - uthevingsfarge 3 10 4" xfId="46011" xr:uid="{00000000-0005-0000-0000-0000C94C0000}"/>
    <cellStyle name="40% - uthevingsfarge 3 10 5" xfId="46012" xr:uid="{00000000-0005-0000-0000-0000CA4C0000}"/>
    <cellStyle name="40% - uthevingsfarge 3 10_4 manuell" xfId="55121"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3" xr:uid="{00000000-0005-0000-0000-0000CF4C0000}"/>
    <cellStyle name="40% - uthevingsfarge 3 11 2_4 manuell" xfId="55122" xr:uid="{0C4E8B6C-B39D-4170-ABC4-5A145A20F16C}"/>
    <cellStyle name="40% - uthevingsfarge 3 11 3" xfId="4593" xr:uid="{00000000-0005-0000-0000-0000D14C0000}"/>
    <cellStyle name="40% - uthevingsfarge 3 11 4" xfId="46014" xr:uid="{00000000-0005-0000-0000-0000D24C0000}"/>
    <cellStyle name="40% - uthevingsfarge 3 11_4 manuell" xfId="55123"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15" xr:uid="{00000000-0005-0000-0000-0000D74C0000}"/>
    <cellStyle name="40% - uthevingsfarge 3 12 2_4 manuell" xfId="55124" xr:uid="{CFF3BBBE-D7BA-47AD-922F-854BD758B38C}"/>
    <cellStyle name="40% - uthevingsfarge 3 12 3" xfId="4597" xr:uid="{00000000-0005-0000-0000-0000D94C0000}"/>
    <cellStyle name="40% - uthevingsfarge 3 12 4" xfId="46016" xr:uid="{00000000-0005-0000-0000-0000DA4C0000}"/>
    <cellStyle name="40% - uthevingsfarge 3 12_4 manuell" xfId="55125"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17" xr:uid="{00000000-0005-0000-0000-0000DF4C0000}"/>
    <cellStyle name="40% - uthevingsfarge 3 13 2_4 manuell" xfId="55126" xr:uid="{1C371A69-2304-49D5-B967-BC49A676C1B0}"/>
    <cellStyle name="40% - uthevingsfarge 3 13 3" xfId="4601" xr:uid="{00000000-0005-0000-0000-0000E14C0000}"/>
    <cellStyle name="40% - uthevingsfarge 3 13 4" xfId="46018" xr:uid="{00000000-0005-0000-0000-0000E24C0000}"/>
    <cellStyle name="40% - uthevingsfarge 3 13_4 manuell" xfId="55127"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19" xr:uid="{00000000-0005-0000-0000-0000E74C0000}"/>
    <cellStyle name="40% - uthevingsfarge 3 14 2_4 manuell" xfId="55128" xr:uid="{416ABD18-429B-47C0-AF7C-B50190DC4D13}"/>
    <cellStyle name="40% - uthevingsfarge 3 14 3" xfId="4605" xr:uid="{00000000-0005-0000-0000-0000E94C0000}"/>
    <cellStyle name="40% - uthevingsfarge 3 14 4" xfId="46020" xr:uid="{00000000-0005-0000-0000-0000EA4C0000}"/>
    <cellStyle name="40% - uthevingsfarge 3 14_4 manuell" xfId="55129"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1" xr:uid="{00000000-0005-0000-0000-0000EF4C0000}"/>
    <cellStyle name="40% - uthevingsfarge 3 15 2_4 manuell" xfId="55130" xr:uid="{4F21449E-8E53-4657-B9D5-2183CEAF2798}"/>
    <cellStyle name="40% - uthevingsfarge 3 15 3" xfId="4609" xr:uid="{00000000-0005-0000-0000-0000F14C0000}"/>
    <cellStyle name="40% - uthevingsfarge 3 15 4" xfId="46022" xr:uid="{00000000-0005-0000-0000-0000F24C0000}"/>
    <cellStyle name="40% - uthevingsfarge 3 15_4 manuell" xfId="55131"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3" xr:uid="{00000000-0005-0000-0000-0000F74C0000}"/>
    <cellStyle name="40% - uthevingsfarge 3 16 2_4 manuell" xfId="55132" xr:uid="{AF91D477-A79F-4F9A-8EFC-71C47B65A21F}"/>
    <cellStyle name="40% - uthevingsfarge 3 16 3" xfId="4613" xr:uid="{00000000-0005-0000-0000-0000F94C0000}"/>
    <cellStyle name="40% - uthevingsfarge 3 16 4" xfId="46024" xr:uid="{00000000-0005-0000-0000-0000FA4C0000}"/>
    <cellStyle name="40% - uthevingsfarge 3 16_4 manuell" xfId="55133"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25" xr:uid="{00000000-0005-0000-0000-0000FF4C0000}"/>
    <cellStyle name="40% - uthevingsfarge 3 17 2_4 manuell" xfId="55134" xr:uid="{3A9BE7E7-A183-4969-94BD-88B95B350BBB}"/>
    <cellStyle name="40% - uthevingsfarge 3 17 3" xfId="4617" xr:uid="{00000000-0005-0000-0000-0000014D0000}"/>
    <cellStyle name="40% - uthevingsfarge 3 17 4" xfId="46026" xr:uid="{00000000-0005-0000-0000-0000024D0000}"/>
    <cellStyle name="40% - uthevingsfarge 3 17_4 manuell" xfId="55135"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27" xr:uid="{00000000-0005-0000-0000-0000074D0000}"/>
    <cellStyle name="40% - uthevingsfarge 3 18 2_4 manuell" xfId="55136" xr:uid="{462C415A-0FB5-40D7-9893-EAFEE7DA1284}"/>
    <cellStyle name="40% - uthevingsfarge 3 18 3" xfId="4621" xr:uid="{00000000-0005-0000-0000-0000094D0000}"/>
    <cellStyle name="40% - uthevingsfarge 3 18 4" xfId="46028" xr:uid="{00000000-0005-0000-0000-00000A4D0000}"/>
    <cellStyle name="40% - uthevingsfarge 3 18_4 manuell" xfId="55137"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29" xr:uid="{00000000-0005-0000-0000-00000F4D0000}"/>
    <cellStyle name="40% - uthevingsfarge 3 19 2_4 manuell" xfId="55138" xr:uid="{996089D7-9ADE-4EB9-A21F-6F11F0727832}"/>
    <cellStyle name="40% - uthevingsfarge 3 19 3" xfId="4625" xr:uid="{00000000-0005-0000-0000-0000114D0000}"/>
    <cellStyle name="40% - uthevingsfarge 3 19 4" xfId="46030" xr:uid="{00000000-0005-0000-0000-0000124D0000}"/>
    <cellStyle name="40% - uthevingsfarge 3 19_4 manuell" xfId="55139"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1" xr:uid="{00000000-0005-0000-0000-00001B4D0000}"/>
    <cellStyle name="40% - uthevingsfarge 3 2 14" xfId="46032" xr:uid="{00000000-0005-0000-0000-00001C4D0000}"/>
    <cellStyle name="40% - uthevingsfarge 3 2 15" xfId="46033" xr:uid="{00000000-0005-0000-0000-00001D4D0000}"/>
    <cellStyle name="40% - uthevingsfarge 3 2 16" xfId="46034" xr:uid="{00000000-0005-0000-0000-00001E4D0000}"/>
    <cellStyle name="40% - uthevingsfarge 3 2 2" xfId="4627" xr:uid="{00000000-0005-0000-0000-00001F4D0000}"/>
    <cellStyle name="40% - uthevingsfarge 3 2 2 10" xfId="46035" xr:uid="{00000000-0005-0000-0000-0000204D0000}"/>
    <cellStyle name="40% - uthevingsfarge 3 2 2 11" xfId="46036" xr:uid="{00000000-0005-0000-0000-0000214D0000}"/>
    <cellStyle name="40% - uthevingsfarge 3 2 2 2" xfId="4628" xr:uid="{00000000-0005-0000-0000-0000224D0000}"/>
    <cellStyle name="40% - uthevingsfarge 3 2 2 2 10" xfId="46037" xr:uid="{00000000-0005-0000-0000-0000234D0000}"/>
    <cellStyle name="40% - uthevingsfarge 3 2 2 2 2" xfId="16902" xr:uid="{00000000-0005-0000-0000-0000244D0000}"/>
    <cellStyle name="40% - uthevingsfarge 3 2 2 2 2 2" xfId="16903" xr:uid="{00000000-0005-0000-0000-0000254D0000}"/>
    <cellStyle name="40% - uthevingsfarge 3 2 2 2 2 2 2" xfId="46038" xr:uid="{00000000-0005-0000-0000-0000264D0000}"/>
    <cellStyle name="40% - uthevingsfarge 3 2 2 2 2 2 2 2" xfId="46039" xr:uid="{00000000-0005-0000-0000-0000274D0000}"/>
    <cellStyle name="40% - uthevingsfarge 3 2 2 2 2 2 3" xfId="46040" xr:uid="{00000000-0005-0000-0000-0000284D0000}"/>
    <cellStyle name="40% - uthevingsfarge 3 2 2 2 2 2_3. Chng in credit spreads" xfId="46041" xr:uid="{00000000-0005-0000-0000-0000294D0000}"/>
    <cellStyle name="40% - uthevingsfarge 3 2 2 2 2 3" xfId="16904" xr:uid="{00000000-0005-0000-0000-00002A4D0000}"/>
    <cellStyle name="40% - uthevingsfarge 3 2 2 2 2 3 2" xfId="46042" xr:uid="{00000000-0005-0000-0000-00002B4D0000}"/>
    <cellStyle name="40% - uthevingsfarge 3 2 2 2 2 4" xfId="46043" xr:uid="{00000000-0005-0000-0000-00002C4D0000}"/>
    <cellStyle name="40% - uthevingsfarge 3 2 2 2 2 5" xfId="46044" xr:uid="{00000000-0005-0000-0000-00002D4D0000}"/>
    <cellStyle name="40% - uthevingsfarge 3 2 2 2 2 6" xfId="46045" xr:uid="{00000000-0005-0000-0000-00002E4D0000}"/>
    <cellStyle name="40% - uthevingsfarge 3 2 2 2 2_3. Chng in credit spreads" xfId="46046" xr:uid="{00000000-0005-0000-0000-00002F4D0000}"/>
    <cellStyle name="40% - uthevingsfarge 3 2 2 2 3" xfId="16905" xr:uid="{00000000-0005-0000-0000-0000304D0000}"/>
    <cellStyle name="40% - uthevingsfarge 3 2 2 2 3 2" xfId="16906" xr:uid="{00000000-0005-0000-0000-0000314D0000}"/>
    <cellStyle name="40% - uthevingsfarge 3 2 2 2 3 2 2" xfId="46047" xr:uid="{00000000-0005-0000-0000-0000324D0000}"/>
    <cellStyle name="40% - uthevingsfarge 3 2 2 2 3 2 2 2" xfId="46048" xr:uid="{00000000-0005-0000-0000-0000334D0000}"/>
    <cellStyle name="40% - uthevingsfarge 3 2 2 2 3 2 3" xfId="46049" xr:uid="{00000000-0005-0000-0000-0000344D0000}"/>
    <cellStyle name="40% - uthevingsfarge 3 2 2 2 3 2_3. Chng in credit spreads" xfId="46050" xr:uid="{00000000-0005-0000-0000-0000354D0000}"/>
    <cellStyle name="40% - uthevingsfarge 3 2 2 2 3 3" xfId="16907" xr:uid="{00000000-0005-0000-0000-0000364D0000}"/>
    <cellStyle name="40% - uthevingsfarge 3 2 2 2 3 3 2" xfId="46051" xr:uid="{00000000-0005-0000-0000-0000374D0000}"/>
    <cellStyle name="40% - uthevingsfarge 3 2 2 2 3 4" xfId="46052" xr:uid="{00000000-0005-0000-0000-0000384D0000}"/>
    <cellStyle name="40% - uthevingsfarge 3 2 2 2 3 5" xfId="46053" xr:uid="{00000000-0005-0000-0000-0000394D0000}"/>
    <cellStyle name="40% - uthevingsfarge 3 2 2 2 3 6" xfId="46054" xr:uid="{00000000-0005-0000-0000-00003A4D0000}"/>
    <cellStyle name="40% - uthevingsfarge 3 2 2 2 3_3. Chng in credit spreads" xfId="46055" xr:uid="{00000000-0005-0000-0000-00003B4D0000}"/>
    <cellStyle name="40% - uthevingsfarge 3 2 2 2 4" xfId="16908" xr:uid="{00000000-0005-0000-0000-00003C4D0000}"/>
    <cellStyle name="40% - uthevingsfarge 3 2 2 2 4 2" xfId="16909" xr:uid="{00000000-0005-0000-0000-00003D4D0000}"/>
    <cellStyle name="40% - uthevingsfarge 3 2 2 2 4 2 2" xfId="46056" xr:uid="{00000000-0005-0000-0000-00003E4D0000}"/>
    <cellStyle name="40% - uthevingsfarge 3 2 2 2 4 3" xfId="16910" xr:uid="{00000000-0005-0000-0000-00003F4D0000}"/>
    <cellStyle name="40% - uthevingsfarge 3 2 2 2 4 4" xfId="46057" xr:uid="{00000000-0005-0000-0000-0000404D0000}"/>
    <cellStyle name="40% - uthevingsfarge 3 2 2 2 4 5" xfId="46058" xr:uid="{00000000-0005-0000-0000-0000414D0000}"/>
    <cellStyle name="40% - uthevingsfarge 3 2 2 2 4 6" xfId="46059" xr:uid="{00000000-0005-0000-0000-0000424D0000}"/>
    <cellStyle name="40% - uthevingsfarge 3 2 2 2 4_3. Chng in credit spreads" xfId="46060" xr:uid="{00000000-0005-0000-0000-0000434D0000}"/>
    <cellStyle name="40% - uthevingsfarge 3 2 2 2 5" xfId="16911" xr:uid="{00000000-0005-0000-0000-0000444D0000}"/>
    <cellStyle name="40% - uthevingsfarge 3 2 2 2 5 2" xfId="16912" xr:uid="{00000000-0005-0000-0000-0000454D0000}"/>
    <cellStyle name="40% - uthevingsfarge 3 2 2 2 5 2 2" xfId="46061" xr:uid="{00000000-0005-0000-0000-0000464D0000}"/>
    <cellStyle name="40% - uthevingsfarge 3 2 2 2 5 3" xfId="16913" xr:uid="{00000000-0005-0000-0000-0000474D0000}"/>
    <cellStyle name="40% - uthevingsfarge 3 2 2 2 5 4" xfId="46062" xr:uid="{00000000-0005-0000-0000-0000484D0000}"/>
    <cellStyle name="40% - uthevingsfarge 3 2 2 2 5 5" xfId="46063" xr:uid="{00000000-0005-0000-0000-0000494D0000}"/>
    <cellStyle name="40% - uthevingsfarge 3 2 2 2 5_3. Chng in credit spreads" xfId="46064" xr:uid="{00000000-0005-0000-0000-00004A4D0000}"/>
    <cellStyle name="40% - uthevingsfarge 3 2 2 2 6" xfId="16914" xr:uid="{00000000-0005-0000-0000-00004B4D0000}"/>
    <cellStyle name="40% - uthevingsfarge 3 2 2 2 6 2" xfId="46065" xr:uid="{00000000-0005-0000-0000-00004C4D0000}"/>
    <cellStyle name="40% - uthevingsfarge 3 2 2 2 7" xfId="16915" xr:uid="{00000000-0005-0000-0000-00004D4D0000}"/>
    <cellStyle name="40% - uthevingsfarge 3 2 2 2 8" xfId="46066" xr:uid="{00000000-0005-0000-0000-00004E4D0000}"/>
    <cellStyle name="40% - uthevingsfarge 3 2 2 2 9" xfId="46067" xr:uid="{00000000-0005-0000-0000-00004F4D0000}"/>
    <cellStyle name="40% - uthevingsfarge 3 2 2 2_3. Chng in credit spreads" xfId="46068" xr:uid="{00000000-0005-0000-0000-0000504D0000}"/>
    <cellStyle name="40% - uthevingsfarge 3 2 2 3" xfId="16916" xr:uid="{00000000-0005-0000-0000-0000514D0000}"/>
    <cellStyle name="40% - uthevingsfarge 3 2 2 3 2" xfId="16917" xr:uid="{00000000-0005-0000-0000-0000524D0000}"/>
    <cellStyle name="40% - uthevingsfarge 3 2 2 3 2 2" xfId="46069" xr:uid="{00000000-0005-0000-0000-0000534D0000}"/>
    <cellStyle name="40% - uthevingsfarge 3 2 2 3 2 2 2" xfId="46070" xr:uid="{00000000-0005-0000-0000-0000544D0000}"/>
    <cellStyle name="40% - uthevingsfarge 3 2 2 3 2 3" xfId="46071" xr:uid="{00000000-0005-0000-0000-0000554D0000}"/>
    <cellStyle name="40% - uthevingsfarge 3 2 2 3 2_3. Chng in credit spreads" xfId="46072" xr:uid="{00000000-0005-0000-0000-0000564D0000}"/>
    <cellStyle name="40% - uthevingsfarge 3 2 2 3 3" xfId="16918" xr:uid="{00000000-0005-0000-0000-0000574D0000}"/>
    <cellStyle name="40% - uthevingsfarge 3 2 2 3 3 2" xfId="46073" xr:uid="{00000000-0005-0000-0000-0000584D0000}"/>
    <cellStyle name="40% - uthevingsfarge 3 2 2 3 4" xfId="46074" xr:uid="{00000000-0005-0000-0000-0000594D0000}"/>
    <cellStyle name="40% - uthevingsfarge 3 2 2 3 5" xfId="46075" xr:uid="{00000000-0005-0000-0000-00005A4D0000}"/>
    <cellStyle name="40% - uthevingsfarge 3 2 2 3 6" xfId="46076" xr:uid="{00000000-0005-0000-0000-00005B4D0000}"/>
    <cellStyle name="40% - uthevingsfarge 3 2 2 3_3. Chng in credit spreads" xfId="46077" xr:uid="{00000000-0005-0000-0000-00005C4D0000}"/>
    <cellStyle name="40% - uthevingsfarge 3 2 2 4" xfId="16919" xr:uid="{00000000-0005-0000-0000-00005D4D0000}"/>
    <cellStyle name="40% - uthevingsfarge 3 2 2 4 2" xfId="16920" xr:uid="{00000000-0005-0000-0000-00005E4D0000}"/>
    <cellStyle name="40% - uthevingsfarge 3 2 2 4 2 2" xfId="46078" xr:uid="{00000000-0005-0000-0000-00005F4D0000}"/>
    <cellStyle name="40% - uthevingsfarge 3 2 2 4 2 2 2" xfId="46079" xr:uid="{00000000-0005-0000-0000-0000604D0000}"/>
    <cellStyle name="40% - uthevingsfarge 3 2 2 4 2 3" xfId="46080" xr:uid="{00000000-0005-0000-0000-0000614D0000}"/>
    <cellStyle name="40% - uthevingsfarge 3 2 2 4 2_3. Chng in credit spreads" xfId="46081" xr:uid="{00000000-0005-0000-0000-0000624D0000}"/>
    <cellStyle name="40% - uthevingsfarge 3 2 2 4 3" xfId="16921" xr:uid="{00000000-0005-0000-0000-0000634D0000}"/>
    <cellStyle name="40% - uthevingsfarge 3 2 2 4 3 2" xfId="46082" xr:uid="{00000000-0005-0000-0000-0000644D0000}"/>
    <cellStyle name="40% - uthevingsfarge 3 2 2 4 4" xfId="46083" xr:uid="{00000000-0005-0000-0000-0000654D0000}"/>
    <cellStyle name="40% - uthevingsfarge 3 2 2 4 5" xfId="46084" xr:uid="{00000000-0005-0000-0000-0000664D0000}"/>
    <cellStyle name="40% - uthevingsfarge 3 2 2 4 6" xfId="46085" xr:uid="{00000000-0005-0000-0000-0000674D0000}"/>
    <cellStyle name="40% - uthevingsfarge 3 2 2 4_3. Chng in credit spreads" xfId="46086" xr:uid="{00000000-0005-0000-0000-0000684D0000}"/>
    <cellStyle name="40% - uthevingsfarge 3 2 2 5" xfId="16922" xr:uid="{00000000-0005-0000-0000-0000694D0000}"/>
    <cellStyle name="40% - uthevingsfarge 3 2 2 5 2" xfId="16923" xr:uid="{00000000-0005-0000-0000-00006A4D0000}"/>
    <cellStyle name="40% - uthevingsfarge 3 2 2 5 2 2" xfId="46087" xr:uid="{00000000-0005-0000-0000-00006B4D0000}"/>
    <cellStyle name="40% - uthevingsfarge 3 2 2 5 2 2 2" xfId="46088" xr:uid="{00000000-0005-0000-0000-00006C4D0000}"/>
    <cellStyle name="40% - uthevingsfarge 3 2 2 5 2 3" xfId="46089" xr:uid="{00000000-0005-0000-0000-00006D4D0000}"/>
    <cellStyle name="40% - uthevingsfarge 3 2 2 5 2_3. Chng in credit spreads" xfId="46090" xr:uid="{00000000-0005-0000-0000-00006E4D0000}"/>
    <cellStyle name="40% - uthevingsfarge 3 2 2 5 3" xfId="16924" xr:uid="{00000000-0005-0000-0000-00006F4D0000}"/>
    <cellStyle name="40% - uthevingsfarge 3 2 2 5 3 2" xfId="46091" xr:uid="{00000000-0005-0000-0000-0000704D0000}"/>
    <cellStyle name="40% - uthevingsfarge 3 2 2 5 4" xfId="46092" xr:uid="{00000000-0005-0000-0000-0000714D0000}"/>
    <cellStyle name="40% - uthevingsfarge 3 2 2 5 5" xfId="46093" xr:uid="{00000000-0005-0000-0000-0000724D0000}"/>
    <cellStyle name="40% - uthevingsfarge 3 2 2 5 6" xfId="46094" xr:uid="{00000000-0005-0000-0000-0000734D0000}"/>
    <cellStyle name="40% - uthevingsfarge 3 2 2 5_3. Chng in credit spreads" xfId="46095" xr:uid="{00000000-0005-0000-0000-0000744D0000}"/>
    <cellStyle name="40% - uthevingsfarge 3 2 2 6" xfId="16925" xr:uid="{00000000-0005-0000-0000-0000754D0000}"/>
    <cellStyle name="40% - uthevingsfarge 3 2 2 6 2" xfId="16926" xr:uid="{00000000-0005-0000-0000-0000764D0000}"/>
    <cellStyle name="40% - uthevingsfarge 3 2 2 6 2 2" xfId="46096" xr:uid="{00000000-0005-0000-0000-0000774D0000}"/>
    <cellStyle name="40% - uthevingsfarge 3 2 2 6 3" xfId="16927" xr:uid="{00000000-0005-0000-0000-0000784D0000}"/>
    <cellStyle name="40% - uthevingsfarge 3 2 2 6 4" xfId="46097" xr:uid="{00000000-0005-0000-0000-0000794D0000}"/>
    <cellStyle name="40% - uthevingsfarge 3 2 2 6 5" xfId="46098" xr:uid="{00000000-0005-0000-0000-00007A4D0000}"/>
    <cellStyle name="40% - uthevingsfarge 3 2 2 6 6" xfId="46099" xr:uid="{00000000-0005-0000-0000-00007B4D0000}"/>
    <cellStyle name="40% - uthevingsfarge 3 2 2 6_3. Chng in credit spreads" xfId="46100" xr:uid="{00000000-0005-0000-0000-00007C4D0000}"/>
    <cellStyle name="40% - uthevingsfarge 3 2 2 7" xfId="16928" xr:uid="{00000000-0005-0000-0000-00007D4D0000}"/>
    <cellStyle name="40% - uthevingsfarge 3 2 2 7 2" xfId="46101" xr:uid="{00000000-0005-0000-0000-00007E4D0000}"/>
    <cellStyle name="40% - uthevingsfarge 3 2 2 8" xfId="39943" xr:uid="{00000000-0005-0000-0000-00007F4D0000}"/>
    <cellStyle name="40% - uthevingsfarge 3 2 2 9" xfId="46102" xr:uid="{00000000-0005-0000-0000-0000804D0000}"/>
    <cellStyle name="40% - uthevingsfarge 3 2 2_3. Chng in credit spreads" xfId="46103" xr:uid="{00000000-0005-0000-0000-0000814D0000}"/>
    <cellStyle name="40% - uthevingsfarge 3 2 3" xfId="12466" xr:uid="{00000000-0005-0000-0000-0000824D0000}"/>
    <cellStyle name="40% - uthevingsfarge 3 2 3 10" xfId="46104" xr:uid="{00000000-0005-0000-0000-0000834D0000}"/>
    <cellStyle name="40% - uthevingsfarge 3 2 3 2" xfId="16929" xr:uid="{00000000-0005-0000-0000-0000844D0000}"/>
    <cellStyle name="40% - uthevingsfarge 3 2 3 2 2" xfId="16930" xr:uid="{00000000-0005-0000-0000-0000854D0000}"/>
    <cellStyle name="40% - uthevingsfarge 3 2 3 2 2 2" xfId="46105" xr:uid="{00000000-0005-0000-0000-0000864D0000}"/>
    <cellStyle name="40% - uthevingsfarge 3 2 3 2 2 2 2" xfId="46106" xr:uid="{00000000-0005-0000-0000-0000874D0000}"/>
    <cellStyle name="40% - uthevingsfarge 3 2 3 2 2 3" xfId="46107" xr:uid="{00000000-0005-0000-0000-0000884D0000}"/>
    <cellStyle name="40% - uthevingsfarge 3 2 3 2 2_3. Chng in credit spreads" xfId="46108" xr:uid="{00000000-0005-0000-0000-0000894D0000}"/>
    <cellStyle name="40% - uthevingsfarge 3 2 3 2 3" xfId="16931" xr:uid="{00000000-0005-0000-0000-00008A4D0000}"/>
    <cellStyle name="40% - uthevingsfarge 3 2 3 2 3 2" xfId="46109" xr:uid="{00000000-0005-0000-0000-00008B4D0000}"/>
    <cellStyle name="40% - uthevingsfarge 3 2 3 2 3 2 2" xfId="46110" xr:uid="{00000000-0005-0000-0000-00008C4D0000}"/>
    <cellStyle name="40% - uthevingsfarge 3 2 3 2 3 3" xfId="46111" xr:uid="{00000000-0005-0000-0000-00008D4D0000}"/>
    <cellStyle name="40% - uthevingsfarge 3 2 3 2 3_3. Chng in credit spreads" xfId="46112" xr:uid="{00000000-0005-0000-0000-00008E4D0000}"/>
    <cellStyle name="40% - uthevingsfarge 3 2 3 2 4" xfId="46113" xr:uid="{00000000-0005-0000-0000-00008F4D0000}"/>
    <cellStyle name="40% - uthevingsfarge 3 2 3 2 4 2" xfId="46114" xr:uid="{00000000-0005-0000-0000-0000904D0000}"/>
    <cellStyle name="40% - uthevingsfarge 3 2 3 2 4 2 2" xfId="46115" xr:uid="{00000000-0005-0000-0000-0000914D0000}"/>
    <cellStyle name="40% - uthevingsfarge 3 2 3 2 4 3" xfId="46116" xr:uid="{00000000-0005-0000-0000-0000924D0000}"/>
    <cellStyle name="40% - uthevingsfarge 3 2 3 2 4_3. Chng in credit spreads" xfId="46117" xr:uid="{00000000-0005-0000-0000-0000934D0000}"/>
    <cellStyle name="40% - uthevingsfarge 3 2 3 2 5" xfId="46118" xr:uid="{00000000-0005-0000-0000-0000944D0000}"/>
    <cellStyle name="40% - uthevingsfarge 3 2 3 2 5 2" xfId="46119" xr:uid="{00000000-0005-0000-0000-0000954D0000}"/>
    <cellStyle name="40% - uthevingsfarge 3 2 3 2 6" xfId="46120" xr:uid="{00000000-0005-0000-0000-0000964D0000}"/>
    <cellStyle name="40% - uthevingsfarge 3 2 3 2_3. Chng in credit spreads" xfId="46121" xr:uid="{00000000-0005-0000-0000-0000974D0000}"/>
    <cellStyle name="40% - uthevingsfarge 3 2 3 3" xfId="16932" xr:uid="{00000000-0005-0000-0000-0000984D0000}"/>
    <cellStyle name="40% - uthevingsfarge 3 2 3 3 2" xfId="16933" xr:uid="{00000000-0005-0000-0000-0000994D0000}"/>
    <cellStyle name="40% - uthevingsfarge 3 2 3 3 2 2" xfId="46122" xr:uid="{00000000-0005-0000-0000-00009A4D0000}"/>
    <cellStyle name="40% - uthevingsfarge 3 2 3 3 2 2 2" xfId="46123" xr:uid="{00000000-0005-0000-0000-00009B4D0000}"/>
    <cellStyle name="40% - uthevingsfarge 3 2 3 3 2 3" xfId="46124" xr:uid="{00000000-0005-0000-0000-00009C4D0000}"/>
    <cellStyle name="40% - uthevingsfarge 3 2 3 3 2_3. Chng in credit spreads" xfId="46125" xr:uid="{00000000-0005-0000-0000-00009D4D0000}"/>
    <cellStyle name="40% - uthevingsfarge 3 2 3 3 3" xfId="16934" xr:uid="{00000000-0005-0000-0000-00009E4D0000}"/>
    <cellStyle name="40% - uthevingsfarge 3 2 3 3 3 2" xfId="46126" xr:uid="{00000000-0005-0000-0000-00009F4D0000}"/>
    <cellStyle name="40% - uthevingsfarge 3 2 3 3 4" xfId="46127" xr:uid="{00000000-0005-0000-0000-0000A04D0000}"/>
    <cellStyle name="40% - uthevingsfarge 3 2 3 3 5" xfId="46128" xr:uid="{00000000-0005-0000-0000-0000A14D0000}"/>
    <cellStyle name="40% - uthevingsfarge 3 2 3 3 6" xfId="46129" xr:uid="{00000000-0005-0000-0000-0000A24D0000}"/>
    <cellStyle name="40% - uthevingsfarge 3 2 3 3_3. Chng in credit spreads" xfId="46130" xr:uid="{00000000-0005-0000-0000-0000A34D0000}"/>
    <cellStyle name="40% - uthevingsfarge 3 2 3 4" xfId="16935" xr:uid="{00000000-0005-0000-0000-0000A44D0000}"/>
    <cellStyle name="40% - uthevingsfarge 3 2 3 4 2" xfId="16936" xr:uid="{00000000-0005-0000-0000-0000A54D0000}"/>
    <cellStyle name="40% - uthevingsfarge 3 2 3 4 2 2" xfId="46131" xr:uid="{00000000-0005-0000-0000-0000A64D0000}"/>
    <cellStyle name="40% - uthevingsfarge 3 2 3 4 3" xfId="16937" xr:uid="{00000000-0005-0000-0000-0000A74D0000}"/>
    <cellStyle name="40% - uthevingsfarge 3 2 3 4 4" xfId="46132" xr:uid="{00000000-0005-0000-0000-0000A84D0000}"/>
    <cellStyle name="40% - uthevingsfarge 3 2 3 4 5" xfId="46133" xr:uid="{00000000-0005-0000-0000-0000A94D0000}"/>
    <cellStyle name="40% - uthevingsfarge 3 2 3 4 6" xfId="46134" xr:uid="{00000000-0005-0000-0000-0000AA4D0000}"/>
    <cellStyle name="40% - uthevingsfarge 3 2 3 4_3. Chng in credit spreads" xfId="46135" xr:uid="{00000000-0005-0000-0000-0000AB4D0000}"/>
    <cellStyle name="40% - uthevingsfarge 3 2 3 5" xfId="16938" xr:uid="{00000000-0005-0000-0000-0000AC4D0000}"/>
    <cellStyle name="40% - uthevingsfarge 3 2 3 5 2" xfId="16939" xr:uid="{00000000-0005-0000-0000-0000AD4D0000}"/>
    <cellStyle name="40% - uthevingsfarge 3 2 3 5 2 2" xfId="46136" xr:uid="{00000000-0005-0000-0000-0000AE4D0000}"/>
    <cellStyle name="40% - uthevingsfarge 3 2 3 5 3" xfId="16940" xr:uid="{00000000-0005-0000-0000-0000AF4D0000}"/>
    <cellStyle name="40% - uthevingsfarge 3 2 3 5 4" xfId="46137" xr:uid="{00000000-0005-0000-0000-0000B04D0000}"/>
    <cellStyle name="40% - uthevingsfarge 3 2 3 5 5" xfId="46138" xr:uid="{00000000-0005-0000-0000-0000B14D0000}"/>
    <cellStyle name="40% - uthevingsfarge 3 2 3 5 6" xfId="46139" xr:uid="{00000000-0005-0000-0000-0000B24D0000}"/>
    <cellStyle name="40% - uthevingsfarge 3 2 3 5_3. Chng in credit spreads" xfId="46140" xr:uid="{00000000-0005-0000-0000-0000B34D0000}"/>
    <cellStyle name="40% - uthevingsfarge 3 2 3 6" xfId="16941" xr:uid="{00000000-0005-0000-0000-0000B44D0000}"/>
    <cellStyle name="40% - uthevingsfarge 3 2 3 6 2" xfId="46141" xr:uid="{00000000-0005-0000-0000-0000B54D0000}"/>
    <cellStyle name="40% - uthevingsfarge 3 2 3 6 2 2" xfId="46142" xr:uid="{00000000-0005-0000-0000-0000B64D0000}"/>
    <cellStyle name="40% - uthevingsfarge 3 2 3 6 3" xfId="46143" xr:uid="{00000000-0005-0000-0000-0000B74D0000}"/>
    <cellStyle name="40% - uthevingsfarge 3 2 3 6_3. Chng in credit spreads" xfId="46144" xr:uid="{00000000-0005-0000-0000-0000B84D0000}"/>
    <cellStyle name="40% - uthevingsfarge 3 2 3 7" xfId="16942" xr:uid="{00000000-0005-0000-0000-0000B94D0000}"/>
    <cellStyle name="40% - uthevingsfarge 3 2 3 7 2" xfId="46145" xr:uid="{00000000-0005-0000-0000-0000BA4D0000}"/>
    <cellStyle name="40% - uthevingsfarge 3 2 3 8" xfId="39944" xr:uid="{00000000-0005-0000-0000-0000BB4D0000}"/>
    <cellStyle name="40% - uthevingsfarge 3 2 3 9" xfId="46146" xr:uid="{00000000-0005-0000-0000-0000BC4D0000}"/>
    <cellStyle name="40% - uthevingsfarge 3 2 3_3. Chng in credit spreads" xfId="46147"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48" xr:uid="{00000000-0005-0000-0000-0000C14D0000}"/>
    <cellStyle name="40% - uthevingsfarge 3 2 4 2 3" xfId="46149" xr:uid="{00000000-0005-0000-0000-0000C24D0000}"/>
    <cellStyle name="40% - uthevingsfarge 3 2 4 2_3. Chng in credit spreads" xfId="46150" xr:uid="{00000000-0005-0000-0000-0000C34D0000}"/>
    <cellStyle name="40% - uthevingsfarge 3 2 4 3" xfId="16946" xr:uid="{00000000-0005-0000-0000-0000C44D0000}"/>
    <cellStyle name="40% - uthevingsfarge 3 2 4 3 2" xfId="46151" xr:uid="{00000000-0005-0000-0000-0000C54D0000}"/>
    <cellStyle name="40% - uthevingsfarge 3 2 4 3 2 2" xfId="46152" xr:uid="{00000000-0005-0000-0000-0000C64D0000}"/>
    <cellStyle name="40% - uthevingsfarge 3 2 4 3 3" xfId="46153" xr:uid="{00000000-0005-0000-0000-0000C74D0000}"/>
    <cellStyle name="40% - uthevingsfarge 3 2 4 3_3. Chng in credit spreads" xfId="46154" xr:uid="{00000000-0005-0000-0000-0000C84D0000}"/>
    <cellStyle name="40% - uthevingsfarge 3 2 4 4" xfId="16947" xr:uid="{00000000-0005-0000-0000-0000C94D0000}"/>
    <cellStyle name="40% - uthevingsfarge 3 2 4 4 2" xfId="46155" xr:uid="{00000000-0005-0000-0000-0000CA4D0000}"/>
    <cellStyle name="40% - uthevingsfarge 3 2 4 4 2 2" xfId="46156" xr:uid="{00000000-0005-0000-0000-0000CB4D0000}"/>
    <cellStyle name="40% - uthevingsfarge 3 2 4 4 3" xfId="46157" xr:uid="{00000000-0005-0000-0000-0000CC4D0000}"/>
    <cellStyle name="40% - uthevingsfarge 3 2 4 4_3. Chng in credit spreads" xfId="46158" xr:uid="{00000000-0005-0000-0000-0000CD4D0000}"/>
    <cellStyle name="40% - uthevingsfarge 3 2 4 5" xfId="46159" xr:uid="{00000000-0005-0000-0000-0000CE4D0000}"/>
    <cellStyle name="40% - uthevingsfarge 3 2 4 5 2" xfId="46160" xr:uid="{00000000-0005-0000-0000-0000CF4D0000}"/>
    <cellStyle name="40% - uthevingsfarge 3 2 4 6" xfId="46161" xr:uid="{00000000-0005-0000-0000-0000D04D0000}"/>
    <cellStyle name="40% - uthevingsfarge 3 2 4 7" xfId="46162" xr:uid="{00000000-0005-0000-0000-0000D14D0000}"/>
    <cellStyle name="40% - uthevingsfarge 3 2 4_3. Chng in credit spreads" xfId="46163"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64" xr:uid="{00000000-0005-0000-0000-0000D64D0000}"/>
    <cellStyle name="40% - uthevingsfarge 3 2 5 2 3" xfId="46165" xr:uid="{00000000-0005-0000-0000-0000D74D0000}"/>
    <cellStyle name="40% - uthevingsfarge 3 2 5 2_3. Chng in credit spreads" xfId="46166" xr:uid="{00000000-0005-0000-0000-0000D84D0000}"/>
    <cellStyle name="40% - uthevingsfarge 3 2 5 3" xfId="16951" xr:uid="{00000000-0005-0000-0000-0000D94D0000}"/>
    <cellStyle name="40% - uthevingsfarge 3 2 5 3 2" xfId="46167" xr:uid="{00000000-0005-0000-0000-0000DA4D0000}"/>
    <cellStyle name="40% - uthevingsfarge 3 2 5 4" xfId="16952" xr:uid="{00000000-0005-0000-0000-0000DB4D0000}"/>
    <cellStyle name="40% - uthevingsfarge 3 2 5 5" xfId="46168" xr:uid="{00000000-0005-0000-0000-0000DC4D0000}"/>
    <cellStyle name="40% - uthevingsfarge 3 2 5 6" xfId="46169" xr:uid="{00000000-0005-0000-0000-0000DD4D0000}"/>
    <cellStyle name="40% - uthevingsfarge 3 2 5 7" xfId="46170" xr:uid="{00000000-0005-0000-0000-0000DE4D0000}"/>
    <cellStyle name="40% - uthevingsfarge 3 2 5_3. Chng in credit spreads" xfId="46171"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2" xr:uid="{00000000-0005-0000-0000-0000E34D0000}"/>
    <cellStyle name="40% - uthevingsfarge 3 2 6 2 3" xfId="46173" xr:uid="{00000000-0005-0000-0000-0000E44D0000}"/>
    <cellStyle name="40% - uthevingsfarge 3 2 6 2_3. Chng in credit spreads" xfId="46174" xr:uid="{00000000-0005-0000-0000-0000E54D0000}"/>
    <cellStyle name="40% - uthevingsfarge 3 2 6 3" xfId="16956" xr:uid="{00000000-0005-0000-0000-0000E64D0000}"/>
    <cellStyle name="40% - uthevingsfarge 3 2 6 3 2" xfId="46175" xr:uid="{00000000-0005-0000-0000-0000E74D0000}"/>
    <cellStyle name="40% - uthevingsfarge 3 2 6 4" xfId="16957" xr:uid="{00000000-0005-0000-0000-0000E84D0000}"/>
    <cellStyle name="40% - uthevingsfarge 3 2 6 5" xfId="46176" xr:uid="{00000000-0005-0000-0000-0000E94D0000}"/>
    <cellStyle name="40% - uthevingsfarge 3 2 6 6" xfId="46177" xr:uid="{00000000-0005-0000-0000-0000EA4D0000}"/>
    <cellStyle name="40% - uthevingsfarge 3 2 6 7" xfId="46178" xr:uid="{00000000-0005-0000-0000-0000EB4D0000}"/>
    <cellStyle name="40% - uthevingsfarge 3 2 6_3. Chng in credit spreads" xfId="46179"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80"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1" xr:uid="{00000000-0005-0000-0000-0000F44D0000}"/>
    <cellStyle name="40% - uthevingsfarge 3 2 7 6" xfId="46182" xr:uid="{00000000-0005-0000-0000-0000F54D0000}"/>
    <cellStyle name="40% - uthevingsfarge 3 2 7_3. Chng in credit spreads" xfId="46183" xr:uid="{00000000-0005-0000-0000-0000F64D0000}"/>
    <cellStyle name="40% - uthevingsfarge 3 2 8" xfId="16964" xr:uid="{00000000-0005-0000-0000-0000F74D0000}"/>
    <cellStyle name="40% - uthevingsfarge 3 2 8 2" xfId="16965" xr:uid="{00000000-0005-0000-0000-0000F84D0000}"/>
    <cellStyle name="40% - uthevingsfarge 3 2 8 2 2" xfId="46184" xr:uid="{00000000-0005-0000-0000-0000F94D0000}"/>
    <cellStyle name="40% - uthevingsfarge 3 2 8 3" xfId="16966" xr:uid="{00000000-0005-0000-0000-0000FA4D0000}"/>
    <cellStyle name="40% - uthevingsfarge 3 2 8 4" xfId="46185" xr:uid="{00000000-0005-0000-0000-0000FB4D0000}"/>
    <cellStyle name="40% - uthevingsfarge 3 2 8_3. Chng in credit spreads" xfId="46186"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87" xr:uid="{00000000-0005-0000-0000-0000054E0000}"/>
    <cellStyle name="40% - uthevingsfarge 3 20 2_4 manuell" xfId="55140" xr:uid="{2E60B096-4C06-48ED-90BC-B3BDE3447A65}"/>
    <cellStyle name="40% - uthevingsfarge 3 20 3" xfId="4633" xr:uid="{00000000-0005-0000-0000-0000074E0000}"/>
    <cellStyle name="40% - uthevingsfarge 3 20 4" xfId="46188" xr:uid="{00000000-0005-0000-0000-0000084E0000}"/>
    <cellStyle name="40% - uthevingsfarge 3 20_4 manuell" xfId="55141"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89" xr:uid="{00000000-0005-0000-0000-00000D4E0000}"/>
    <cellStyle name="40% - uthevingsfarge 3 21 2_4 manuell" xfId="55142" xr:uid="{F089C00B-E043-4675-A193-81C916D8BF9C}"/>
    <cellStyle name="40% - uthevingsfarge 3 21 3" xfId="4637" xr:uid="{00000000-0005-0000-0000-00000F4E0000}"/>
    <cellStyle name="40% - uthevingsfarge 3 21 4" xfId="46190" xr:uid="{00000000-0005-0000-0000-0000104E0000}"/>
    <cellStyle name="40% - uthevingsfarge 3 21_4 manuell" xfId="55143"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1" xr:uid="{00000000-0005-0000-0000-0000154E0000}"/>
    <cellStyle name="40% - uthevingsfarge 3 22 2_4 manuell" xfId="55144" xr:uid="{3A657BD7-C161-4405-B94B-05A175B1FB47}"/>
    <cellStyle name="40% - uthevingsfarge 3 22 3" xfId="4641" xr:uid="{00000000-0005-0000-0000-0000174E0000}"/>
    <cellStyle name="40% - uthevingsfarge 3 22 4" xfId="46192" xr:uid="{00000000-0005-0000-0000-0000184E0000}"/>
    <cellStyle name="40% - uthevingsfarge 3 22_4 manuell" xfId="55145"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3" xr:uid="{00000000-0005-0000-0000-00001D4E0000}"/>
    <cellStyle name="40% - uthevingsfarge 3 23 2_4 manuell" xfId="55146" xr:uid="{5F84A273-AA1B-4C0A-BD58-249ED35D96FD}"/>
    <cellStyle name="40% - uthevingsfarge 3 23 3" xfId="4645" xr:uid="{00000000-0005-0000-0000-00001F4E0000}"/>
    <cellStyle name="40% - uthevingsfarge 3 23 4" xfId="46194" xr:uid="{00000000-0005-0000-0000-0000204E0000}"/>
    <cellStyle name="40% - uthevingsfarge 3 23_4 manuell" xfId="55147"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95" xr:uid="{00000000-0005-0000-0000-0000254E0000}"/>
    <cellStyle name="40% - uthevingsfarge 3 24 2_4 manuell" xfId="55148" xr:uid="{AC657E9F-4D64-4629-9FA6-37A65005F583}"/>
    <cellStyle name="40% - uthevingsfarge 3 24 3" xfId="4649" xr:uid="{00000000-0005-0000-0000-0000274E0000}"/>
    <cellStyle name="40% - uthevingsfarge 3 24 4" xfId="46196" xr:uid="{00000000-0005-0000-0000-0000284E0000}"/>
    <cellStyle name="40% - uthevingsfarge 3 24_4 manuell" xfId="55149"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97" xr:uid="{00000000-0005-0000-0000-00002D4E0000}"/>
    <cellStyle name="40% - uthevingsfarge 3 25 2_4 manuell" xfId="55150" xr:uid="{09D62C44-BB1C-4A6E-A709-9CB22D25C666}"/>
    <cellStyle name="40% - uthevingsfarge 3 25 3" xfId="4653" xr:uid="{00000000-0005-0000-0000-00002F4E0000}"/>
    <cellStyle name="40% - uthevingsfarge 3 25 4" xfId="46198" xr:uid="{00000000-0005-0000-0000-0000304E0000}"/>
    <cellStyle name="40% - uthevingsfarge 3 25_4 manuell" xfId="55151"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199" xr:uid="{00000000-0005-0000-0000-0000354E0000}"/>
    <cellStyle name="40% - uthevingsfarge 3 26 2_4 manuell" xfId="55152" xr:uid="{E5EECCD8-6581-4F5D-B999-627EDB044889}"/>
    <cellStyle name="40% - uthevingsfarge 3 26 3" xfId="4657" xr:uid="{00000000-0005-0000-0000-0000374E0000}"/>
    <cellStyle name="40% - uthevingsfarge 3 26 4" xfId="46200" xr:uid="{00000000-0005-0000-0000-0000384E0000}"/>
    <cellStyle name="40% - uthevingsfarge 3 26_4 manuell" xfId="55153"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1" xr:uid="{00000000-0005-0000-0000-00003D4E0000}"/>
    <cellStyle name="40% - uthevingsfarge 3 27 2_4 manuell" xfId="55154" xr:uid="{F1F9FF92-340B-443F-A82D-B3BF604BB509}"/>
    <cellStyle name="40% - uthevingsfarge 3 27 3" xfId="4661" xr:uid="{00000000-0005-0000-0000-00003F4E0000}"/>
    <cellStyle name="40% - uthevingsfarge 3 27 4" xfId="46202" xr:uid="{00000000-0005-0000-0000-0000404E0000}"/>
    <cellStyle name="40% - uthevingsfarge 3 27_4 manuell" xfId="55155"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3" xr:uid="{00000000-0005-0000-0000-0000454E0000}"/>
    <cellStyle name="40% - uthevingsfarge 3 28 2_4 manuell" xfId="55156" xr:uid="{C932270B-3B09-4688-B808-0A5FDEC7098F}"/>
    <cellStyle name="40% - uthevingsfarge 3 28 3" xfId="4665" xr:uid="{00000000-0005-0000-0000-0000474E0000}"/>
    <cellStyle name="40% - uthevingsfarge 3 28 4" xfId="46204" xr:uid="{00000000-0005-0000-0000-0000484E0000}"/>
    <cellStyle name="40% - uthevingsfarge 3 28_4 manuell" xfId="55157"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05" xr:uid="{00000000-0005-0000-0000-00004D4E0000}"/>
    <cellStyle name="40% - uthevingsfarge 3 29 2_4 manuell" xfId="55158" xr:uid="{905A7CD4-DE13-4C40-9CE8-E8DE3890D70C}"/>
    <cellStyle name="40% - uthevingsfarge 3 29 3" xfId="4669" xr:uid="{00000000-0005-0000-0000-00004F4E0000}"/>
    <cellStyle name="40% - uthevingsfarge 3 29 4" xfId="46206" xr:uid="{00000000-0005-0000-0000-0000504E0000}"/>
    <cellStyle name="40% - uthevingsfarge 3 29_4 manuell" xfId="55159" xr:uid="{26F3DC20-EA0A-4662-92AD-98AF6C299C57}"/>
    <cellStyle name="40% - uthevingsfarge 3 3" xfId="4670" xr:uid="{00000000-0005-0000-0000-0000524E0000}"/>
    <cellStyle name="40% - uthevingsfarge 3 3 10" xfId="46207" xr:uid="{00000000-0005-0000-0000-0000534E0000}"/>
    <cellStyle name="40% - uthevingsfarge 3 3 11" xfId="46208" xr:uid="{00000000-0005-0000-0000-0000544E0000}"/>
    <cellStyle name="40% - uthevingsfarge 3 3 2" xfId="4671" xr:uid="{00000000-0005-0000-0000-0000554E0000}"/>
    <cellStyle name="40% - uthevingsfarge 3 3 2 10" xfId="46209" xr:uid="{00000000-0005-0000-0000-0000564E0000}"/>
    <cellStyle name="40% - uthevingsfarge 3 3 2 2" xfId="4672" xr:uid="{00000000-0005-0000-0000-0000574E0000}"/>
    <cellStyle name="40% - uthevingsfarge 3 3 2 2 2" xfId="16971" xr:uid="{00000000-0005-0000-0000-0000584E0000}"/>
    <cellStyle name="40% - uthevingsfarge 3 3 2 2 2 2" xfId="46210" xr:uid="{00000000-0005-0000-0000-0000594E0000}"/>
    <cellStyle name="40% - uthevingsfarge 3 3 2 2 2 2 2" xfId="46211" xr:uid="{00000000-0005-0000-0000-00005A4E0000}"/>
    <cellStyle name="40% - uthevingsfarge 3 3 2 2 2 3" xfId="46212" xr:uid="{00000000-0005-0000-0000-00005B4E0000}"/>
    <cellStyle name="40% - uthevingsfarge 3 3 2 2 2_3. Chng in credit spreads" xfId="46213" xr:uid="{00000000-0005-0000-0000-00005C4E0000}"/>
    <cellStyle name="40% - uthevingsfarge 3 3 2 2 3" xfId="16972" xr:uid="{00000000-0005-0000-0000-00005D4E0000}"/>
    <cellStyle name="40% - uthevingsfarge 3 3 2 2 3 2" xfId="46214" xr:uid="{00000000-0005-0000-0000-00005E4E0000}"/>
    <cellStyle name="40% - uthevingsfarge 3 3 2 2 3 2 2" xfId="46215" xr:uid="{00000000-0005-0000-0000-00005F4E0000}"/>
    <cellStyle name="40% - uthevingsfarge 3 3 2 2 3 3" xfId="46216" xr:uid="{00000000-0005-0000-0000-0000604E0000}"/>
    <cellStyle name="40% - uthevingsfarge 3 3 2 2 3_3. Chng in credit spreads" xfId="46217" xr:uid="{00000000-0005-0000-0000-0000614E0000}"/>
    <cellStyle name="40% - uthevingsfarge 3 3 2 2 4" xfId="46218" xr:uid="{00000000-0005-0000-0000-0000624E0000}"/>
    <cellStyle name="40% - uthevingsfarge 3 3 2 2 4 2" xfId="46219" xr:uid="{00000000-0005-0000-0000-0000634E0000}"/>
    <cellStyle name="40% - uthevingsfarge 3 3 2 2 5" xfId="46220" xr:uid="{00000000-0005-0000-0000-0000644E0000}"/>
    <cellStyle name="40% - uthevingsfarge 3 3 2 2 6" xfId="46221" xr:uid="{00000000-0005-0000-0000-0000654E0000}"/>
    <cellStyle name="40% - uthevingsfarge 3 3 2 2_3. Chng in credit spreads" xfId="46222" xr:uid="{00000000-0005-0000-0000-0000664E0000}"/>
    <cellStyle name="40% - uthevingsfarge 3 3 2 3" xfId="16973" xr:uid="{00000000-0005-0000-0000-0000674E0000}"/>
    <cellStyle name="40% - uthevingsfarge 3 3 2 3 2" xfId="16974" xr:uid="{00000000-0005-0000-0000-0000684E0000}"/>
    <cellStyle name="40% - uthevingsfarge 3 3 2 3 2 2" xfId="46223" xr:uid="{00000000-0005-0000-0000-0000694E0000}"/>
    <cellStyle name="40% - uthevingsfarge 3 3 2 3 3" xfId="16975" xr:uid="{00000000-0005-0000-0000-00006A4E0000}"/>
    <cellStyle name="40% - uthevingsfarge 3 3 2 3 4" xfId="46224" xr:uid="{00000000-0005-0000-0000-00006B4E0000}"/>
    <cellStyle name="40% - uthevingsfarge 3 3 2 3 5" xfId="46225" xr:uid="{00000000-0005-0000-0000-00006C4E0000}"/>
    <cellStyle name="40% - uthevingsfarge 3 3 2 3 6" xfId="46226" xr:uid="{00000000-0005-0000-0000-00006D4E0000}"/>
    <cellStyle name="40% - uthevingsfarge 3 3 2 3_3. Chng in credit spreads" xfId="46227" xr:uid="{00000000-0005-0000-0000-00006E4E0000}"/>
    <cellStyle name="40% - uthevingsfarge 3 3 2 4" xfId="16976" xr:uid="{00000000-0005-0000-0000-00006F4E0000}"/>
    <cellStyle name="40% - uthevingsfarge 3 3 2 4 2" xfId="16977" xr:uid="{00000000-0005-0000-0000-0000704E0000}"/>
    <cellStyle name="40% - uthevingsfarge 3 3 2 4 2 2" xfId="46228" xr:uid="{00000000-0005-0000-0000-0000714E0000}"/>
    <cellStyle name="40% - uthevingsfarge 3 3 2 4 3" xfId="16978" xr:uid="{00000000-0005-0000-0000-0000724E0000}"/>
    <cellStyle name="40% - uthevingsfarge 3 3 2 4 4" xfId="46229" xr:uid="{00000000-0005-0000-0000-0000734E0000}"/>
    <cellStyle name="40% - uthevingsfarge 3 3 2 4 5" xfId="46230" xr:uid="{00000000-0005-0000-0000-0000744E0000}"/>
    <cellStyle name="40% - uthevingsfarge 3 3 2 4 6" xfId="46231" xr:uid="{00000000-0005-0000-0000-0000754E0000}"/>
    <cellStyle name="40% - uthevingsfarge 3 3 2 4_3. Chng in credit spreads" xfId="46232"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3" xr:uid="{00000000-0005-0000-0000-00007A4E0000}"/>
    <cellStyle name="40% - uthevingsfarge 3 3 2 5 5" xfId="46234" xr:uid="{00000000-0005-0000-0000-00007B4E0000}"/>
    <cellStyle name="40% - uthevingsfarge 3 3 2 5 6" xfId="46235"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36" xr:uid="{00000000-0005-0000-0000-0000824E0000}"/>
    <cellStyle name="40% - uthevingsfarge 3 3 2 9" xfId="46237" xr:uid="{00000000-0005-0000-0000-0000834E0000}"/>
    <cellStyle name="40% - uthevingsfarge 3 3 2_3. Chng in credit spreads" xfId="46238" xr:uid="{00000000-0005-0000-0000-0000844E0000}"/>
    <cellStyle name="40% - uthevingsfarge 3 3 3" xfId="4673" xr:uid="{00000000-0005-0000-0000-0000854E0000}"/>
    <cellStyle name="40% - uthevingsfarge 3 3 3 2" xfId="16987" xr:uid="{00000000-0005-0000-0000-0000864E0000}"/>
    <cellStyle name="40% - uthevingsfarge 3 3 3 2 2" xfId="46239" xr:uid="{00000000-0005-0000-0000-0000874E0000}"/>
    <cellStyle name="40% - uthevingsfarge 3 3 3 2 2 2" xfId="46240" xr:uid="{00000000-0005-0000-0000-0000884E0000}"/>
    <cellStyle name="40% - uthevingsfarge 3 3 3 2 2 2 2" xfId="46241" xr:uid="{00000000-0005-0000-0000-0000894E0000}"/>
    <cellStyle name="40% - uthevingsfarge 3 3 3 2 2 3" xfId="46242" xr:uid="{00000000-0005-0000-0000-00008A4E0000}"/>
    <cellStyle name="40% - uthevingsfarge 3 3 3 2 2_3. Chng in credit spreads" xfId="46243" xr:uid="{00000000-0005-0000-0000-00008B4E0000}"/>
    <cellStyle name="40% - uthevingsfarge 3 3 3 2 3" xfId="46244" xr:uid="{00000000-0005-0000-0000-00008C4E0000}"/>
    <cellStyle name="40% - uthevingsfarge 3 3 3 2 3 2" xfId="46245" xr:uid="{00000000-0005-0000-0000-00008D4E0000}"/>
    <cellStyle name="40% - uthevingsfarge 3 3 3 2 3 2 2" xfId="46246" xr:uid="{00000000-0005-0000-0000-00008E4E0000}"/>
    <cellStyle name="40% - uthevingsfarge 3 3 3 2 3 3" xfId="46247" xr:uid="{00000000-0005-0000-0000-00008F4E0000}"/>
    <cellStyle name="40% - uthevingsfarge 3 3 3 2 3_3. Chng in credit spreads" xfId="46248" xr:uid="{00000000-0005-0000-0000-0000904E0000}"/>
    <cellStyle name="40% - uthevingsfarge 3 3 3 2 4" xfId="46249" xr:uid="{00000000-0005-0000-0000-0000914E0000}"/>
    <cellStyle name="40% - uthevingsfarge 3 3 3 2 4 2" xfId="46250" xr:uid="{00000000-0005-0000-0000-0000924E0000}"/>
    <cellStyle name="40% - uthevingsfarge 3 3 3 2 5" xfId="46251" xr:uid="{00000000-0005-0000-0000-0000934E0000}"/>
    <cellStyle name="40% - uthevingsfarge 3 3 3 2_3. Chng in credit spreads" xfId="46252" xr:uid="{00000000-0005-0000-0000-0000944E0000}"/>
    <cellStyle name="40% - uthevingsfarge 3 3 3 3" xfId="16988" xr:uid="{00000000-0005-0000-0000-0000954E0000}"/>
    <cellStyle name="40% - uthevingsfarge 3 3 3 3 2" xfId="46253" xr:uid="{00000000-0005-0000-0000-0000964E0000}"/>
    <cellStyle name="40% - uthevingsfarge 3 3 3 3 2 2" xfId="46254" xr:uid="{00000000-0005-0000-0000-0000974E0000}"/>
    <cellStyle name="40% - uthevingsfarge 3 3 3 3 3" xfId="46255" xr:uid="{00000000-0005-0000-0000-0000984E0000}"/>
    <cellStyle name="40% - uthevingsfarge 3 3 3 3_3. Chng in credit spreads" xfId="46256" xr:uid="{00000000-0005-0000-0000-0000994E0000}"/>
    <cellStyle name="40% - uthevingsfarge 3 3 3 4" xfId="46257" xr:uid="{00000000-0005-0000-0000-00009A4E0000}"/>
    <cellStyle name="40% - uthevingsfarge 3 3 3 4 2" xfId="46258" xr:uid="{00000000-0005-0000-0000-00009B4E0000}"/>
    <cellStyle name="40% - uthevingsfarge 3 3 3 4 2 2" xfId="46259" xr:uid="{00000000-0005-0000-0000-00009C4E0000}"/>
    <cellStyle name="40% - uthevingsfarge 3 3 3 4 3" xfId="46260" xr:uid="{00000000-0005-0000-0000-00009D4E0000}"/>
    <cellStyle name="40% - uthevingsfarge 3 3 3 4_3. Chng in credit spreads" xfId="46261" xr:uid="{00000000-0005-0000-0000-00009E4E0000}"/>
    <cellStyle name="40% - uthevingsfarge 3 3 3 5" xfId="46262" xr:uid="{00000000-0005-0000-0000-00009F4E0000}"/>
    <cellStyle name="40% - uthevingsfarge 3 3 3 5 2" xfId="46263" xr:uid="{00000000-0005-0000-0000-0000A04E0000}"/>
    <cellStyle name="40% - uthevingsfarge 3 3 3 6" xfId="46264" xr:uid="{00000000-0005-0000-0000-0000A14E0000}"/>
    <cellStyle name="40% - uthevingsfarge 3 3 3_3. Chng in credit spreads" xfId="46265" xr:uid="{00000000-0005-0000-0000-0000A24E0000}"/>
    <cellStyle name="40% - uthevingsfarge 3 3 4" xfId="16989" xr:uid="{00000000-0005-0000-0000-0000A34E0000}"/>
    <cellStyle name="40% - uthevingsfarge 3 3 4 2" xfId="16990" xr:uid="{00000000-0005-0000-0000-0000A44E0000}"/>
    <cellStyle name="40% - uthevingsfarge 3 3 4 2 2" xfId="46266" xr:uid="{00000000-0005-0000-0000-0000A54E0000}"/>
    <cellStyle name="40% - uthevingsfarge 3 3 4 2 2 2" xfId="46267" xr:uid="{00000000-0005-0000-0000-0000A64E0000}"/>
    <cellStyle name="40% - uthevingsfarge 3 3 4 2 3" xfId="46268" xr:uid="{00000000-0005-0000-0000-0000A74E0000}"/>
    <cellStyle name="40% - uthevingsfarge 3 3 4 2_3. Chng in credit spreads" xfId="46269" xr:uid="{00000000-0005-0000-0000-0000A84E0000}"/>
    <cellStyle name="40% - uthevingsfarge 3 3 4 3" xfId="16991" xr:uid="{00000000-0005-0000-0000-0000A94E0000}"/>
    <cellStyle name="40% - uthevingsfarge 3 3 4 3 2" xfId="46270" xr:uid="{00000000-0005-0000-0000-0000AA4E0000}"/>
    <cellStyle name="40% - uthevingsfarge 3 3 4 3 2 2" xfId="46271" xr:uid="{00000000-0005-0000-0000-0000AB4E0000}"/>
    <cellStyle name="40% - uthevingsfarge 3 3 4 3 3" xfId="46272" xr:uid="{00000000-0005-0000-0000-0000AC4E0000}"/>
    <cellStyle name="40% - uthevingsfarge 3 3 4 3_3. Chng in credit spreads" xfId="46273" xr:uid="{00000000-0005-0000-0000-0000AD4E0000}"/>
    <cellStyle name="40% - uthevingsfarge 3 3 4 4" xfId="46274" xr:uid="{00000000-0005-0000-0000-0000AE4E0000}"/>
    <cellStyle name="40% - uthevingsfarge 3 3 4 4 2" xfId="46275" xr:uid="{00000000-0005-0000-0000-0000AF4E0000}"/>
    <cellStyle name="40% - uthevingsfarge 3 3 4 5" xfId="46276" xr:uid="{00000000-0005-0000-0000-0000B04E0000}"/>
    <cellStyle name="40% - uthevingsfarge 3 3 4 6" xfId="46277" xr:uid="{00000000-0005-0000-0000-0000B14E0000}"/>
    <cellStyle name="40% - uthevingsfarge 3 3 4_3. Chng in credit spreads" xfId="46278" xr:uid="{00000000-0005-0000-0000-0000B24E0000}"/>
    <cellStyle name="40% - uthevingsfarge 3 3 5" xfId="16992" xr:uid="{00000000-0005-0000-0000-0000B34E0000}"/>
    <cellStyle name="40% - uthevingsfarge 3 3 5 2" xfId="16993" xr:uid="{00000000-0005-0000-0000-0000B44E0000}"/>
    <cellStyle name="40% - uthevingsfarge 3 3 5 2 2" xfId="46279" xr:uid="{00000000-0005-0000-0000-0000B54E0000}"/>
    <cellStyle name="40% - uthevingsfarge 3 3 5 3" xfId="16994" xr:uid="{00000000-0005-0000-0000-0000B64E0000}"/>
    <cellStyle name="40% - uthevingsfarge 3 3 5 4" xfId="46280" xr:uid="{00000000-0005-0000-0000-0000B74E0000}"/>
    <cellStyle name="40% - uthevingsfarge 3 3 5 5" xfId="46281" xr:uid="{00000000-0005-0000-0000-0000B84E0000}"/>
    <cellStyle name="40% - uthevingsfarge 3 3 5 6" xfId="46282" xr:uid="{00000000-0005-0000-0000-0000B94E0000}"/>
    <cellStyle name="40% - uthevingsfarge 3 3 5_3. Chng in credit spreads" xfId="46283" xr:uid="{00000000-0005-0000-0000-0000BA4E0000}"/>
    <cellStyle name="40% - uthevingsfarge 3 3 6" xfId="16995" xr:uid="{00000000-0005-0000-0000-0000BB4E0000}"/>
    <cellStyle name="40% - uthevingsfarge 3 3 6 2" xfId="16996" xr:uid="{00000000-0005-0000-0000-0000BC4E0000}"/>
    <cellStyle name="40% - uthevingsfarge 3 3 6 2 2" xfId="46284" xr:uid="{00000000-0005-0000-0000-0000BD4E0000}"/>
    <cellStyle name="40% - uthevingsfarge 3 3 6 3" xfId="16997" xr:uid="{00000000-0005-0000-0000-0000BE4E0000}"/>
    <cellStyle name="40% - uthevingsfarge 3 3 6 4" xfId="46285" xr:uid="{00000000-0005-0000-0000-0000BF4E0000}"/>
    <cellStyle name="40% - uthevingsfarge 3 3 6 5" xfId="46286" xr:uid="{00000000-0005-0000-0000-0000C04E0000}"/>
    <cellStyle name="40% - uthevingsfarge 3 3 6 6" xfId="46287" xr:uid="{00000000-0005-0000-0000-0000C14E0000}"/>
    <cellStyle name="40% - uthevingsfarge 3 3 6_3. Chng in credit spreads" xfId="46288" xr:uid="{00000000-0005-0000-0000-0000C24E0000}"/>
    <cellStyle name="40% - uthevingsfarge 3 3 7" xfId="16998" xr:uid="{00000000-0005-0000-0000-0000C34E0000}"/>
    <cellStyle name="40% - uthevingsfarge 3 3 7 2" xfId="16999" xr:uid="{00000000-0005-0000-0000-0000C44E0000}"/>
    <cellStyle name="40% - uthevingsfarge 3 3 7 2 2" xfId="46289" xr:uid="{00000000-0005-0000-0000-0000C54E0000}"/>
    <cellStyle name="40% - uthevingsfarge 3 3 7 3" xfId="46290" xr:uid="{00000000-0005-0000-0000-0000C64E0000}"/>
    <cellStyle name="40% - uthevingsfarge 3 3 7_3. Chng in credit spreads" xfId="46291" xr:uid="{00000000-0005-0000-0000-0000C74E0000}"/>
    <cellStyle name="40% - uthevingsfarge 3 3 8" xfId="17000" xr:uid="{00000000-0005-0000-0000-0000C84E0000}"/>
    <cellStyle name="40% - uthevingsfarge 3 3 9" xfId="39945" xr:uid="{00000000-0005-0000-0000-0000C94E0000}"/>
    <cellStyle name="40% - uthevingsfarge 3 3_4 manuell" xfId="55160"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2" xr:uid="{00000000-0005-0000-0000-0000CE4E0000}"/>
    <cellStyle name="40% - uthevingsfarge 3 30 2_4 manuell" xfId="55161" xr:uid="{061C0FBA-326F-4AEB-BB9C-C1528B08C512}"/>
    <cellStyle name="40% - uthevingsfarge 3 30 3" xfId="4677" xr:uid="{00000000-0005-0000-0000-0000D04E0000}"/>
    <cellStyle name="40% - uthevingsfarge 3 30 4" xfId="46293" xr:uid="{00000000-0005-0000-0000-0000D14E0000}"/>
    <cellStyle name="40% - uthevingsfarge 3 30_4 manuell" xfId="55162"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94" xr:uid="{00000000-0005-0000-0000-0000D64E0000}"/>
    <cellStyle name="40% - uthevingsfarge 3 31 2_4 manuell" xfId="55163" xr:uid="{322C6649-1202-4D64-84FE-722255B8AD44}"/>
    <cellStyle name="40% - uthevingsfarge 3 31 3" xfId="4681" xr:uid="{00000000-0005-0000-0000-0000D84E0000}"/>
    <cellStyle name="40% - uthevingsfarge 3 31 4" xfId="46295" xr:uid="{00000000-0005-0000-0000-0000D94E0000}"/>
    <cellStyle name="40% - uthevingsfarge 3 31_4 manuell" xfId="55164"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96" xr:uid="{00000000-0005-0000-0000-0000DE4E0000}"/>
    <cellStyle name="40% - uthevingsfarge 3 32 2_4 manuell" xfId="55165" xr:uid="{40830FF9-79B8-44F6-A543-722E80265687}"/>
    <cellStyle name="40% - uthevingsfarge 3 32 3" xfId="4685" xr:uid="{00000000-0005-0000-0000-0000E04E0000}"/>
    <cellStyle name="40% - uthevingsfarge 3 32 4" xfId="46297" xr:uid="{00000000-0005-0000-0000-0000E14E0000}"/>
    <cellStyle name="40% - uthevingsfarge 3 32_4 manuell" xfId="55166"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98" xr:uid="{00000000-0005-0000-0000-0000E64E0000}"/>
    <cellStyle name="40% - uthevingsfarge 3 33 2_4 manuell" xfId="55167" xr:uid="{3CC09F4D-7D54-45DE-BB8C-86BC3EA587D4}"/>
    <cellStyle name="40% - uthevingsfarge 3 33 3" xfId="4689" xr:uid="{00000000-0005-0000-0000-0000E84E0000}"/>
    <cellStyle name="40% - uthevingsfarge 3 33 4" xfId="46299" xr:uid="{00000000-0005-0000-0000-0000E94E0000}"/>
    <cellStyle name="40% - uthevingsfarge 3 33_4 manuell" xfId="55168"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300" xr:uid="{00000000-0005-0000-0000-0000EE4E0000}"/>
    <cellStyle name="40% - uthevingsfarge 3 34 2_4 manuell" xfId="55169" xr:uid="{AF0B40FF-5B29-499A-958D-95524A179054}"/>
    <cellStyle name="40% - uthevingsfarge 3 34 3" xfId="4693" xr:uid="{00000000-0005-0000-0000-0000F04E0000}"/>
    <cellStyle name="40% - uthevingsfarge 3 34 4" xfId="46301" xr:uid="{00000000-0005-0000-0000-0000F14E0000}"/>
    <cellStyle name="40% - uthevingsfarge 3 34_4 manuell" xfId="55170"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2" xr:uid="{00000000-0005-0000-0000-0000F64E0000}"/>
    <cellStyle name="40% - uthevingsfarge 3 35 2_4 manuell" xfId="55171" xr:uid="{86A0EDD9-52D0-46B8-BF14-D516EDE92DB0}"/>
    <cellStyle name="40% - uthevingsfarge 3 35 3" xfId="4697" xr:uid="{00000000-0005-0000-0000-0000F84E0000}"/>
    <cellStyle name="40% - uthevingsfarge 3 35 4" xfId="46303" xr:uid="{00000000-0005-0000-0000-0000F94E0000}"/>
    <cellStyle name="40% - uthevingsfarge 3 35_4 manuell" xfId="55172"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04" xr:uid="{00000000-0005-0000-0000-0000FE4E0000}"/>
    <cellStyle name="40% - uthevingsfarge 3 36 2_4 manuell" xfId="55173" xr:uid="{B9FC5C07-9A8D-429E-94E9-A2129AFCF6C9}"/>
    <cellStyle name="40% - uthevingsfarge 3 36 3" xfId="4701" xr:uid="{00000000-0005-0000-0000-0000004F0000}"/>
    <cellStyle name="40% - uthevingsfarge 3 36 4" xfId="46305" xr:uid="{00000000-0005-0000-0000-0000014F0000}"/>
    <cellStyle name="40% - uthevingsfarge 3 36_4 manuell" xfId="55174"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06" xr:uid="{00000000-0005-0000-0000-0000064F0000}"/>
    <cellStyle name="40% - uthevingsfarge 3 37 2_4 manuell" xfId="55175" xr:uid="{CBB69FDE-DE50-44A9-A08F-9BAB497773DA}"/>
    <cellStyle name="40% - uthevingsfarge 3 37 3" xfId="4705" xr:uid="{00000000-0005-0000-0000-0000084F0000}"/>
    <cellStyle name="40% - uthevingsfarge 3 37 4" xfId="46307" xr:uid="{00000000-0005-0000-0000-0000094F0000}"/>
    <cellStyle name="40% - uthevingsfarge 3 37_4 manuell" xfId="55176"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08" xr:uid="{00000000-0005-0000-0000-00000E4F0000}"/>
    <cellStyle name="40% - uthevingsfarge 3 38 2_4 manuell" xfId="55177" xr:uid="{5F4FF0EA-7867-4351-9CC1-81ABC25A758C}"/>
    <cellStyle name="40% - uthevingsfarge 3 38 3" xfId="4709" xr:uid="{00000000-0005-0000-0000-0000104F0000}"/>
    <cellStyle name="40% - uthevingsfarge 3 38 4" xfId="46309" xr:uid="{00000000-0005-0000-0000-0000114F0000}"/>
    <cellStyle name="40% - uthevingsfarge 3 38_4 manuell" xfId="55178"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10" xr:uid="{00000000-0005-0000-0000-0000164F0000}"/>
    <cellStyle name="40% - uthevingsfarge 3 39 2_4 manuell" xfId="55179" xr:uid="{D42CB454-FC7A-4F77-B1B8-4F02E1A81D79}"/>
    <cellStyle name="40% - uthevingsfarge 3 39 3" xfId="4713" xr:uid="{00000000-0005-0000-0000-0000184F0000}"/>
    <cellStyle name="40% - uthevingsfarge 3 39 4" xfId="46311" xr:uid="{00000000-0005-0000-0000-0000194F0000}"/>
    <cellStyle name="40% - uthevingsfarge 3 39_4 manuell" xfId="55180" xr:uid="{CFBD2BAB-5E4D-410B-B1CF-14079A4C78D8}"/>
    <cellStyle name="40% - uthevingsfarge 3 4" xfId="4714" xr:uid="{00000000-0005-0000-0000-00001B4F0000}"/>
    <cellStyle name="40% - uthevingsfarge 3 4 10" xfId="46312"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3" xr:uid="{00000000-0005-0000-0000-0000204F0000}"/>
    <cellStyle name="40% - uthevingsfarge 3 4 2 2 3" xfId="46314" xr:uid="{00000000-0005-0000-0000-0000214F0000}"/>
    <cellStyle name="40% - uthevingsfarge 3 4 2 2_3. Chng in credit spreads" xfId="46315" xr:uid="{00000000-0005-0000-0000-0000224F0000}"/>
    <cellStyle name="40% - uthevingsfarge 3 4 2 3" xfId="17002" xr:uid="{00000000-0005-0000-0000-0000234F0000}"/>
    <cellStyle name="40% - uthevingsfarge 3 4 2 3 2" xfId="46316" xr:uid="{00000000-0005-0000-0000-0000244F0000}"/>
    <cellStyle name="40% - uthevingsfarge 3 4 2 3 2 2" xfId="46317" xr:uid="{00000000-0005-0000-0000-0000254F0000}"/>
    <cellStyle name="40% - uthevingsfarge 3 4 2 3 3" xfId="46318" xr:uid="{00000000-0005-0000-0000-0000264F0000}"/>
    <cellStyle name="40% - uthevingsfarge 3 4 2 3_3. Chng in credit spreads" xfId="46319" xr:uid="{00000000-0005-0000-0000-0000274F0000}"/>
    <cellStyle name="40% - uthevingsfarge 3 4 2 4" xfId="46320" xr:uid="{00000000-0005-0000-0000-0000284F0000}"/>
    <cellStyle name="40% - uthevingsfarge 3 4 2 4 2" xfId="46321" xr:uid="{00000000-0005-0000-0000-0000294F0000}"/>
    <cellStyle name="40% - uthevingsfarge 3 4 2 5" xfId="46322" xr:uid="{00000000-0005-0000-0000-00002A4F0000}"/>
    <cellStyle name="40% - uthevingsfarge 3 4 2 6" xfId="46323" xr:uid="{00000000-0005-0000-0000-00002B4F0000}"/>
    <cellStyle name="40% - uthevingsfarge 3 4 2 7" xfId="46324" xr:uid="{00000000-0005-0000-0000-00002C4F0000}"/>
    <cellStyle name="40% - uthevingsfarge 3 4 2 8" xfId="46325" xr:uid="{00000000-0005-0000-0000-00002D4F0000}"/>
    <cellStyle name="40% - uthevingsfarge 3 4 2_3. Chng in credit spreads" xfId="46326" xr:uid="{00000000-0005-0000-0000-00002E4F0000}"/>
    <cellStyle name="40% - uthevingsfarge 3 4 3" xfId="4717" xr:uid="{00000000-0005-0000-0000-00002F4F0000}"/>
    <cellStyle name="40% - uthevingsfarge 3 4 3 2" xfId="17003" xr:uid="{00000000-0005-0000-0000-0000304F0000}"/>
    <cellStyle name="40% - uthevingsfarge 3 4 3 2 2" xfId="46327" xr:uid="{00000000-0005-0000-0000-0000314F0000}"/>
    <cellStyle name="40% - uthevingsfarge 3 4 3 3" xfId="17004" xr:uid="{00000000-0005-0000-0000-0000324F0000}"/>
    <cellStyle name="40% - uthevingsfarge 3 4 3 4" xfId="46328" xr:uid="{00000000-0005-0000-0000-0000334F0000}"/>
    <cellStyle name="40% - uthevingsfarge 3 4 3 5" xfId="46329" xr:uid="{00000000-0005-0000-0000-0000344F0000}"/>
    <cellStyle name="40% - uthevingsfarge 3 4 3 6" xfId="46330" xr:uid="{00000000-0005-0000-0000-0000354F0000}"/>
    <cellStyle name="40% - uthevingsfarge 3 4 3_3. Chng in credit spreads" xfId="46331" xr:uid="{00000000-0005-0000-0000-0000364F0000}"/>
    <cellStyle name="40% - uthevingsfarge 3 4 4" xfId="17005" xr:uid="{00000000-0005-0000-0000-0000374F0000}"/>
    <cellStyle name="40% - uthevingsfarge 3 4 4 2" xfId="17006" xr:uid="{00000000-0005-0000-0000-0000384F0000}"/>
    <cellStyle name="40% - uthevingsfarge 3 4 4 2 2" xfId="46332" xr:uid="{00000000-0005-0000-0000-0000394F0000}"/>
    <cellStyle name="40% - uthevingsfarge 3 4 4 3" xfId="17007" xr:uid="{00000000-0005-0000-0000-00003A4F0000}"/>
    <cellStyle name="40% - uthevingsfarge 3 4 4 4" xfId="46333" xr:uid="{00000000-0005-0000-0000-00003B4F0000}"/>
    <cellStyle name="40% - uthevingsfarge 3 4 4 5" xfId="46334" xr:uid="{00000000-0005-0000-0000-00003C4F0000}"/>
    <cellStyle name="40% - uthevingsfarge 3 4 4 6" xfId="46335" xr:uid="{00000000-0005-0000-0000-00003D4F0000}"/>
    <cellStyle name="40% - uthevingsfarge 3 4 4_3. Chng in credit spreads" xfId="46336"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37" xr:uid="{00000000-0005-0000-0000-0000424F0000}"/>
    <cellStyle name="40% - uthevingsfarge 3 4 5 5" xfId="46338" xr:uid="{00000000-0005-0000-0000-0000434F0000}"/>
    <cellStyle name="40% - uthevingsfarge 3 4 5 6" xfId="46339"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46" xr:uid="{00000000-0005-0000-0000-00004A4F0000}"/>
    <cellStyle name="40% - uthevingsfarge 3 4 9" xfId="46340" xr:uid="{00000000-0005-0000-0000-00004B4F0000}"/>
    <cellStyle name="40% - uthevingsfarge 3 4_3. Chng in credit spreads" xfId="46341"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2" xr:uid="{00000000-0005-0000-0000-0000504F0000}"/>
    <cellStyle name="40% - uthevingsfarge 3 40 2_4 manuell" xfId="55181" xr:uid="{965A088A-E966-43CA-A131-ACEDC8FFAB79}"/>
    <cellStyle name="40% - uthevingsfarge 3 40 3" xfId="4721" xr:uid="{00000000-0005-0000-0000-0000524F0000}"/>
    <cellStyle name="40% - uthevingsfarge 3 40 4" xfId="46343" xr:uid="{00000000-0005-0000-0000-0000534F0000}"/>
    <cellStyle name="40% - uthevingsfarge 3 40_4 manuell" xfId="55182"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44" xr:uid="{00000000-0005-0000-0000-0000584F0000}"/>
    <cellStyle name="40% - uthevingsfarge 3 41 2_4 manuell" xfId="55183" xr:uid="{5F660F1B-75C8-44D9-A80D-76BA0AE8962D}"/>
    <cellStyle name="40% - uthevingsfarge 3 41 3" xfId="4725" xr:uid="{00000000-0005-0000-0000-00005A4F0000}"/>
    <cellStyle name="40% - uthevingsfarge 3 41 4" xfId="46345" xr:uid="{00000000-0005-0000-0000-00005B4F0000}"/>
    <cellStyle name="40% - uthevingsfarge 3 41_4 manuell" xfId="55184"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46" xr:uid="{00000000-0005-0000-0000-0000604F0000}"/>
    <cellStyle name="40% - uthevingsfarge 3 42 2_4 manuell" xfId="55185" xr:uid="{20CB8C2D-AA22-48B5-8576-5E216C622B0A}"/>
    <cellStyle name="40% - uthevingsfarge 3 42 3" xfId="4729" xr:uid="{00000000-0005-0000-0000-0000624F0000}"/>
    <cellStyle name="40% - uthevingsfarge 3 42 4" xfId="46347" xr:uid="{00000000-0005-0000-0000-0000634F0000}"/>
    <cellStyle name="40% - uthevingsfarge 3 42_4 manuell" xfId="55186"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48" xr:uid="{00000000-0005-0000-0000-0000684F0000}"/>
    <cellStyle name="40% - uthevingsfarge 3 43 2_4 manuell" xfId="55187" xr:uid="{52535DA7-EA34-4D25-AA23-1AD0BB0A5682}"/>
    <cellStyle name="40% - uthevingsfarge 3 43 3" xfId="4733" xr:uid="{00000000-0005-0000-0000-00006A4F0000}"/>
    <cellStyle name="40% - uthevingsfarge 3 43 4" xfId="46349" xr:uid="{00000000-0005-0000-0000-00006B4F0000}"/>
    <cellStyle name="40% - uthevingsfarge 3 43_4 manuell" xfId="55188"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50" xr:uid="{00000000-0005-0000-0000-0000704F0000}"/>
    <cellStyle name="40% - uthevingsfarge 3 44 2_4 manuell" xfId="55189" xr:uid="{8238D210-5EF2-4202-95E1-6F9179E5FD1E}"/>
    <cellStyle name="40% - uthevingsfarge 3 44 3" xfId="4737" xr:uid="{00000000-0005-0000-0000-0000724F0000}"/>
    <cellStyle name="40% - uthevingsfarge 3 44 4" xfId="46351" xr:uid="{00000000-0005-0000-0000-0000734F0000}"/>
    <cellStyle name="40% - uthevingsfarge 3 44_4 manuell" xfId="55190"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2" xr:uid="{00000000-0005-0000-0000-0000784F0000}"/>
    <cellStyle name="40% - uthevingsfarge 3 45 2_4 manuell" xfId="55191" xr:uid="{EE02A08B-11C8-498F-ABD5-18817896CC27}"/>
    <cellStyle name="40% - uthevingsfarge 3 45 3" xfId="4741" xr:uid="{00000000-0005-0000-0000-00007A4F0000}"/>
    <cellStyle name="40% - uthevingsfarge 3 45 4" xfId="46353" xr:uid="{00000000-0005-0000-0000-00007B4F0000}"/>
    <cellStyle name="40% - uthevingsfarge 3 45_4 manuell" xfId="55192"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54" xr:uid="{00000000-0005-0000-0000-0000804F0000}"/>
    <cellStyle name="40% - uthevingsfarge 3 46 2_4 manuell" xfId="55193" xr:uid="{6C1BBAA9-797C-4799-8CDF-8B5948C57976}"/>
    <cellStyle name="40% - uthevingsfarge 3 46 3" xfId="4745" xr:uid="{00000000-0005-0000-0000-0000824F0000}"/>
    <cellStyle name="40% - uthevingsfarge 3 46 4" xfId="46355" xr:uid="{00000000-0005-0000-0000-0000834F0000}"/>
    <cellStyle name="40% - uthevingsfarge 3 46_4 manuell" xfId="55194"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56" xr:uid="{00000000-0005-0000-0000-0000884F0000}"/>
    <cellStyle name="40% - uthevingsfarge 3 47 2_4 manuell" xfId="55195" xr:uid="{D5BED59C-9A12-4C30-955B-3313875B4A0E}"/>
    <cellStyle name="40% - uthevingsfarge 3 47 3" xfId="4749" xr:uid="{00000000-0005-0000-0000-00008A4F0000}"/>
    <cellStyle name="40% - uthevingsfarge 3 47 4" xfId="46357" xr:uid="{00000000-0005-0000-0000-00008B4F0000}"/>
    <cellStyle name="40% - uthevingsfarge 3 47_4 manuell" xfId="55196"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58" xr:uid="{00000000-0005-0000-0000-0000904F0000}"/>
    <cellStyle name="40% - uthevingsfarge 3 48 2_4 manuell" xfId="55197" xr:uid="{43EE929C-606D-4F5B-8361-6D4B5A9A6A23}"/>
    <cellStyle name="40% - uthevingsfarge 3 48 3" xfId="4753" xr:uid="{00000000-0005-0000-0000-0000924F0000}"/>
    <cellStyle name="40% - uthevingsfarge 3 48 4" xfId="46359" xr:uid="{00000000-0005-0000-0000-0000934F0000}"/>
    <cellStyle name="40% - uthevingsfarge 3 48_4 manuell" xfId="55198"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60" xr:uid="{00000000-0005-0000-0000-0000984F0000}"/>
    <cellStyle name="40% - uthevingsfarge 3 49 2_4 manuell" xfId="55199" xr:uid="{3B81D130-C0E5-4E19-ADB1-EA5A72587F0B}"/>
    <cellStyle name="40% - uthevingsfarge 3 49 3" xfId="4757" xr:uid="{00000000-0005-0000-0000-00009A4F0000}"/>
    <cellStyle name="40% - uthevingsfarge 3 49 4" xfId="46361" xr:uid="{00000000-0005-0000-0000-00009B4F0000}"/>
    <cellStyle name="40% - uthevingsfarge 3 49_4 manuell" xfId="55200"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2" xr:uid="{00000000-0005-0000-0000-0000A04F0000}"/>
    <cellStyle name="40% - uthevingsfarge 3 5 2 2 2 2" xfId="46363" xr:uid="{00000000-0005-0000-0000-0000A14F0000}"/>
    <cellStyle name="40% - uthevingsfarge 3 5 2 2 3" xfId="46364" xr:uid="{00000000-0005-0000-0000-0000A24F0000}"/>
    <cellStyle name="40% - uthevingsfarge 3 5 2 2_3. Chng in credit spreads" xfId="46365" xr:uid="{00000000-0005-0000-0000-0000A34F0000}"/>
    <cellStyle name="40% - uthevingsfarge 3 5 2 3" xfId="46366" xr:uid="{00000000-0005-0000-0000-0000A44F0000}"/>
    <cellStyle name="40% - uthevingsfarge 3 5 2 3 2" xfId="46367" xr:uid="{00000000-0005-0000-0000-0000A54F0000}"/>
    <cellStyle name="40% - uthevingsfarge 3 5 2 3 2 2" xfId="46368" xr:uid="{00000000-0005-0000-0000-0000A64F0000}"/>
    <cellStyle name="40% - uthevingsfarge 3 5 2 3 3" xfId="46369" xr:uid="{00000000-0005-0000-0000-0000A74F0000}"/>
    <cellStyle name="40% - uthevingsfarge 3 5 2 3_3. Chng in credit spreads" xfId="46370" xr:uid="{00000000-0005-0000-0000-0000A84F0000}"/>
    <cellStyle name="40% - uthevingsfarge 3 5 2 4" xfId="46371" xr:uid="{00000000-0005-0000-0000-0000A94F0000}"/>
    <cellStyle name="40% - uthevingsfarge 3 5 2 4 2" xfId="46372" xr:uid="{00000000-0005-0000-0000-0000AA4F0000}"/>
    <cellStyle name="40% - uthevingsfarge 3 5 2 5" xfId="46373" xr:uid="{00000000-0005-0000-0000-0000AB4F0000}"/>
    <cellStyle name="40% - uthevingsfarge 3 5 2_3. Chng in credit spreads" xfId="46374" xr:uid="{00000000-0005-0000-0000-0000AC4F0000}"/>
    <cellStyle name="40% - uthevingsfarge 3 5 3" xfId="4761" xr:uid="{00000000-0005-0000-0000-0000AD4F0000}"/>
    <cellStyle name="40% - uthevingsfarge 3 5 3 2" xfId="17016" xr:uid="{00000000-0005-0000-0000-0000AE4F0000}"/>
    <cellStyle name="40% - uthevingsfarge 3 5 3 2 2" xfId="46375" xr:uid="{00000000-0005-0000-0000-0000AF4F0000}"/>
    <cellStyle name="40% - uthevingsfarge 3 5 3 3" xfId="46376" xr:uid="{00000000-0005-0000-0000-0000B04F0000}"/>
    <cellStyle name="40% - uthevingsfarge 3 5 3_3. Chng in credit spreads" xfId="46377" xr:uid="{00000000-0005-0000-0000-0000B14F0000}"/>
    <cellStyle name="40% - uthevingsfarge 3 5 4" xfId="17017" xr:uid="{00000000-0005-0000-0000-0000B24F0000}"/>
    <cellStyle name="40% - uthevingsfarge 3 5 4 2" xfId="46378" xr:uid="{00000000-0005-0000-0000-0000B34F0000}"/>
    <cellStyle name="40% - uthevingsfarge 3 5 4 2 2" xfId="46379" xr:uid="{00000000-0005-0000-0000-0000B44F0000}"/>
    <cellStyle name="40% - uthevingsfarge 3 5 4 3" xfId="46380" xr:uid="{00000000-0005-0000-0000-0000B54F0000}"/>
    <cellStyle name="40% - uthevingsfarge 3 5 4_3. Chng in credit spreads" xfId="46381" xr:uid="{00000000-0005-0000-0000-0000B64F0000}"/>
    <cellStyle name="40% - uthevingsfarge 3 5 5" xfId="17018" xr:uid="{00000000-0005-0000-0000-0000B74F0000}"/>
    <cellStyle name="40% - uthevingsfarge 3 5 5 2" xfId="46382" xr:uid="{00000000-0005-0000-0000-0000B84F0000}"/>
    <cellStyle name="40% - uthevingsfarge 3 5 6" xfId="39947" xr:uid="{00000000-0005-0000-0000-0000B94F0000}"/>
    <cellStyle name="40% - uthevingsfarge 3 5 7" xfId="46383" xr:uid="{00000000-0005-0000-0000-0000BA4F0000}"/>
    <cellStyle name="40% - uthevingsfarge 3 5 8" xfId="46384" xr:uid="{00000000-0005-0000-0000-0000BB4F0000}"/>
    <cellStyle name="40% - uthevingsfarge 3 5 9" xfId="46385" xr:uid="{00000000-0005-0000-0000-0000BC4F0000}"/>
    <cellStyle name="40% - uthevingsfarge 3 5_3. Chng in credit spreads" xfId="46386"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87" xr:uid="{00000000-0005-0000-0000-0000C14F0000}"/>
    <cellStyle name="40% - uthevingsfarge 3 50 2_4 manuell" xfId="55201" xr:uid="{1FEB5B70-2019-4BA3-804D-D50CB35F53CB}"/>
    <cellStyle name="40% - uthevingsfarge 3 50 3" xfId="4765" xr:uid="{00000000-0005-0000-0000-0000C34F0000}"/>
    <cellStyle name="40% - uthevingsfarge 3 50 4" xfId="46388" xr:uid="{00000000-0005-0000-0000-0000C44F0000}"/>
    <cellStyle name="40% - uthevingsfarge 3 50_4 manuell" xfId="55202"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89" xr:uid="{00000000-0005-0000-0000-0000C94F0000}"/>
    <cellStyle name="40% - uthevingsfarge 3 51 2_4 manuell" xfId="55203" xr:uid="{0C4379D1-E097-48B4-B00B-650C411B07FA}"/>
    <cellStyle name="40% - uthevingsfarge 3 51 3" xfId="4769" xr:uid="{00000000-0005-0000-0000-0000CB4F0000}"/>
    <cellStyle name="40% - uthevingsfarge 3 51 4" xfId="46390" xr:uid="{00000000-0005-0000-0000-0000CC4F0000}"/>
    <cellStyle name="40% - uthevingsfarge 3 51_4 manuell" xfId="55204"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1" xr:uid="{00000000-0005-0000-0000-0000D14F0000}"/>
    <cellStyle name="40% - uthevingsfarge 3 52 2_4 manuell" xfId="55205" xr:uid="{307A59D3-7DAB-4C3E-93E7-520C454B6FAA}"/>
    <cellStyle name="40% - uthevingsfarge 3 52 3" xfId="4773" xr:uid="{00000000-0005-0000-0000-0000D34F0000}"/>
    <cellStyle name="40% - uthevingsfarge 3 52 4" xfId="46392" xr:uid="{00000000-0005-0000-0000-0000D44F0000}"/>
    <cellStyle name="40% - uthevingsfarge 3 52_4 manuell" xfId="55206"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3" xr:uid="{00000000-0005-0000-0000-0000D94F0000}"/>
    <cellStyle name="40% - uthevingsfarge 3 53 2_4 manuell" xfId="55207" xr:uid="{2C685A0D-66E8-4B36-9FD9-07C5378BF2C2}"/>
    <cellStyle name="40% - uthevingsfarge 3 53 3" xfId="4777" xr:uid="{00000000-0005-0000-0000-0000DB4F0000}"/>
    <cellStyle name="40% - uthevingsfarge 3 53 4" xfId="46394" xr:uid="{00000000-0005-0000-0000-0000DC4F0000}"/>
    <cellStyle name="40% - uthevingsfarge 3 53_4 manuell" xfId="55208"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95" xr:uid="{00000000-0005-0000-0000-0000E14F0000}"/>
    <cellStyle name="40% - uthevingsfarge 3 54 2_4 manuell" xfId="55209" xr:uid="{E7C5B94E-9177-4584-BE06-0F3A82CC4254}"/>
    <cellStyle name="40% - uthevingsfarge 3 54 3" xfId="4781" xr:uid="{00000000-0005-0000-0000-0000E34F0000}"/>
    <cellStyle name="40% - uthevingsfarge 3 54 4" xfId="46396" xr:uid="{00000000-0005-0000-0000-0000E44F0000}"/>
    <cellStyle name="40% - uthevingsfarge 3 54_4 manuell" xfId="55210"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97" xr:uid="{00000000-0005-0000-0000-0000E94F0000}"/>
    <cellStyle name="40% - uthevingsfarge 3 55 2_4 manuell" xfId="55211" xr:uid="{7B17367D-E21B-4798-87A9-4C35FFEAEDAF}"/>
    <cellStyle name="40% - uthevingsfarge 3 55 3" xfId="4785" xr:uid="{00000000-0005-0000-0000-0000EB4F0000}"/>
    <cellStyle name="40% - uthevingsfarge 3 55 4" xfId="46398" xr:uid="{00000000-0005-0000-0000-0000EC4F0000}"/>
    <cellStyle name="40% - uthevingsfarge 3 55_4 manuell" xfId="55212"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399" xr:uid="{00000000-0005-0000-0000-0000F14F0000}"/>
    <cellStyle name="40% - uthevingsfarge 3 56 2_4 manuell" xfId="55213" xr:uid="{5CE6F911-6132-4359-9A1C-85528DBA6EFB}"/>
    <cellStyle name="40% - uthevingsfarge 3 56 3" xfId="4789" xr:uid="{00000000-0005-0000-0000-0000F34F0000}"/>
    <cellStyle name="40% - uthevingsfarge 3 56 4" xfId="46400" xr:uid="{00000000-0005-0000-0000-0000F44F0000}"/>
    <cellStyle name="40% - uthevingsfarge 3 56_4 manuell" xfId="55214"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1" xr:uid="{00000000-0005-0000-0000-0000F94F0000}"/>
    <cellStyle name="40% - uthevingsfarge 3 57 2_4 manuell" xfId="55215" xr:uid="{E4E32076-ACFB-491A-9639-990C82D28267}"/>
    <cellStyle name="40% - uthevingsfarge 3 57 3" xfId="4793" xr:uid="{00000000-0005-0000-0000-0000FB4F0000}"/>
    <cellStyle name="40% - uthevingsfarge 3 57 4" xfId="46402" xr:uid="{00000000-0005-0000-0000-0000FC4F0000}"/>
    <cellStyle name="40% - uthevingsfarge 3 57_4 manuell" xfId="55216"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3" xr:uid="{00000000-0005-0000-0000-000001500000}"/>
    <cellStyle name="40% - uthevingsfarge 3 58 2_4 manuell" xfId="55217" xr:uid="{FBA6BF2A-D808-4821-9825-B9B2F507BDD6}"/>
    <cellStyle name="40% - uthevingsfarge 3 58 3" xfId="4797" xr:uid="{00000000-0005-0000-0000-000003500000}"/>
    <cellStyle name="40% - uthevingsfarge 3 58 4" xfId="46404" xr:uid="{00000000-0005-0000-0000-000004500000}"/>
    <cellStyle name="40% - uthevingsfarge 3 58_4 manuell" xfId="55218"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05" xr:uid="{00000000-0005-0000-0000-000009500000}"/>
    <cellStyle name="40% - uthevingsfarge 3 59 2_4 manuell" xfId="55219" xr:uid="{978BBB55-AC89-4027-BD40-1696989E0FE3}"/>
    <cellStyle name="40% - uthevingsfarge 3 59 3" xfId="4801" xr:uid="{00000000-0005-0000-0000-00000B500000}"/>
    <cellStyle name="40% - uthevingsfarge 3 59 4" xfId="46406" xr:uid="{00000000-0005-0000-0000-00000C500000}"/>
    <cellStyle name="40% - uthevingsfarge 3 59_4 manuell" xfId="55220"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07" xr:uid="{00000000-0005-0000-0000-000011500000}"/>
    <cellStyle name="40% - uthevingsfarge 3 6 2 2_CC1" xfId="55221" xr:uid="{304CD881-6DC1-4277-BB7A-C17FEA7C5BBB}"/>
    <cellStyle name="40% - uthevingsfarge 3 6 2 3" xfId="46408" xr:uid="{00000000-0005-0000-0000-000012500000}"/>
    <cellStyle name="40% - uthevingsfarge 3 6 2 4" xfId="46409" xr:uid="{00000000-0005-0000-0000-000013500000}"/>
    <cellStyle name="40% - uthevingsfarge 3 6 2_3. Chng in credit spreads" xfId="46410" xr:uid="{00000000-0005-0000-0000-000014500000}"/>
    <cellStyle name="40% - uthevingsfarge 3 6 3" xfId="4805" xr:uid="{00000000-0005-0000-0000-000015500000}"/>
    <cellStyle name="40% - uthevingsfarge 3 6 3 2" xfId="17019" xr:uid="{00000000-0005-0000-0000-000016500000}"/>
    <cellStyle name="40% - uthevingsfarge 3 6 3 2 2" xfId="46411" xr:uid="{00000000-0005-0000-0000-000017500000}"/>
    <cellStyle name="40% - uthevingsfarge 3 6 3 3" xfId="46412" xr:uid="{00000000-0005-0000-0000-000018500000}"/>
    <cellStyle name="40% - uthevingsfarge 3 6 3_3. Chng in credit spreads" xfId="46413" xr:uid="{00000000-0005-0000-0000-000019500000}"/>
    <cellStyle name="40% - uthevingsfarge 3 6 4" xfId="17020" xr:uid="{00000000-0005-0000-0000-00001A500000}"/>
    <cellStyle name="40% - uthevingsfarge 3 6 4 2" xfId="46414" xr:uid="{00000000-0005-0000-0000-00001B500000}"/>
    <cellStyle name="40% - uthevingsfarge 3 6 5" xfId="17021" xr:uid="{00000000-0005-0000-0000-00001C500000}"/>
    <cellStyle name="40% - uthevingsfarge 3 6 6" xfId="39948" xr:uid="{00000000-0005-0000-0000-00001D500000}"/>
    <cellStyle name="40% - uthevingsfarge 3 6 7" xfId="46415" xr:uid="{00000000-0005-0000-0000-00001E500000}"/>
    <cellStyle name="40% - uthevingsfarge 3 6 8" xfId="46416" xr:uid="{00000000-0005-0000-0000-00001F500000}"/>
    <cellStyle name="40% - uthevingsfarge 3 6 9" xfId="46417" xr:uid="{00000000-0005-0000-0000-000020500000}"/>
    <cellStyle name="40% - uthevingsfarge 3 6_3. Chng in credit spreads" xfId="46418" xr:uid="{00000000-0005-0000-0000-000021500000}"/>
    <cellStyle name="40% - uthevingsfarge 3 60" xfId="17022" xr:uid="{00000000-0005-0000-0000-000022500000}"/>
    <cellStyle name="40% - uthevingsfarge 3 60 2" xfId="17023" xr:uid="{00000000-0005-0000-0000-000023500000}"/>
    <cellStyle name="40% - uthevingsfarge 3 60 2 2" xfId="36615" xr:uid="{00000000-0005-0000-0000-000024500000}"/>
    <cellStyle name="40% - uthevingsfarge 3 60 3" xfId="17024" xr:uid="{00000000-0005-0000-0000-000025500000}"/>
    <cellStyle name="40% - uthevingsfarge 3 60 4" xfId="36379"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6" xr:uid="{00000000-0005-0000-0000-00002A500000}"/>
    <cellStyle name="40% - uthevingsfarge 3 61 3" xfId="17028" xr:uid="{00000000-0005-0000-0000-00002B500000}"/>
    <cellStyle name="40% - uthevingsfarge 3 61 4" xfId="36405"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598" xr:uid="{00000000-0005-0000-0000-000030500000}"/>
    <cellStyle name="40% - uthevingsfarge 3 62 3" xfId="36290" xr:uid="{00000000-0005-0000-0000-000031500000}"/>
    <cellStyle name="40% - uthevingsfarge 3 62_AVA DVA EL" xfId="17032" xr:uid="{00000000-0005-0000-0000-000032500000}"/>
    <cellStyle name="40% - uthevingsfarge 3 63" xfId="17033" xr:uid="{00000000-0005-0000-0000-000033500000}"/>
    <cellStyle name="40% - uthevingsfarge 3 63 2" xfId="36589" xr:uid="{00000000-0005-0000-0000-000034500000}"/>
    <cellStyle name="40% - uthevingsfarge 3 64" xfId="17034" xr:uid="{00000000-0005-0000-0000-000035500000}"/>
    <cellStyle name="40% - uthevingsfarge 3 64 2" xfId="36668" xr:uid="{00000000-0005-0000-0000-000036500000}"/>
    <cellStyle name="40% - uthevingsfarge 3 65" xfId="17035" xr:uid="{00000000-0005-0000-0000-000037500000}"/>
    <cellStyle name="40% - uthevingsfarge 3 65 2" xfId="36559" xr:uid="{00000000-0005-0000-0000-000038500000}"/>
    <cellStyle name="40% - uthevingsfarge 3 66" xfId="17036" xr:uid="{00000000-0005-0000-0000-000039500000}"/>
    <cellStyle name="40% - uthevingsfarge 3 66 2" xfId="36654" xr:uid="{00000000-0005-0000-0000-00003A500000}"/>
    <cellStyle name="40% - uthevingsfarge 3 67" xfId="36528" xr:uid="{00000000-0005-0000-0000-00003B500000}"/>
    <cellStyle name="40% - uthevingsfarge 3 68" xfId="46419" xr:uid="{00000000-0005-0000-0000-00003C500000}"/>
    <cellStyle name="40% - uthevingsfarge 3 69" xfId="46420"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1" xr:uid="{00000000-0005-0000-0000-000041500000}"/>
    <cellStyle name="40% - uthevingsfarge 3 7 2 4" xfId="46422" xr:uid="{00000000-0005-0000-0000-000042500000}"/>
    <cellStyle name="40% - uthevingsfarge 3 7 2_4 manuell" xfId="55222"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3" xr:uid="{00000000-0005-0000-0000-000049500000}"/>
    <cellStyle name="40% - uthevingsfarge 3 7 7" xfId="46424" xr:uid="{00000000-0005-0000-0000-00004A500000}"/>
    <cellStyle name="40% - uthevingsfarge 3 7 8" xfId="46425" xr:uid="{00000000-0005-0000-0000-00004B500000}"/>
    <cellStyle name="40% - uthevingsfarge 3 7_3. Chng in credit spreads" xfId="46426" xr:uid="{00000000-0005-0000-0000-00004C500000}"/>
    <cellStyle name="40% - uthevingsfarge 3 70" xfId="46427" xr:uid="{00000000-0005-0000-0000-00004D500000}"/>
    <cellStyle name="40% - uthevingsfarge 3 71" xfId="46428" xr:uid="{00000000-0005-0000-0000-00004E500000}"/>
    <cellStyle name="40% - uthevingsfarge 3 72" xfId="46429" xr:uid="{00000000-0005-0000-0000-00004F500000}"/>
    <cellStyle name="40% - uthevingsfarge 3 73" xfId="46430" xr:uid="{00000000-0005-0000-0000-000050500000}"/>
    <cellStyle name="40% - uthevingsfarge 3 74" xfId="46431"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2" xr:uid="{00000000-0005-0000-0000-000055500000}"/>
    <cellStyle name="40% - uthevingsfarge 3 8 2 4" xfId="46433" xr:uid="{00000000-0005-0000-0000-000056500000}"/>
    <cellStyle name="40% - uthevingsfarge 3 8 2_4 manuell" xfId="55223" xr:uid="{7F86DDC1-BABD-4CB8-86D7-705AB655620F}"/>
    <cellStyle name="40% - uthevingsfarge 3 8 3" xfId="4813" xr:uid="{00000000-0005-0000-0000-000058500000}"/>
    <cellStyle name="40% - uthevingsfarge 3 8 4" xfId="46434" xr:uid="{00000000-0005-0000-0000-000059500000}"/>
    <cellStyle name="40% - uthevingsfarge 3 8 5" xfId="46435" xr:uid="{00000000-0005-0000-0000-00005A500000}"/>
    <cellStyle name="40% - uthevingsfarge 3 8_3. Chng in credit spreads" xfId="46436"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37" xr:uid="{00000000-0005-0000-0000-00005F500000}"/>
    <cellStyle name="40% - uthevingsfarge 3 9 2_4 manuell" xfId="55224" xr:uid="{EE5931E1-51A9-4176-9820-3BADC23F2BCA}"/>
    <cellStyle name="40% - uthevingsfarge 3 9 3" xfId="4817" xr:uid="{00000000-0005-0000-0000-000061500000}"/>
    <cellStyle name="40% - uthevingsfarge 3 9 4" xfId="46438" xr:uid="{00000000-0005-0000-0000-000062500000}"/>
    <cellStyle name="40% - uthevingsfarge 3 9 5" xfId="46439" xr:uid="{00000000-0005-0000-0000-000063500000}"/>
    <cellStyle name="40% - uthevingsfarge 3 9_4 manuell" xfId="55225" xr:uid="{06BF6943-6B12-4ACF-8F59-253C80A17229}"/>
    <cellStyle name="40% - uthevingsfarge 3_4 manuell" xfId="55226" xr:uid="{DB6B0D6D-690D-4F17-B6CE-FBE71758EE5A}"/>
    <cellStyle name="40% - uthevingsfarge 4" xfId="36254"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40" xr:uid="{00000000-0005-0000-0000-00006A500000}"/>
    <cellStyle name="40% - uthevingsfarge 4 10 2_4 manuell" xfId="55227" xr:uid="{9422434B-CB37-4A54-96D6-5FE7BA7DFBD4}"/>
    <cellStyle name="40% - uthevingsfarge 4 10 3" xfId="4821" xr:uid="{00000000-0005-0000-0000-00006C500000}"/>
    <cellStyle name="40% - uthevingsfarge 4 10 4" xfId="46441" xr:uid="{00000000-0005-0000-0000-00006D500000}"/>
    <cellStyle name="40% - uthevingsfarge 4 10 5" xfId="46442" xr:uid="{00000000-0005-0000-0000-00006E500000}"/>
    <cellStyle name="40% - uthevingsfarge 4 10_4 manuell" xfId="55228"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3" xr:uid="{00000000-0005-0000-0000-000073500000}"/>
    <cellStyle name="40% - uthevingsfarge 4 11 2_4 manuell" xfId="55229" xr:uid="{679BF809-1D41-404B-9D09-5E8F9128D3BE}"/>
    <cellStyle name="40% - uthevingsfarge 4 11 3" xfId="4825" xr:uid="{00000000-0005-0000-0000-000075500000}"/>
    <cellStyle name="40% - uthevingsfarge 4 11 4" xfId="46444" xr:uid="{00000000-0005-0000-0000-000076500000}"/>
    <cellStyle name="40% - uthevingsfarge 4 11_4 manuell" xfId="55230"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45" xr:uid="{00000000-0005-0000-0000-00007B500000}"/>
    <cellStyle name="40% - uthevingsfarge 4 12 2_4 manuell" xfId="55231" xr:uid="{E03B7868-089C-4707-B954-4AED368CFFDA}"/>
    <cellStyle name="40% - uthevingsfarge 4 12 3" xfId="4829" xr:uid="{00000000-0005-0000-0000-00007D500000}"/>
    <cellStyle name="40% - uthevingsfarge 4 12 4" xfId="46446" xr:uid="{00000000-0005-0000-0000-00007E500000}"/>
    <cellStyle name="40% - uthevingsfarge 4 12_4 manuell" xfId="55232"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47" xr:uid="{00000000-0005-0000-0000-000083500000}"/>
    <cellStyle name="40% - uthevingsfarge 4 13 2_4 manuell" xfId="55233" xr:uid="{09A86FA1-AAFF-408D-91A8-462884407B3E}"/>
    <cellStyle name="40% - uthevingsfarge 4 13 3" xfId="4833" xr:uid="{00000000-0005-0000-0000-000085500000}"/>
    <cellStyle name="40% - uthevingsfarge 4 13 4" xfId="46448" xr:uid="{00000000-0005-0000-0000-000086500000}"/>
    <cellStyle name="40% - uthevingsfarge 4 13_4 manuell" xfId="55234"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49" xr:uid="{00000000-0005-0000-0000-00008B500000}"/>
    <cellStyle name="40% - uthevingsfarge 4 14 2_4 manuell" xfId="55235" xr:uid="{85964B79-6B21-489D-96A9-362806611A1A}"/>
    <cellStyle name="40% - uthevingsfarge 4 14 3" xfId="4837" xr:uid="{00000000-0005-0000-0000-00008D500000}"/>
    <cellStyle name="40% - uthevingsfarge 4 14 4" xfId="46450" xr:uid="{00000000-0005-0000-0000-00008E500000}"/>
    <cellStyle name="40% - uthevingsfarge 4 14_4 manuell" xfId="55236"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1" xr:uid="{00000000-0005-0000-0000-000093500000}"/>
    <cellStyle name="40% - uthevingsfarge 4 15 2_4 manuell" xfId="55237" xr:uid="{17FB2E72-A017-416E-B66D-853BEF60C57D}"/>
    <cellStyle name="40% - uthevingsfarge 4 15 3" xfId="4841" xr:uid="{00000000-0005-0000-0000-000095500000}"/>
    <cellStyle name="40% - uthevingsfarge 4 15 4" xfId="46452" xr:uid="{00000000-0005-0000-0000-000096500000}"/>
    <cellStyle name="40% - uthevingsfarge 4 15_4 manuell" xfId="55238"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3" xr:uid="{00000000-0005-0000-0000-00009B500000}"/>
    <cellStyle name="40% - uthevingsfarge 4 16 2_4 manuell" xfId="55239" xr:uid="{890557EF-AC41-4E71-B0AB-7FC0760AAFDB}"/>
    <cellStyle name="40% - uthevingsfarge 4 16 3" xfId="4845" xr:uid="{00000000-0005-0000-0000-00009D500000}"/>
    <cellStyle name="40% - uthevingsfarge 4 16 4" xfId="46454" xr:uid="{00000000-0005-0000-0000-00009E500000}"/>
    <cellStyle name="40% - uthevingsfarge 4 16_4 manuell" xfId="55240"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55" xr:uid="{00000000-0005-0000-0000-0000A3500000}"/>
    <cellStyle name="40% - uthevingsfarge 4 17 2_4 manuell" xfId="55241" xr:uid="{AE3008D1-7A60-4E6C-9E60-1B820309E4F5}"/>
    <cellStyle name="40% - uthevingsfarge 4 17 3" xfId="4849" xr:uid="{00000000-0005-0000-0000-0000A5500000}"/>
    <cellStyle name="40% - uthevingsfarge 4 17 4" xfId="46456" xr:uid="{00000000-0005-0000-0000-0000A6500000}"/>
    <cellStyle name="40% - uthevingsfarge 4 17_4 manuell" xfId="55242"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57" xr:uid="{00000000-0005-0000-0000-0000AB500000}"/>
    <cellStyle name="40% - uthevingsfarge 4 18 2_4 manuell" xfId="55243" xr:uid="{D43CFE32-2AC7-4552-B426-1ECBEEE7993F}"/>
    <cellStyle name="40% - uthevingsfarge 4 18 3" xfId="4853" xr:uid="{00000000-0005-0000-0000-0000AD500000}"/>
    <cellStyle name="40% - uthevingsfarge 4 18 4" xfId="46458" xr:uid="{00000000-0005-0000-0000-0000AE500000}"/>
    <cellStyle name="40% - uthevingsfarge 4 18_4 manuell" xfId="55244"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59" xr:uid="{00000000-0005-0000-0000-0000B3500000}"/>
    <cellStyle name="40% - uthevingsfarge 4 19 2_4 manuell" xfId="55245" xr:uid="{FC3DBF36-1D75-49A7-9895-694A838BB944}"/>
    <cellStyle name="40% - uthevingsfarge 4 19 3" xfId="4857" xr:uid="{00000000-0005-0000-0000-0000B5500000}"/>
    <cellStyle name="40% - uthevingsfarge 4 19 4" xfId="46460" xr:uid="{00000000-0005-0000-0000-0000B6500000}"/>
    <cellStyle name="40% - uthevingsfarge 4 19_4 manuell" xfId="55246"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1" xr:uid="{00000000-0005-0000-0000-0000BF500000}"/>
    <cellStyle name="40% - uthevingsfarge 4 2 14" xfId="46462" xr:uid="{00000000-0005-0000-0000-0000C0500000}"/>
    <cellStyle name="40% - uthevingsfarge 4 2 15" xfId="46463" xr:uid="{00000000-0005-0000-0000-0000C1500000}"/>
    <cellStyle name="40% - uthevingsfarge 4 2 16" xfId="46464" xr:uid="{00000000-0005-0000-0000-0000C2500000}"/>
    <cellStyle name="40% - uthevingsfarge 4 2 2" xfId="4859" xr:uid="{00000000-0005-0000-0000-0000C3500000}"/>
    <cellStyle name="40% - uthevingsfarge 4 2 2 10" xfId="46465" xr:uid="{00000000-0005-0000-0000-0000C4500000}"/>
    <cellStyle name="40% - uthevingsfarge 4 2 2 11" xfId="46466" xr:uid="{00000000-0005-0000-0000-0000C5500000}"/>
    <cellStyle name="40% - uthevingsfarge 4 2 2 2" xfId="4860" xr:uid="{00000000-0005-0000-0000-0000C6500000}"/>
    <cellStyle name="40% - uthevingsfarge 4 2 2 2 10" xfId="46467" xr:uid="{00000000-0005-0000-0000-0000C7500000}"/>
    <cellStyle name="40% - uthevingsfarge 4 2 2 2 2" xfId="17047" xr:uid="{00000000-0005-0000-0000-0000C8500000}"/>
    <cellStyle name="40% - uthevingsfarge 4 2 2 2 2 2" xfId="17048" xr:uid="{00000000-0005-0000-0000-0000C9500000}"/>
    <cellStyle name="40% - uthevingsfarge 4 2 2 2 2 2 2" xfId="46468" xr:uid="{00000000-0005-0000-0000-0000CA500000}"/>
    <cellStyle name="40% - uthevingsfarge 4 2 2 2 2 2 2 2" xfId="46469" xr:uid="{00000000-0005-0000-0000-0000CB500000}"/>
    <cellStyle name="40% - uthevingsfarge 4 2 2 2 2 2 3" xfId="46470" xr:uid="{00000000-0005-0000-0000-0000CC500000}"/>
    <cellStyle name="40% - uthevingsfarge 4 2 2 2 2 2_3. Chng in credit spreads" xfId="46471" xr:uid="{00000000-0005-0000-0000-0000CD500000}"/>
    <cellStyle name="40% - uthevingsfarge 4 2 2 2 2 3" xfId="17049" xr:uid="{00000000-0005-0000-0000-0000CE500000}"/>
    <cellStyle name="40% - uthevingsfarge 4 2 2 2 2 3 2" xfId="46472" xr:uid="{00000000-0005-0000-0000-0000CF500000}"/>
    <cellStyle name="40% - uthevingsfarge 4 2 2 2 2 4" xfId="46473" xr:uid="{00000000-0005-0000-0000-0000D0500000}"/>
    <cellStyle name="40% - uthevingsfarge 4 2 2 2 2 5" xfId="46474" xr:uid="{00000000-0005-0000-0000-0000D1500000}"/>
    <cellStyle name="40% - uthevingsfarge 4 2 2 2 2 6" xfId="46475" xr:uid="{00000000-0005-0000-0000-0000D2500000}"/>
    <cellStyle name="40% - uthevingsfarge 4 2 2 2 2_3. Chng in credit spreads" xfId="46476" xr:uid="{00000000-0005-0000-0000-0000D3500000}"/>
    <cellStyle name="40% - uthevingsfarge 4 2 2 2 3" xfId="17050" xr:uid="{00000000-0005-0000-0000-0000D4500000}"/>
    <cellStyle name="40% - uthevingsfarge 4 2 2 2 3 2" xfId="17051" xr:uid="{00000000-0005-0000-0000-0000D5500000}"/>
    <cellStyle name="40% - uthevingsfarge 4 2 2 2 3 2 2" xfId="46477" xr:uid="{00000000-0005-0000-0000-0000D6500000}"/>
    <cellStyle name="40% - uthevingsfarge 4 2 2 2 3 2 2 2" xfId="46478" xr:uid="{00000000-0005-0000-0000-0000D7500000}"/>
    <cellStyle name="40% - uthevingsfarge 4 2 2 2 3 2 3" xfId="46479" xr:uid="{00000000-0005-0000-0000-0000D8500000}"/>
    <cellStyle name="40% - uthevingsfarge 4 2 2 2 3 2_3. Chng in credit spreads" xfId="46480" xr:uid="{00000000-0005-0000-0000-0000D9500000}"/>
    <cellStyle name="40% - uthevingsfarge 4 2 2 2 3 3" xfId="17052" xr:uid="{00000000-0005-0000-0000-0000DA500000}"/>
    <cellStyle name="40% - uthevingsfarge 4 2 2 2 3 3 2" xfId="46481" xr:uid="{00000000-0005-0000-0000-0000DB500000}"/>
    <cellStyle name="40% - uthevingsfarge 4 2 2 2 3 4" xfId="46482" xr:uid="{00000000-0005-0000-0000-0000DC500000}"/>
    <cellStyle name="40% - uthevingsfarge 4 2 2 2 3 5" xfId="46483" xr:uid="{00000000-0005-0000-0000-0000DD500000}"/>
    <cellStyle name="40% - uthevingsfarge 4 2 2 2 3 6" xfId="46484" xr:uid="{00000000-0005-0000-0000-0000DE500000}"/>
    <cellStyle name="40% - uthevingsfarge 4 2 2 2 3_3. Chng in credit spreads" xfId="46485" xr:uid="{00000000-0005-0000-0000-0000DF500000}"/>
    <cellStyle name="40% - uthevingsfarge 4 2 2 2 4" xfId="17053" xr:uid="{00000000-0005-0000-0000-0000E0500000}"/>
    <cellStyle name="40% - uthevingsfarge 4 2 2 2 4 2" xfId="17054" xr:uid="{00000000-0005-0000-0000-0000E1500000}"/>
    <cellStyle name="40% - uthevingsfarge 4 2 2 2 4 2 2" xfId="46486" xr:uid="{00000000-0005-0000-0000-0000E2500000}"/>
    <cellStyle name="40% - uthevingsfarge 4 2 2 2 4 3" xfId="17055" xr:uid="{00000000-0005-0000-0000-0000E3500000}"/>
    <cellStyle name="40% - uthevingsfarge 4 2 2 2 4 4" xfId="46487" xr:uid="{00000000-0005-0000-0000-0000E4500000}"/>
    <cellStyle name="40% - uthevingsfarge 4 2 2 2 4 5" xfId="46488" xr:uid="{00000000-0005-0000-0000-0000E5500000}"/>
    <cellStyle name="40% - uthevingsfarge 4 2 2 2 4 6" xfId="46489" xr:uid="{00000000-0005-0000-0000-0000E6500000}"/>
    <cellStyle name="40% - uthevingsfarge 4 2 2 2 4_3. Chng in credit spreads" xfId="46490" xr:uid="{00000000-0005-0000-0000-0000E7500000}"/>
    <cellStyle name="40% - uthevingsfarge 4 2 2 2 5" xfId="17056" xr:uid="{00000000-0005-0000-0000-0000E8500000}"/>
    <cellStyle name="40% - uthevingsfarge 4 2 2 2 5 2" xfId="17057" xr:uid="{00000000-0005-0000-0000-0000E9500000}"/>
    <cellStyle name="40% - uthevingsfarge 4 2 2 2 5 2 2" xfId="46491" xr:uid="{00000000-0005-0000-0000-0000EA500000}"/>
    <cellStyle name="40% - uthevingsfarge 4 2 2 2 5 3" xfId="17058" xr:uid="{00000000-0005-0000-0000-0000EB500000}"/>
    <cellStyle name="40% - uthevingsfarge 4 2 2 2 5 4" xfId="46492" xr:uid="{00000000-0005-0000-0000-0000EC500000}"/>
    <cellStyle name="40% - uthevingsfarge 4 2 2 2 5 5" xfId="46493" xr:uid="{00000000-0005-0000-0000-0000ED500000}"/>
    <cellStyle name="40% - uthevingsfarge 4 2 2 2 5_3. Chng in credit spreads" xfId="46494" xr:uid="{00000000-0005-0000-0000-0000EE500000}"/>
    <cellStyle name="40% - uthevingsfarge 4 2 2 2 6" xfId="17059" xr:uid="{00000000-0005-0000-0000-0000EF500000}"/>
    <cellStyle name="40% - uthevingsfarge 4 2 2 2 6 2" xfId="46495" xr:uid="{00000000-0005-0000-0000-0000F0500000}"/>
    <cellStyle name="40% - uthevingsfarge 4 2 2 2 7" xfId="17060" xr:uid="{00000000-0005-0000-0000-0000F1500000}"/>
    <cellStyle name="40% - uthevingsfarge 4 2 2 2 8" xfId="46496" xr:uid="{00000000-0005-0000-0000-0000F2500000}"/>
    <cellStyle name="40% - uthevingsfarge 4 2 2 2 9" xfId="46497" xr:uid="{00000000-0005-0000-0000-0000F3500000}"/>
    <cellStyle name="40% - uthevingsfarge 4 2 2 2_3. Chng in credit spreads" xfId="46498" xr:uid="{00000000-0005-0000-0000-0000F4500000}"/>
    <cellStyle name="40% - uthevingsfarge 4 2 2 3" xfId="17061" xr:uid="{00000000-0005-0000-0000-0000F5500000}"/>
    <cellStyle name="40% - uthevingsfarge 4 2 2 3 2" xfId="17062" xr:uid="{00000000-0005-0000-0000-0000F6500000}"/>
    <cellStyle name="40% - uthevingsfarge 4 2 2 3 2 2" xfId="46499" xr:uid="{00000000-0005-0000-0000-0000F7500000}"/>
    <cellStyle name="40% - uthevingsfarge 4 2 2 3 2 2 2" xfId="46500" xr:uid="{00000000-0005-0000-0000-0000F8500000}"/>
    <cellStyle name="40% - uthevingsfarge 4 2 2 3 2 3" xfId="46501" xr:uid="{00000000-0005-0000-0000-0000F9500000}"/>
    <cellStyle name="40% - uthevingsfarge 4 2 2 3 2_3. Chng in credit spreads" xfId="46502" xr:uid="{00000000-0005-0000-0000-0000FA500000}"/>
    <cellStyle name="40% - uthevingsfarge 4 2 2 3 3" xfId="17063" xr:uid="{00000000-0005-0000-0000-0000FB500000}"/>
    <cellStyle name="40% - uthevingsfarge 4 2 2 3 3 2" xfId="46503" xr:uid="{00000000-0005-0000-0000-0000FC500000}"/>
    <cellStyle name="40% - uthevingsfarge 4 2 2 3 4" xfId="46504" xr:uid="{00000000-0005-0000-0000-0000FD500000}"/>
    <cellStyle name="40% - uthevingsfarge 4 2 2 3 5" xfId="46505" xr:uid="{00000000-0005-0000-0000-0000FE500000}"/>
    <cellStyle name="40% - uthevingsfarge 4 2 2 3 6" xfId="46506" xr:uid="{00000000-0005-0000-0000-0000FF500000}"/>
    <cellStyle name="40% - uthevingsfarge 4 2 2 3_3. Chng in credit spreads" xfId="46507" xr:uid="{00000000-0005-0000-0000-000000510000}"/>
    <cellStyle name="40% - uthevingsfarge 4 2 2 4" xfId="17064" xr:uid="{00000000-0005-0000-0000-000001510000}"/>
    <cellStyle name="40% - uthevingsfarge 4 2 2 4 2" xfId="17065" xr:uid="{00000000-0005-0000-0000-000002510000}"/>
    <cellStyle name="40% - uthevingsfarge 4 2 2 4 2 2" xfId="46508" xr:uid="{00000000-0005-0000-0000-000003510000}"/>
    <cellStyle name="40% - uthevingsfarge 4 2 2 4 2 2 2" xfId="46509" xr:uid="{00000000-0005-0000-0000-000004510000}"/>
    <cellStyle name="40% - uthevingsfarge 4 2 2 4 2 3" xfId="46510" xr:uid="{00000000-0005-0000-0000-000005510000}"/>
    <cellStyle name="40% - uthevingsfarge 4 2 2 4 2_3. Chng in credit spreads" xfId="46511" xr:uid="{00000000-0005-0000-0000-000006510000}"/>
    <cellStyle name="40% - uthevingsfarge 4 2 2 4 3" xfId="17066" xr:uid="{00000000-0005-0000-0000-000007510000}"/>
    <cellStyle name="40% - uthevingsfarge 4 2 2 4 3 2" xfId="46512" xr:uid="{00000000-0005-0000-0000-000008510000}"/>
    <cellStyle name="40% - uthevingsfarge 4 2 2 4 4" xfId="46513" xr:uid="{00000000-0005-0000-0000-000009510000}"/>
    <cellStyle name="40% - uthevingsfarge 4 2 2 4 5" xfId="46514" xr:uid="{00000000-0005-0000-0000-00000A510000}"/>
    <cellStyle name="40% - uthevingsfarge 4 2 2 4 6" xfId="46515" xr:uid="{00000000-0005-0000-0000-00000B510000}"/>
    <cellStyle name="40% - uthevingsfarge 4 2 2 4_3. Chng in credit spreads" xfId="46516" xr:uid="{00000000-0005-0000-0000-00000C510000}"/>
    <cellStyle name="40% - uthevingsfarge 4 2 2 5" xfId="17067" xr:uid="{00000000-0005-0000-0000-00000D510000}"/>
    <cellStyle name="40% - uthevingsfarge 4 2 2 5 2" xfId="17068" xr:uid="{00000000-0005-0000-0000-00000E510000}"/>
    <cellStyle name="40% - uthevingsfarge 4 2 2 5 2 2" xfId="46517" xr:uid="{00000000-0005-0000-0000-00000F510000}"/>
    <cellStyle name="40% - uthevingsfarge 4 2 2 5 2 2 2" xfId="46518" xr:uid="{00000000-0005-0000-0000-000010510000}"/>
    <cellStyle name="40% - uthevingsfarge 4 2 2 5 2 3" xfId="46519" xr:uid="{00000000-0005-0000-0000-000011510000}"/>
    <cellStyle name="40% - uthevingsfarge 4 2 2 5 2_3. Chng in credit spreads" xfId="46520" xr:uid="{00000000-0005-0000-0000-000012510000}"/>
    <cellStyle name="40% - uthevingsfarge 4 2 2 5 3" xfId="17069" xr:uid="{00000000-0005-0000-0000-000013510000}"/>
    <cellStyle name="40% - uthevingsfarge 4 2 2 5 3 2" xfId="46521" xr:uid="{00000000-0005-0000-0000-000014510000}"/>
    <cellStyle name="40% - uthevingsfarge 4 2 2 5 4" xfId="46522" xr:uid="{00000000-0005-0000-0000-000015510000}"/>
    <cellStyle name="40% - uthevingsfarge 4 2 2 5 5" xfId="46523" xr:uid="{00000000-0005-0000-0000-000016510000}"/>
    <cellStyle name="40% - uthevingsfarge 4 2 2 5 6" xfId="46524" xr:uid="{00000000-0005-0000-0000-000017510000}"/>
    <cellStyle name="40% - uthevingsfarge 4 2 2 5_3. Chng in credit spreads" xfId="46525" xr:uid="{00000000-0005-0000-0000-000018510000}"/>
    <cellStyle name="40% - uthevingsfarge 4 2 2 6" xfId="17070" xr:uid="{00000000-0005-0000-0000-000019510000}"/>
    <cellStyle name="40% - uthevingsfarge 4 2 2 6 2" xfId="17071" xr:uid="{00000000-0005-0000-0000-00001A510000}"/>
    <cellStyle name="40% - uthevingsfarge 4 2 2 6 2 2" xfId="46526" xr:uid="{00000000-0005-0000-0000-00001B510000}"/>
    <cellStyle name="40% - uthevingsfarge 4 2 2 6 3" xfId="17072" xr:uid="{00000000-0005-0000-0000-00001C510000}"/>
    <cellStyle name="40% - uthevingsfarge 4 2 2 6 4" xfId="46527" xr:uid="{00000000-0005-0000-0000-00001D510000}"/>
    <cellStyle name="40% - uthevingsfarge 4 2 2 6 5" xfId="46528" xr:uid="{00000000-0005-0000-0000-00001E510000}"/>
    <cellStyle name="40% - uthevingsfarge 4 2 2 6 6" xfId="46529" xr:uid="{00000000-0005-0000-0000-00001F510000}"/>
    <cellStyle name="40% - uthevingsfarge 4 2 2 6_3. Chng in credit spreads" xfId="46530" xr:uid="{00000000-0005-0000-0000-000020510000}"/>
    <cellStyle name="40% - uthevingsfarge 4 2 2 7" xfId="17073" xr:uid="{00000000-0005-0000-0000-000021510000}"/>
    <cellStyle name="40% - uthevingsfarge 4 2 2 7 2" xfId="46531" xr:uid="{00000000-0005-0000-0000-000022510000}"/>
    <cellStyle name="40% - uthevingsfarge 4 2 2 8" xfId="39949" xr:uid="{00000000-0005-0000-0000-000023510000}"/>
    <cellStyle name="40% - uthevingsfarge 4 2 2 9" xfId="46532" xr:uid="{00000000-0005-0000-0000-000024510000}"/>
    <cellStyle name="40% - uthevingsfarge 4 2 2_3. Chng in credit spreads" xfId="46533" xr:uid="{00000000-0005-0000-0000-000025510000}"/>
    <cellStyle name="40% - uthevingsfarge 4 2 3" xfId="12467" xr:uid="{00000000-0005-0000-0000-000026510000}"/>
    <cellStyle name="40% - uthevingsfarge 4 2 3 10" xfId="46534" xr:uid="{00000000-0005-0000-0000-000027510000}"/>
    <cellStyle name="40% - uthevingsfarge 4 2 3 2" xfId="17074" xr:uid="{00000000-0005-0000-0000-000028510000}"/>
    <cellStyle name="40% - uthevingsfarge 4 2 3 2 2" xfId="17075" xr:uid="{00000000-0005-0000-0000-000029510000}"/>
    <cellStyle name="40% - uthevingsfarge 4 2 3 2 2 2" xfId="46535" xr:uid="{00000000-0005-0000-0000-00002A510000}"/>
    <cellStyle name="40% - uthevingsfarge 4 2 3 2 2 2 2" xfId="46536" xr:uid="{00000000-0005-0000-0000-00002B510000}"/>
    <cellStyle name="40% - uthevingsfarge 4 2 3 2 2 3" xfId="46537" xr:uid="{00000000-0005-0000-0000-00002C510000}"/>
    <cellStyle name="40% - uthevingsfarge 4 2 3 2 2_3. Chng in credit spreads" xfId="46538" xr:uid="{00000000-0005-0000-0000-00002D510000}"/>
    <cellStyle name="40% - uthevingsfarge 4 2 3 2 3" xfId="17076" xr:uid="{00000000-0005-0000-0000-00002E510000}"/>
    <cellStyle name="40% - uthevingsfarge 4 2 3 2 3 2" xfId="46539" xr:uid="{00000000-0005-0000-0000-00002F510000}"/>
    <cellStyle name="40% - uthevingsfarge 4 2 3 2 3 2 2" xfId="46540" xr:uid="{00000000-0005-0000-0000-000030510000}"/>
    <cellStyle name="40% - uthevingsfarge 4 2 3 2 3 3" xfId="46541" xr:uid="{00000000-0005-0000-0000-000031510000}"/>
    <cellStyle name="40% - uthevingsfarge 4 2 3 2 3_3. Chng in credit spreads" xfId="46542" xr:uid="{00000000-0005-0000-0000-000032510000}"/>
    <cellStyle name="40% - uthevingsfarge 4 2 3 2 4" xfId="46543" xr:uid="{00000000-0005-0000-0000-000033510000}"/>
    <cellStyle name="40% - uthevingsfarge 4 2 3 2 4 2" xfId="46544" xr:uid="{00000000-0005-0000-0000-000034510000}"/>
    <cellStyle name="40% - uthevingsfarge 4 2 3 2 4 2 2" xfId="46545" xr:uid="{00000000-0005-0000-0000-000035510000}"/>
    <cellStyle name="40% - uthevingsfarge 4 2 3 2 4 3" xfId="46546" xr:uid="{00000000-0005-0000-0000-000036510000}"/>
    <cellStyle name="40% - uthevingsfarge 4 2 3 2 4_3. Chng in credit spreads" xfId="46547" xr:uid="{00000000-0005-0000-0000-000037510000}"/>
    <cellStyle name="40% - uthevingsfarge 4 2 3 2 5" xfId="46548" xr:uid="{00000000-0005-0000-0000-000038510000}"/>
    <cellStyle name="40% - uthevingsfarge 4 2 3 2 5 2" xfId="46549" xr:uid="{00000000-0005-0000-0000-000039510000}"/>
    <cellStyle name="40% - uthevingsfarge 4 2 3 2 6" xfId="46550" xr:uid="{00000000-0005-0000-0000-00003A510000}"/>
    <cellStyle name="40% - uthevingsfarge 4 2 3 2_3. Chng in credit spreads" xfId="46551" xr:uid="{00000000-0005-0000-0000-00003B510000}"/>
    <cellStyle name="40% - uthevingsfarge 4 2 3 3" xfId="17077" xr:uid="{00000000-0005-0000-0000-00003C510000}"/>
    <cellStyle name="40% - uthevingsfarge 4 2 3 3 2" xfId="17078" xr:uid="{00000000-0005-0000-0000-00003D510000}"/>
    <cellStyle name="40% - uthevingsfarge 4 2 3 3 2 2" xfId="46552" xr:uid="{00000000-0005-0000-0000-00003E510000}"/>
    <cellStyle name="40% - uthevingsfarge 4 2 3 3 2 2 2" xfId="46553" xr:uid="{00000000-0005-0000-0000-00003F510000}"/>
    <cellStyle name="40% - uthevingsfarge 4 2 3 3 2 3" xfId="46554" xr:uid="{00000000-0005-0000-0000-000040510000}"/>
    <cellStyle name="40% - uthevingsfarge 4 2 3 3 2_3. Chng in credit spreads" xfId="46555" xr:uid="{00000000-0005-0000-0000-000041510000}"/>
    <cellStyle name="40% - uthevingsfarge 4 2 3 3 3" xfId="17079" xr:uid="{00000000-0005-0000-0000-000042510000}"/>
    <cellStyle name="40% - uthevingsfarge 4 2 3 3 3 2" xfId="46556" xr:uid="{00000000-0005-0000-0000-000043510000}"/>
    <cellStyle name="40% - uthevingsfarge 4 2 3 3 4" xfId="46557" xr:uid="{00000000-0005-0000-0000-000044510000}"/>
    <cellStyle name="40% - uthevingsfarge 4 2 3 3 5" xfId="46558" xr:uid="{00000000-0005-0000-0000-000045510000}"/>
    <cellStyle name="40% - uthevingsfarge 4 2 3 3 6" xfId="46559" xr:uid="{00000000-0005-0000-0000-000046510000}"/>
    <cellStyle name="40% - uthevingsfarge 4 2 3 3_3. Chng in credit spreads" xfId="46560" xr:uid="{00000000-0005-0000-0000-000047510000}"/>
    <cellStyle name="40% - uthevingsfarge 4 2 3 4" xfId="17080" xr:uid="{00000000-0005-0000-0000-000048510000}"/>
    <cellStyle name="40% - uthevingsfarge 4 2 3 4 2" xfId="17081" xr:uid="{00000000-0005-0000-0000-000049510000}"/>
    <cellStyle name="40% - uthevingsfarge 4 2 3 4 2 2" xfId="46561" xr:uid="{00000000-0005-0000-0000-00004A510000}"/>
    <cellStyle name="40% - uthevingsfarge 4 2 3 4 3" xfId="17082" xr:uid="{00000000-0005-0000-0000-00004B510000}"/>
    <cellStyle name="40% - uthevingsfarge 4 2 3 4 4" xfId="46562" xr:uid="{00000000-0005-0000-0000-00004C510000}"/>
    <cellStyle name="40% - uthevingsfarge 4 2 3 4 5" xfId="46563" xr:uid="{00000000-0005-0000-0000-00004D510000}"/>
    <cellStyle name="40% - uthevingsfarge 4 2 3 4 6" xfId="46564" xr:uid="{00000000-0005-0000-0000-00004E510000}"/>
    <cellStyle name="40% - uthevingsfarge 4 2 3 4_3. Chng in credit spreads" xfId="46565" xr:uid="{00000000-0005-0000-0000-00004F510000}"/>
    <cellStyle name="40% - uthevingsfarge 4 2 3 5" xfId="17083" xr:uid="{00000000-0005-0000-0000-000050510000}"/>
    <cellStyle name="40% - uthevingsfarge 4 2 3 5 2" xfId="17084" xr:uid="{00000000-0005-0000-0000-000051510000}"/>
    <cellStyle name="40% - uthevingsfarge 4 2 3 5 2 2" xfId="46566" xr:uid="{00000000-0005-0000-0000-000052510000}"/>
    <cellStyle name="40% - uthevingsfarge 4 2 3 5 3" xfId="17085" xr:uid="{00000000-0005-0000-0000-000053510000}"/>
    <cellStyle name="40% - uthevingsfarge 4 2 3 5 4" xfId="46567" xr:uid="{00000000-0005-0000-0000-000054510000}"/>
    <cellStyle name="40% - uthevingsfarge 4 2 3 5 5" xfId="46568" xr:uid="{00000000-0005-0000-0000-000055510000}"/>
    <cellStyle name="40% - uthevingsfarge 4 2 3 5 6" xfId="46569" xr:uid="{00000000-0005-0000-0000-000056510000}"/>
    <cellStyle name="40% - uthevingsfarge 4 2 3 5_3. Chng in credit spreads" xfId="46570" xr:uid="{00000000-0005-0000-0000-000057510000}"/>
    <cellStyle name="40% - uthevingsfarge 4 2 3 6" xfId="17086" xr:uid="{00000000-0005-0000-0000-000058510000}"/>
    <cellStyle name="40% - uthevingsfarge 4 2 3 6 2" xfId="46571" xr:uid="{00000000-0005-0000-0000-000059510000}"/>
    <cellStyle name="40% - uthevingsfarge 4 2 3 6 2 2" xfId="46572" xr:uid="{00000000-0005-0000-0000-00005A510000}"/>
    <cellStyle name="40% - uthevingsfarge 4 2 3 6 3" xfId="46573" xr:uid="{00000000-0005-0000-0000-00005B510000}"/>
    <cellStyle name="40% - uthevingsfarge 4 2 3 6_3. Chng in credit spreads" xfId="46574" xr:uid="{00000000-0005-0000-0000-00005C510000}"/>
    <cellStyle name="40% - uthevingsfarge 4 2 3 7" xfId="17087" xr:uid="{00000000-0005-0000-0000-00005D510000}"/>
    <cellStyle name="40% - uthevingsfarge 4 2 3 7 2" xfId="46575" xr:uid="{00000000-0005-0000-0000-00005E510000}"/>
    <cellStyle name="40% - uthevingsfarge 4 2 3 8" xfId="39950" xr:uid="{00000000-0005-0000-0000-00005F510000}"/>
    <cellStyle name="40% - uthevingsfarge 4 2 3 9" xfId="46576" xr:uid="{00000000-0005-0000-0000-000060510000}"/>
    <cellStyle name="40% - uthevingsfarge 4 2 3_3. Chng in credit spreads" xfId="46577"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78" xr:uid="{00000000-0005-0000-0000-000065510000}"/>
    <cellStyle name="40% - uthevingsfarge 4 2 4 2 3" xfId="46579" xr:uid="{00000000-0005-0000-0000-000066510000}"/>
    <cellStyle name="40% - uthevingsfarge 4 2 4 2_3. Chng in credit spreads" xfId="46580" xr:uid="{00000000-0005-0000-0000-000067510000}"/>
    <cellStyle name="40% - uthevingsfarge 4 2 4 3" xfId="17091" xr:uid="{00000000-0005-0000-0000-000068510000}"/>
    <cellStyle name="40% - uthevingsfarge 4 2 4 3 2" xfId="46581" xr:uid="{00000000-0005-0000-0000-000069510000}"/>
    <cellStyle name="40% - uthevingsfarge 4 2 4 3 2 2" xfId="46582" xr:uid="{00000000-0005-0000-0000-00006A510000}"/>
    <cellStyle name="40% - uthevingsfarge 4 2 4 3 3" xfId="46583" xr:uid="{00000000-0005-0000-0000-00006B510000}"/>
    <cellStyle name="40% - uthevingsfarge 4 2 4 3_3. Chng in credit spreads" xfId="46584" xr:uid="{00000000-0005-0000-0000-00006C510000}"/>
    <cellStyle name="40% - uthevingsfarge 4 2 4 4" xfId="17092" xr:uid="{00000000-0005-0000-0000-00006D510000}"/>
    <cellStyle name="40% - uthevingsfarge 4 2 4 4 2" xfId="46585" xr:uid="{00000000-0005-0000-0000-00006E510000}"/>
    <cellStyle name="40% - uthevingsfarge 4 2 4 4 2 2" xfId="46586" xr:uid="{00000000-0005-0000-0000-00006F510000}"/>
    <cellStyle name="40% - uthevingsfarge 4 2 4 4 3" xfId="46587" xr:uid="{00000000-0005-0000-0000-000070510000}"/>
    <cellStyle name="40% - uthevingsfarge 4 2 4 4_3. Chng in credit spreads" xfId="46588" xr:uid="{00000000-0005-0000-0000-000071510000}"/>
    <cellStyle name="40% - uthevingsfarge 4 2 4 5" xfId="46589" xr:uid="{00000000-0005-0000-0000-000072510000}"/>
    <cellStyle name="40% - uthevingsfarge 4 2 4 5 2" xfId="46590" xr:uid="{00000000-0005-0000-0000-000073510000}"/>
    <cellStyle name="40% - uthevingsfarge 4 2 4 6" xfId="46591" xr:uid="{00000000-0005-0000-0000-000074510000}"/>
    <cellStyle name="40% - uthevingsfarge 4 2 4 7" xfId="46592" xr:uid="{00000000-0005-0000-0000-000075510000}"/>
    <cellStyle name="40% - uthevingsfarge 4 2 4_3. Chng in credit spreads" xfId="46593"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594" xr:uid="{00000000-0005-0000-0000-00007A510000}"/>
    <cellStyle name="40% - uthevingsfarge 4 2 5 2 3" xfId="46595" xr:uid="{00000000-0005-0000-0000-00007B510000}"/>
    <cellStyle name="40% - uthevingsfarge 4 2 5 2_3. Chng in credit spreads" xfId="46596" xr:uid="{00000000-0005-0000-0000-00007C510000}"/>
    <cellStyle name="40% - uthevingsfarge 4 2 5 3" xfId="17096" xr:uid="{00000000-0005-0000-0000-00007D510000}"/>
    <cellStyle name="40% - uthevingsfarge 4 2 5 3 2" xfId="46597" xr:uid="{00000000-0005-0000-0000-00007E510000}"/>
    <cellStyle name="40% - uthevingsfarge 4 2 5 4" xfId="17097" xr:uid="{00000000-0005-0000-0000-00007F510000}"/>
    <cellStyle name="40% - uthevingsfarge 4 2 5 5" xfId="46598" xr:uid="{00000000-0005-0000-0000-000080510000}"/>
    <cellStyle name="40% - uthevingsfarge 4 2 5 6" xfId="46599" xr:uid="{00000000-0005-0000-0000-000081510000}"/>
    <cellStyle name="40% - uthevingsfarge 4 2 5 7" xfId="46600" xr:uid="{00000000-0005-0000-0000-000082510000}"/>
    <cellStyle name="40% - uthevingsfarge 4 2 5_3. Chng in credit spreads" xfId="46601"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2" xr:uid="{00000000-0005-0000-0000-000087510000}"/>
    <cellStyle name="40% - uthevingsfarge 4 2 6 2 3" xfId="46603" xr:uid="{00000000-0005-0000-0000-000088510000}"/>
    <cellStyle name="40% - uthevingsfarge 4 2 6 2_3. Chng in credit spreads" xfId="46604" xr:uid="{00000000-0005-0000-0000-000089510000}"/>
    <cellStyle name="40% - uthevingsfarge 4 2 6 3" xfId="17101" xr:uid="{00000000-0005-0000-0000-00008A510000}"/>
    <cellStyle name="40% - uthevingsfarge 4 2 6 3 2" xfId="46605" xr:uid="{00000000-0005-0000-0000-00008B510000}"/>
    <cellStyle name="40% - uthevingsfarge 4 2 6 4" xfId="17102" xr:uid="{00000000-0005-0000-0000-00008C510000}"/>
    <cellStyle name="40% - uthevingsfarge 4 2 6 5" xfId="46606" xr:uid="{00000000-0005-0000-0000-00008D510000}"/>
    <cellStyle name="40% - uthevingsfarge 4 2 6 6" xfId="46607" xr:uid="{00000000-0005-0000-0000-00008E510000}"/>
    <cellStyle name="40% - uthevingsfarge 4 2 6 7" xfId="46608" xr:uid="{00000000-0005-0000-0000-00008F510000}"/>
    <cellStyle name="40% - uthevingsfarge 4 2 6_3. Chng in credit spreads" xfId="46609"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10"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1" xr:uid="{00000000-0005-0000-0000-000098510000}"/>
    <cellStyle name="40% - uthevingsfarge 4 2 7 6" xfId="46612" xr:uid="{00000000-0005-0000-0000-000099510000}"/>
    <cellStyle name="40% - uthevingsfarge 4 2 7_3. Chng in credit spreads" xfId="46613" xr:uid="{00000000-0005-0000-0000-00009A510000}"/>
    <cellStyle name="40% - uthevingsfarge 4 2 8" xfId="17109" xr:uid="{00000000-0005-0000-0000-00009B510000}"/>
    <cellStyle name="40% - uthevingsfarge 4 2 8 2" xfId="17110" xr:uid="{00000000-0005-0000-0000-00009C510000}"/>
    <cellStyle name="40% - uthevingsfarge 4 2 8 2 2" xfId="46614" xr:uid="{00000000-0005-0000-0000-00009D510000}"/>
    <cellStyle name="40% - uthevingsfarge 4 2 8 3" xfId="17111" xr:uid="{00000000-0005-0000-0000-00009E510000}"/>
    <cellStyle name="40% - uthevingsfarge 4 2 8 4" xfId="46615" xr:uid="{00000000-0005-0000-0000-00009F510000}"/>
    <cellStyle name="40% - uthevingsfarge 4 2 8_3. Chng in credit spreads" xfId="46616"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17" xr:uid="{00000000-0005-0000-0000-0000A9510000}"/>
    <cellStyle name="40% - uthevingsfarge 4 20 2_4 manuell" xfId="55247" xr:uid="{A1E70D61-F5FE-4B3A-B4DD-5109C21A0609}"/>
    <cellStyle name="40% - uthevingsfarge 4 20 3" xfId="4865" xr:uid="{00000000-0005-0000-0000-0000AB510000}"/>
    <cellStyle name="40% - uthevingsfarge 4 20 4" xfId="46618" xr:uid="{00000000-0005-0000-0000-0000AC510000}"/>
    <cellStyle name="40% - uthevingsfarge 4 20_4 manuell" xfId="55248"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19" xr:uid="{00000000-0005-0000-0000-0000B1510000}"/>
    <cellStyle name="40% - uthevingsfarge 4 21 2_4 manuell" xfId="55249" xr:uid="{B5D9B4E5-C2A8-4D9D-8495-AF4077F18C8C}"/>
    <cellStyle name="40% - uthevingsfarge 4 21 3" xfId="4869" xr:uid="{00000000-0005-0000-0000-0000B3510000}"/>
    <cellStyle name="40% - uthevingsfarge 4 21 4" xfId="46620" xr:uid="{00000000-0005-0000-0000-0000B4510000}"/>
    <cellStyle name="40% - uthevingsfarge 4 21_4 manuell" xfId="55250"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1" xr:uid="{00000000-0005-0000-0000-0000B9510000}"/>
    <cellStyle name="40% - uthevingsfarge 4 22 2_4 manuell" xfId="55251" xr:uid="{201D064D-3147-48F1-9B45-A8CB68CDCB50}"/>
    <cellStyle name="40% - uthevingsfarge 4 22 3" xfId="4873" xr:uid="{00000000-0005-0000-0000-0000BB510000}"/>
    <cellStyle name="40% - uthevingsfarge 4 22 4" xfId="46622" xr:uid="{00000000-0005-0000-0000-0000BC510000}"/>
    <cellStyle name="40% - uthevingsfarge 4 22_4 manuell" xfId="55252"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3" xr:uid="{00000000-0005-0000-0000-0000C1510000}"/>
    <cellStyle name="40% - uthevingsfarge 4 23 2_4 manuell" xfId="55253" xr:uid="{061EFB72-8DDC-4A3C-8F1C-65AE28AA2D22}"/>
    <cellStyle name="40% - uthevingsfarge 4 23 3" xfId="4877" xr:uid="{00000000-0005-0000-0000-0000C3510000}"/>
    <cellStyle name="40% - uthevingsfarge 4 23 4" xfId="46624" xr:uid="{00000000-0005-0000-0000-0000C4510000}"/>
    <cellStyle name="40% - uthevingsfarge 4 23_4 manuell" xfId="55254"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25" xr:uid="{00000000-0005-0000-0000-0000C9510000}"/>
    <cellStyle name="40% - uthevingsfarge 4 24 2_4 manuell" xfId="55255" xr:uid="{F8C6E4E8-DE13-4C60-B8BA-C011A4105A05}"/>
    <cellStyle name="40% - uthevingsfarge 4 24 3" xfId="4881" xr:uid="{00000000-0005-0000-0000-0000CB510000}"/>
    <cellStyle name="40% - uthevingsfarge 4 24 4" xfId="46626" xr:uid="{00000000-0005-0000-0000-0000CC510000}"/>
    <cellStyle name="40% - uthevingsfarge 4 24_4 manuell" xfId="55256"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27" xr:uid="{00000000-0005-0000-0000-0000D1510000}"/>
    <cellStyle name="40% - uthevingsfarge 4 25 2_4 manuell" xfId="55257" xr:uid="{6140CDCD-016C-41E8-AF3A-DF02CE2B6639}"/>
    <cellStyle name="40% - uthevingsfarge 4 25 3" xfId="4885" xr:uid="{00000000-0005-0000-0000-0000D3510000}"/>
    <cellStyle name="40% - uthevingsfarge 4 25 4" xfId="46628" xr:uid="{00000000-0005-0000-0000-0000D4510000}"/>
    <cellStyle name="40% - uthevingsfarge 4 25_4 manuell" xfId="55258"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29" xr:uid="{00000000-0005-0000-0000-0000D9510000}"/>
    <cellStyle name="40% - uthevingsfarge 4 26 2_4 manuell" xfId="55259" xr:uid="{8E4DB845-FC86-47C5-B3D8-9C6E5D143EF4}"/>
    <cellStyle name="40% - uthevingsfarge 4 26 3" xfId="4889" xr:uid="{00000000-0005-0000-0000-0000DB510000}"/>
    <cellStyle name="40% - uthevingsfarge 4 26 4" xfId="46630" xr:uid="{00000000-0005-0000-0000-0000DC510000}"/>
    <cellStyle name="40% - uthevingsfarge 4 26_4 manuell" xfId="55260"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1" xr:uid="{00000000-0005-0000-0000-0000E1510000}"/>
    <cellStyle name="40% - uthevingsfarge 4 27 2_4 manuell" xfId="55261" xr:uid="{E1AC78FD-1A5B-42E5-A930-7837A95B30D9}"/>
    <cellStyle name="40% - uthevingsfarge 4 27 3" xfId="4893" xr:uid="{00000000-0005-0000-0000-0000E3510000}"/>
    <cellStyle name="40% - uthevingsfarge 4 27 4" xfId="46632" xr:uid="{00000000-0005-0000-0000-0000E4510000}"/>
    <cellStyle name="40% - uthevingsfarge 4 27_4 manuell" xfId="55262"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3" xr:uid="{00000000-0005-0000-0000-0000E9510000}"/>
    <cellStyle name="40% - uthevingsfarge 4 28 2_4 manuell" xfId="55263" xr:uid="{677877B2-A4F0-482A-B94D-BCD3E43A4E09}"/>
    <cellStyle name="40% - uthevingsfarge 4 28 3" xfId="4897" xr:uid="{00000000-0005-0000-0000-0000EB510000}"/>
    <cellStyle name="40% - uthevingsfarge 4 28 4" xfId="46634" xr:uid="{00000000-0005-0000-0000-0000EC510000}"/>
    <cellStyle name="40% - uthevingsfarge 4 28_4 manuell" xfId="55264"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35" xr:uid="{00000000-0005-0000-0000-0000F1510000}"/>
    <cellStyle name="40% - uthevingsfarge 4 29 2_4 manuell" xfId="55265" xr:uid="{B8A9D66A-0FBC-4466-BC09-23D26D05363B}"/>
    <cellStyle name="40% - uthevingsfarge 4 29 3" xfId="4901" xr:uid="{00000000-0005-0000-0000-0000F3510000}"/>
    <cellStyle name="40% - uthevingsfarge 4 29 4" xfId="46636" xr:uid="{00000000-0005-0000-0000-0000F4510000}"/>
    <cellStyle name="40% - uthevingsfarge 4 29_4 manuell" xfId="55266" xr:uid="{1C539926-A0C7-4176-923F-8E743A68D5E1}"/>
    <cellStyle name="40% - uthevingsfarge 4 3" xfId="4902" xr:uid="{00000000-0005-0000-0000-0000F6510000}"/>
    <cellStyle name="40% - uthevingsfarge 4 3 10" xfId="46637" xr:uid="{00000000-0005-0000-0000-0000F7510000}"/>
    <cellStyle name="40% - uthevingsfarge 4 3 11" xfId="46638" xr:uid="{00000000-0005-0000-0000-0000F8510000}"/>
    <cellStyle name="40% - uthevingsfarge 4 3 2" xfId="4903" xr:uid="{00000000-0005-0000-0000-0000F9510000}"/>
    <cellStyle name="40% - uthevingsfarge 4 3 2 10" xfId="46639" xr:uid="{00000000-0005-0000-0000-0000FA510000}"/>
    <cellStyle name="40% - uthevingsfarge 4 3 2 2" xfId="4904" xr:uid="{00000000-0005-0000-0000-0000FB510000}"/>
    <cellStyle name="40% - uthevingsfarge 4 3 2 2 2" xfId="17116" xr:uid="{00000000-0005-0000-0000-0000FC510000}"/>
    <cellStyle name="40% - uthevingsfarge 4 3 2 2 2 2" xfId="46640" xr:uid="{00000000-0005-0000-0000-0000FD510000}"/>
    <cellStyle name="40% - uthevingsfarge 4 3 2 2 2 2 2" xfId="46641" xr:uid="{00000000-0005-0000-0000-0000FE510000}"/>
    <cellStyle name="40% - uthevingsfarge 4 3 2 2 2 3" xfId="46642" xr:uid="{00000000-0005-0000-0000-0000FF510000}"/>
    <cellStyle name="40% - uthevingsfarge 4 3 2 2 2_3. Chng in credit spreads" xfId="46643" xr:uid="{00000000-0005-0000-0000-000000520000}"/>
    <cellStyle name="40% - uthevingsfarge 4 3 2 2 3" xfId="17117" xr:uid="{00000000-0005-0000-0000-000001520000}"/>
    <cellStyle name="40% - uthevingsfarge 4 3 2 2 3 2" xfId="46644" xr:uid="{00000000-0005-0000-0000-000002520000}"/>
    <cellStyle name="40% - uthevingsfarge 4 3 2 2 3 2 2" xfId="46645" xr:uid="{00000000-0005-0000-0000-000003520000}"/>
    <cellStyle name="40% - uthevingsfarge 4 3 2 2 3 3" xfId="46646" xr:uid="{00000000-0005-0000-0000-000004520000}"/>
    <cellStyle name="40% - uthevingsfarge 4 3 2 2 3_3. Chng in credit spreads" xfId="46647" xr:uid="{00000000-0005-0000-0000-000005520000}"/>
    <cellStyle name="40% - uthevingsfarge 4 3 2 2 4" xfId="46648" xr:uid="{00000000-0005-0000-0000-000006520000}"/>
    <cellStyle name="40% - uthevingsfarge 4 3 2 2 4 2" xfId="46649" xr:uid="{00000000-0005-0000-0000-000007520000}"/>
    <cellStyle name="40% - uthevingsfarge 4 3 2 2 5" xfId="46650" xr:uid="{00000000-0005-0000-0000-000008520000}"/>
    <cellStyle name="40% - uthevingsfarge 4 3 2 2 6" xfId="46651" xr:uid="{00000000-0005-0000-0000-000009520000}"/>
    <cellStyle name="40% - uthevingsfarge 4 3 2 2_3. Chng in credit spreads" xfId="46652" xr:uid="{00000000-0005-0000-0000-00000A520000}"/>
    <cellStyle name="40% - uthevingsfarge 4 3 2 3" xfId="17118" xr:uid="{00000000-0005-0000-0000-00000B520000}"/>
    <cellStyle name="40% - uthevingsfarge 4 3 2 3 2" xfId="17119" xr:uid="{00000000-0005-0000-0000-00000C520000}"/>
    <cellStyle name="40% - uthevingsfarge 4 3 2 3 2 2" xfId="46653" xr:uid="{00000000-0005-0000-0000-00000D520000}"/>
    <cellStyle name="40% - uthevingsfarge 4 3 2 3 3" xfId="17120" xr:uid="{00000000-0005-0000-0000-00000E520000}"/>
    <cellStyle name="40% - uthevingsfarge 4 3 2 3 4" xfId="46654" xr:uid="{00000000-0005-0000-0000-00000F520000}"/>
    <cellStyle name="40% - uthevingsfarge 4 3 2 3 5" xfId="46655" xr:uid="{00000000-0005-0000-0000-000010520000}"/>
    <cellStyle name="40% - uthevingsfarge 4 3 2 3 6" xfId="46656" xr:uid="{00000000-0005-0000-0000-000011520000}"/>
    <cellStyle name="40% - uthevingsfarge 4 3 2 3_3. Chng in credit spreads" xfId="46657" xr:uid="{00000000-0005-0000-0000-000012520000}"/>
    <cellStyle name="40% - uthevingsfarge 4 3 2 4" xfId="17121" xr:uid="{00000000-0005-0000-0000-000013520000}"/>
    <cellStyle name="40% - uthevingsfarge 4 3 2 4 2" xfId="17122" xr:uid="{00000000-0005-0000-0000-000014520000}"/>
    <cellStyle name="40% - uthevingsfarge 4 3 2 4 2 2" xfId="46658" xr:uid="{00000000-0005-0000-0000-000015520000}"/>
    <cellStyle name="40% - uthevingsfarge 4 3 2 4 3" xfId="17123" xr:uid="{00000000-0005-0000-0000-000016520000}"/>
    <cellStyle name="40% - uthevingsfarge 4 3 2 4 4" xfId="46659" xr:uid="{00000000-0005-0000-0000-000017520000}"/>
    <cellStyle name="40% - uthevingsfarge 4 3 2 4 5" xfId="46660" xr:uid="{00000000-0005-0000-0000-000018520000}"/>
    <cellStyle name="40% - uthevingsfarge 4 3 2 4 6" xfId="46661" xr:uid="{00000000-0005-0000-0000-000019520000}"/>
    <cellStyle name="40% - uthevingsfarge 4 3 2 4_3. Chng in credit spreads" xfId="46662"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3" xr:uid="{00000000-0005-0000-0000-00001E520000}"/>
    <cellStyle name="40% - uthevingsfarge 4 3 2 5 5" xfId="46664" xr:uid="{00000000-0005-0000-0000-00001F520000}"/>
    <cellStyle name="40% - uthevingsfarge 4 3 2 5 6" xfId="46665"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66" xr:uid="{00000000-0005-0000-0000-000026520000}"/>
    <cellStyle name="40% - uthevingsfarge 4 3 2 9" xfId="46667" xr:uid="{00000000-0005-0000-0000-000027520000}"/>
    <cellStyle name="40% - uthevingsfarge 4 3 2_3. Chng in credit spreads" xfId="46668" xr:uid="{00000000-0005-0000-0000-000028520000}"/>
    <cellStyle name="40% - uthevingsfarge 4 3 3" xfId="4905" xr:uid="{00000000-0005-0000-0000-000029520000}"/>
    <cellStyle name="40% - uthevingsfarge 4 3 3 2" xfId="17132" xr:uid="{00000000-0005-0000-0000-00002A520000}"/>
    <cellStyle name="40% - uthevingsfarge 4 3 3 2 2" xfId="46669" xr:uid="{00000000-0005-0000-0000-00002B520000}"/>
    <cellStyle name="40% - uthevingsfarge 4 3 3 2 2 2" xfId="46670" xr:uid="{00000000-0005-0000-0000-00002C520000}"/>
    <cellStyle name="40% - uthevingsfarge 4 3 3 2 2 2 2" xfId="46671" xr:uid="{00000000-0005-0000-0000-00002D520000}"/>
    <cellStyle name="40% - uthevingsfarge 4 3 3 2 2 3" xfId="46672" xr:uid="{00000000-0005-0000-0000-00002E520000}"/>
    <cellStyle name="40% - uthevingsfarge 4 3 3 2 2_3. Chng in credit spreads" xfId="46673" xr:uid="{00000000-0005-0000-0000-00002F520000}"/>
    <cellStyle name="40% - uthevingsfarge 4 3 3 2 3" xfId="46674" xr:uid="{00000000-0005-0000-0000-000030520000}"/>
    <cellStyle name="40% - uthevingsfarge 4 3 3 2 3 2" xfId="46675" xr:uid="{00000000-0005-0000-0000-000031520000}"/>
    <cellStyle name="40% - uthevingsfarge 4 3 3 2 3 2 2" xfId="46676" xr:uid="{00000000-0005-0000-0000-000032520000}"/>
    <cellStyle name="40% - uthevingsfarge 4 3 3 2 3 3" xfId="46677" xr:uid="{00000000-0005-0000-0000-000033520000}"/>
    <cellStyle name="40% - uthevingsfarge 4 3 3 2 3_3. Chng in credit spreads" xfId="46678" xr:uid="{00000000-0005-0000-0000-000034520000}"/>
    <cellStyle name="40% - uthevingsfarge 4 3 3 2 4" xfId="46679" xr:uid="{00000000-0005-0000-0000-000035520000}"/>
    <cellStyle name="40% - uthevingsfarge 4 3 3 2 4 2" xfId="46680" xr:uid="{00000000-0005-0000-0000-000036520000}"/>
    <cellStyle name="40% - uthevingsfarge 4 3 3 2 5" xfId="46681" xr:uid="{00000000-0005-0000-0000-000037520000}"/>
    <cellStyle name="40% - uthevingsfarge 4 3 3 2_3. Chng in credit spreads" xfId="46682" xr:uid="{00000000-0005-0000-0000-000038520000}"/>
    <cellStyle name="40% - uthevingsfarge 4 3 3 3" xfId="17133" xr:uid="{00000000-0005-0000-0000-000039520000}"/>
    <cellStyle name="40% - uthevingsfarge 4 3 3 3 2" xfId="46683" xr:uid="{00000000-0005-0000-0000-00003A520000}"/>
    <cellStyle name="40% - uthevingsfarge 4 3 3 3 2 2" xfId="46684" xr:uid="{00000000-0005-0000-0000-00003B520000}"/>
    <cellStyle name="40% - uthevingsfarge 4 3 3 3 3" xfId="46685" xr:uid="{00000000-0005-0000-0000-00003C520000}"/>
    <cellStyle name="40% - uthevingsfarge 4 3 3 3_3. Chng in credit spreads" xfId="46686" xr:uid="{00000000-0005-0000-0000-00003D520000}"/>
    <cellStyle name="40% - uthevingsfarge 4 3 3 4" xfId="46687" xr:uid="{00000000-0005-0000-0000-00003E520000}"/>
    <cellStyle name="40% - uthevingsfarge 4 3 3 4 2" xfId="46688" xr:uid="{00000000-0005-0000-0000-00003F520000}"/>
    <cellStyle name="40% - uthevingsfarge 4 3 3 4 2 2" xfId="46689" xr:uid="{00000000-0005-0000-0000-000040520000}"/>
    <cellStyle name="40% - uthevingsfarge 4 3 3 4 3" xfId="46690" xr:uid="{00000000-0005-0000-0000-000041520000}"/>
    <cellStyle name="40% - uthevingsfarge 4 3 3 4_3. Chng in credit spreads" xfId="46691" xr:uid="{00000000-0005-0000-0000-000042520000}"/>
    <cellStyle name="40% - uthevingsfarge 4 3 3 5" xfId="46692" xr:uid="{00000000-0005-0000-0000-000043520000}"/>
    <cellStyle name="40% - uthevingsfarge 4 3 3 5 2" xfId="46693" xr:uid="{00000000-0005-0000-0000-000044520000}"/>
    <cellStyle name="40% - uthevingsfarge 4 3 3 6" xfId="46694" xr:uid="{00000000-0005-0000-0000-000045520000}"/>
    <cellStyle name="40% - uthevingsfarge 4 3 3_3. Chng in credit spreads" xfId="46695" xr:uid="{00000000-0005-0000-0000-000046520000}"/>
    <cellStyle name="40% - uthevingsfarge 4 3 4" xfId="17134" xr:uid="{00000000-0005-0000-0000-000047520000}"/>
    <cellStyle name="40% - uthevingsfarge 4 3 4 2" xfId="17135" xr:uid="{00000000-0005-0000-0000-000048520000}"/>
    <cellStyle name="40% - uthevingsfarge 4 3 4 2 2" xfId="46696" xr:uid="{00000000-0005-0000-0000-000049520000}"/>
    <cellStyle name="40% - uthevingsfarge 4 3 4 2 2 2" xfId="46697" xr:uid="{00000000-0005-0000-0000-00004A520000}"/>
    <cellStyle name="40% - uthevingsfarge 4 3 4 2 3" xfId="46698" xr:uid="{00000000-0005-0000-0000-00004B520000}"/>
    <cellStyle name="40% - uthevingsfarge 4 3 4 2_3. Chng in credit spreads" xfId="46699" xr:uid="{00000000-0005-0000-0000-00004C520000}"/>
    <cellStyle name="40% - uthevingsfarge 4 3 4 3" xfId="17136" xr:uid="{00000000-0005-0000-0000-00004D520000}"/>
    <cellStyle name="40% - uthevingsfarge 4 3 4 3 2" xfId="46700" xr:uid="{00000000-0005-0000-0000-00004E520000}"/>
    <cellStyle name="40% - uthevingsfarge 4 3 4 3 2 2" xfId="46701" xr:uid="{00000000-0005-0000-0000-00004F520000}"/>
    <cellStyle name="40% - uthevingsfarge 4 3 4 3 3" xfId="46702" xr:uid="{00000000-0005-0000-0000-000050520000}"/>
    <cellStyle name="40% - uthevingsfarge 4 3 4 3_3. Chng in credit spreads" xfId="46703" xr:uid="{00000000-0005-0000-0000-000051520000}"/>
    <cellStyle name="40% - uthevingsfarge 4 3 4 4" xfId="46704" xr:uid="{00000000-0005-0000-0000-000052520000}"/>
    <cellStyle name="40% - uthevingsfarge 4 3 4 4 2" xfId="46705" xr:uid="{00000000-0005-0000-0000-000053520000}"/>
    <cellStyle name="40% - uthevingsfarge 4 3 4 5" xfId="46706" xr:uid="{00000000-0005-0000-0000-000054520000}"/>
    <cellStyle name="40% - uthevingsfarge 4 3 4 6" xfId="46707" xr:uid="{00000000-0005-0000-0000-000055520000}"/>
    <cellStyle name="40% - uthevingsfarge 4 3 4_3. Chng in credit spreads" xfId="46708" xr:uid="{00000000-0005-0000-0000-000056520000}"/>
    <cellStyle name="40% - uthevingsfarge 4 3 5" xfId="17137" xr:uid="{00000000-0005-0000-0000-000057520000}"/>
    <cellStyle name="40% - uthevingsfarge 4 3 5 2" xfId="17138" xr:uid="{00000000-0005-0000-0000-000058520000}"/>
    <cellStyle name="40% - uthevingsfarge 4 3 5 2 2" xfId="46709" xr:uid="{00000000-0005-0000-0000-000059520000}"/>
    <cellStyle name="40% - uthevingsfarge 4 3 5 3" xfId="17139" xr:uid="{00000000-0005-0000-0000-00005A520000}"/>
    <cellStyle name="40% - uthevingsfarge 4 3 5 4" xfId="46710" xr:uid="{00000000-0005-0000-0000-00005B520000}"/>
    <cellStyle name="40% - uthevingsfarge 4 3 5 5" xfId="46711" xr:uid="{00000000-0005-0000-0000-00005C520000}"/>
    <cellStyle name="40% - uthevingsfarge 4 3 5 6" xfId="46712" xr:uid="{00000000-0005-0000-0000-00005D520000}"/>
    <cellStyle name="40% - uthevingsfarge 4 3 5_3. Chng in credit spreads" xfId="46713" xr:uid="{00000000-0005-0000-0000-00005E520000}"/>
    <cellStyle name="40% - uthevingsfarge 4 3 6" xfId="17140" xr:uid="{00000000-0005-0000-0000-00005F520000}"/>
    <cellStyle name="40% - uthevingsfarge 4 3 6 2" xfId="17141" xr:uid="{00000000-0005-0000-0000-000060520000}"/>
    <cellStyle name="40% - uthevingsfarge 4 3 6 2 2" xfId="46714" xr:uid="{00000000-0005-0000-0000-000061520000}"/>
    <cellStyle name="40% - uthevingsfarge 4 3 6 3" xfId="17142" xr:uid="{00000000-0005-0000-0000-000062520000}"/>
    <cellStyle name="40% - uthevingsfarge 4 3 6 4" xfId="46715" xr:uid="{00000000-0005-0000-0000-000063520000}"/>
    <cellStyle name="40% - uthevingsfarge 4 3 6 5" xfId="46716" xr:uid="{00000000-0005-0000-0000-000064520000}"/>
    <cellStyle name="40% - uthevingsfarge 4 3 6 6" xfId="46717" xr:uid="{00000000-0005-0000-0000-000065520000}"/>
    <cellStyle name="40% - uthevingsfarge 4 3 6_3. Chng in credit spreads" xfId="46718" xr:uid="{00000000-0005-0000-0000-000066520000}"/>
    <cellStyle name="40% - uthevingsfarge 4 3 7" xfId="17143" xr:uid="{00000000-0005-0000-0000-000067520000}"/>
    <cellStyle name="40% - uthevingsfarge 4 3 7 2" xfId="17144" xr:uid="{00000000-0005-0000-0000-000068520000}"/>
    <cellStyle name="40% - uthevingsfarge 4 3 7 2 2" xfId="46719" xr:uid="{00000000-0005-0000-0000-000069520000}"/>
    <cellStyle name="40% - uthevingsfarge 4 3 7 3" xfId="46720" xr:uid="{00000000-0005-0000-0000-00006A520000}"/>
    <cellStyle name="40% - uthevingsfarge 4 3 7_3. Chng in credit spreads" xfId="46721" xr:uid="{00000000-0005-0000-0000-00006B520000}"/>
    <cellStyle name="40% - uthevingsfarge 4 3 8" xfId="17145" xr:uid="{00000000-0005-0000-0000-00006C520000}"/>
    <cellStyle name="40% - uthevingsfarge 4 3 9" xfId="39951" xr:uid="{00000000-0005-0000-0000-00006D520000}"/>
    <cellStyle name="40% - uthevingsfarge 4 3_4 manuell" xfId="55267"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2" xr:uid="{00000000-0005-0000-0000-000072520000}"/>
    <cellStyle name="40% - uthevingsfarge 4 30 2_4 manuell" xfId="55268" xr:uid="{74DA8A04-40BA-4BA0-B457-0D9FFE5CF227}"/>
    <cellStyle name="40% - uthevingsfarge 4 30 3" xfId="4909" xr:uid="{00000000-0005-0000-0000-000074520000}"/>
    <cellStyle name="40% - uthevingsfarge 4 30 4" xfId="46723" xr:uid="{00000000-0005-0000-0000-000075520000}"/>
    <cellStyle name="40% - uthevingsfarge 4 30_4 manuell" xfId="55269"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24" xr:uid="{00000000-0005-0000-0000-00007A520000}"/>
    <cellStyle name="40% - uthevingsfarge 4 31 2_4 manuell" xfId="55270" xr:uid="{259DEBE0-931E-45E2-A188-3070B93A2D7C}"/>
    <cellStyle name="40% - uthevingsfarge 4 31 3" xfId="4913" xr:uid="{00000000-0005-0000-0000-00007C520000}"/>
    <cellStyle name="40% - uthevingsfarge 4 31 4" xfId="46725" xr:uid="{00000000-0005-0000-0000-00007D520000}"/>
    <cellStyle name="40% - uthevingsfarge 4 31_4 manuell" xfId="55271"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26" xr:uid="{00000000-0005-0000-0000-000082520000}"/>
    <cellStyle name="40% - uthevingsfarge 4 32 2_4 manuell" xfId="55272" xr:uid="{F39188C1-39C7-4A46-8D33-1E7E29092BBA}"/>
    <cellStyle name="40% - uthevingsfarge 4 32 3" xfId="4917" xr:uid="{00000000-0005-0000-0000-000084520000}"/>
    <cellStyle name="40% - uthevingsfarge 4 32 4" xfId="46727" xr:uid="{00000000-0005-0000-0000-000085520000}"/>
    <cellStyle name="40% - uthevingsfarge 4 32_4 manuell" xfId="55273"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28" xr:uid="{00000000-0005-0000-0000-00008A520000}"/>
    <cellStyle name="40% - uthevingsfarge 4 33 2_4 manuell" xfId="55274" xr:uid="{51F21D7A-7515-4CD6-8A12-51CC511475A4}"/>
    <cellStyle name="40% - uthevingsfarge 4 33 3" xfId="4921" xr:uid="{00000000-0005-0000-0000-00008C520000}"/>
    <cellStyle name="40% - uthevingsfarge 4 33 4" xfId="46729" xr:uid="{00000000-0005-0000-0000-00008D520000}"/>
    <cellStyle name="40% - uthevingsfarge 4 33_4 manuell" xfId="55275"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30" xr:uid="{00000000-0005-0000-0000-000092520000}"/>
    <cellStyle name="40% - uthevingsfarge 4 34 2_4 manuell" xfId="55276" xr:uid="{98FBBCD7-CEEE-47B2-AED6-4988005E71AC}"/>
    <cellStyle name="40% - uthevingsfarge 4 34 3" xfId="4925" xr:uid="{00000000-0005-0000-0000-000094520000}"/>
    <cellStyle name="40% - uthevingsfarge 4 34 4" xfId="46731" xr:uid="{00000000-0005-0000-0000-000095520000}"/>
    <cellStyle name="40% - uthevingsfarge 4 34_4 manuell" xfId="55277"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2" xr:uid="{00000000-0005-0000-0000-00009A520000}"/>
    <cellStyle name="40% - uthevingsfarge 4 35 2_4 manuell" xfId="55278" xr:uid="{8CE89B20-8945-4BC8-9D8A-34C10460E26C}"/>
    <cellStyle name="40% - uthevingsfarge 4 35 3" xfId="4929" xr:uid="{00000000-0005-0000-0000-00009C520000}"/>
    <cellStyle name="40% - uthevingsfarge 4 35 4" xfId="46733" xr:uid="{00000000-0005-0000-0000-00009D520000}"/>
    <cellStyle name="40% - uthevingsfarge 4 35_4 manuell" xfId="55279"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34" xr:uid="{00000000-0005-0000-0000-0000A2520000}"/>
    <cellStyle name="40% - uthevingsfarge 4 36 2_4 manuell" xfId="55280" xr:uid="{7CA7F0CB-5407-4458-A5F3-991561D71307}"/>
    <cellStyle name="40% - uthevingsfarge 4 36 3" xfId="4933" xr:uid="{00000000-0005-0000-0000-0000A4520000}"/>
    <cellStyle name="40% - uthevingsfarge 4 36 4" xfId="46735" xr:uid="{00000000-0005-0000-0000-0000A5520000}"/>
    <cellStyle name="40% - uthevingsfarge 4 36_4 manuell" xfId="55281"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36" xr:uid="{00000000-0005-0000-0000-0000AA520000}"/>
    <cellStyle name="40% - uthevingsfarge 4 37 2_4 manuell" xfId="55282" xr:uid="{FF3770B2-1227-4B84-8933-6105337B5464}"/>
    <cellStyle name="40% - uthevingsfarge 4 37 3" xfId="4937" xr:uid="{00000000-0005-0000-0000-0000AC520000}"/>
    <cellStyle name="40% - uthevingsfarge 4 37 4" xfId="46737" xr:uid="{00000000-0005-0000-0000-0000AD520000}"/>
    <cellStyle name="40% - uthevingsfarge 4 37_4 manuell" xfId="55283"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38" xr:uid="{00000000-0005-0000-0000-0000B2520000}"/>
    <cellStyle name="40% - uthevingsfarge 4 38 2_4 manuell" xfId="55284" xr:uid="{F200C4A2-F04B-4537-AC54-3FF114966C3D}"/>
    <cellStyle name="40% - uthevingsfarge 4 38 3" xfId="4941" xr:uid="{00000000-0005-0000-0000-0000B4520000}"/>
    <cellStyle name="40% - uthevingsfarge 4 38 4" xfId="46739" xr:uid="{00000000-0005-0000-0000-0000B5520000}"/>
    <cellStyle name="40% - uthevingsfarge 4 38_4 manuell" xfId="55285"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40" xr:uid="{00000000-0005-0000-0000-0000BA520000}"/>
    <cellStyle name="40% - uthevingsfarge 4 39 2_4 manuell" xfId="55286" xr:uid="{52568E04-D076-4DDF-861E-41258FD3A003}"/>
    <cellStyle name="40% - uthevingsfarge 4 39 3" xfId="4945" xr:uid="{00000000-0005-0000-0000-0000BC520000}"/>
    <cellStyle name="40% - uthevingsfarge 4 39 4" xfId="46741" xr:uid="{00000000-0005-0000-0000-0000BD520000}"/>
    <cellStyle name="40% - uthevingsfarge 4 39_4 manuell" xfId="55287" xr:uid="{199866FC-F3FA-4184-9421-194BF612A12D}"/>
    <cellStyle name="40% - uthevingsfarge 4 4" xfId="4946" xr:uid="{00000000-0005-0000-0000-0000BF520000}"/>
    <cellStyle name="40% - uthevingsfarge 4 4 10" xfId="46742"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3" xr:uid="{00000000-0005-0000-0000-0000C4520000}"/>
    <cellStyle name="40% - uthevingsfarge 4 4 2 2 3" xfId="46744" xr:uid="{00000000-0005-0000-0000-0000C5520000}"/>
    <cellStyle name="40% - uthevingsfarge 4 4 2 2_3. Chng in credit spreads" xfId="46745" xr:uid="{00000000-0005-0000-0000-0000C6520000}"/>
    <cellStyle name="40% - uthevingsfarge 4 4 2 3" xfId="17147" xr:uid="{00000000-0005-0000-0000-0000C7520000}"/>
    <cellStyle name="40% - uthevingsfarge 4 4 2 3 2" xfId="46746" xr:uid="{00000000-0005-0000-0000-0000C8520000}"/>
    <cellStyle name="40% - uthevingsfarge 4 4 2 3 2 2" xfId="46747" xr:uid="{00000000-0005-0000-0000-0000C9520000}"/>
    <cellStyle name="40% - uthevingsfarge 4 4 2 3 3" xfId="46748" xr:uid="{00000000-0005-0000-0000-0000CA520000}"/>
    <cellStyle name="40% - uthevingsfarge 4 4 2 3_3. Chng in credit spreads" xfId="46749" xr:uid="{00000000-0005-0000-0000-0000CB520000}"/>
    <cellStyle name="40% - uthevingsfarge 4 4 2 4" xfId="46750" xr:uid="{00000000-0005-0000-0000-0000CC520000}"/>
    <cellStyle name="40% - uthevingsfarge 4 4 2 4 2" xfId="46751" xr:uid="{00000000-0005-0000-0000-0000CD520000}"/>
    <cellStyle name="40% - uthevingsfarge 4 4 2 5" xfId="46752" xr:uid="{00000000-0005-0000-0000-0000CE520000}"/>
    <cellStyle name="40% - uthevingsfarge 4 4 2 6" xfId="46753" xr:uid="{00000000-0005-0000-0000-0000CF520000}"/>
    <cellStyle name="40% - uthevingsfarge 4 4 2 7" xfId="46754" xr:uid="{00000000-0005-0000-0000-0000D0520000}"/>
    <cellStyle name="40% - uthevingsfarge 4 4 2 8" xfId="46755" xr:uid="{00000000-0005-0000-0000-0000D1520000}"/>
    <cellStyle name="40% - uthevingsfarge 4 4 2_3. Chng in credit spreads" xfId="46756" xr:uid="{00000000-0005-0000-0000-0000D2520000}"/>
    <cellStyle name="40% - uthevingsfarge 4 4 3" xfId="4949" xr:uid="{00000000-0005-0000-0000-0000D3520000}"/>
    <cellStyle name="40% - uthevingsfarge 4 4 3 2" xfId="17148" xr:uid="{00000000-0005-0000-0000-0000D4520000}"/>
    <cellStyle name="40% - uthevingsfarge 4 4 3 2 2" xfId="46757" xr:uid="{00000000-0005-0000-0000-0000D5520000}"/>
    <cellStyle name="40% - uthevingsfarge 4 4 3 3" xfId="17149" xr:uid="{00000000-0005-0000-0000-0000D6520000}"/>
    <cellStyle name="40% - uthevingsfarge 4 4 3 4" xfId="46758" xr:uid="{00000000-0005-0000-0000-0000D7520000}"/>
    <cellStyle name="40% - uthevingsfarge 4 4 3 5" xfId="46759" xr:uid="{00000000-0005-0000-0000-0000D8520000}"/>
    <cellStyle name="40% - uthevingsfarge 4 4 3 6" xfId="46760" xr:uid="{00000000-0005-0000-0000-0000D9520000}"/>
    <cellStyle name="40% - uthevingsfarge 4 4 3_3. Chng in credit spreads" xfId="46761" xr:uid="{00000000-0005-0000-0000-0000DA520000}"/>
    <cellStyle name="40% - uthevingsfarge 4 4 4" xfId="17150" xr:uid="{00000000-0005-0000-0000-0000DB520000}"/>
    <cellStyle name="40% - uthevingsfarge 4 4 4 2" xfId="17151" xr:uid="{00000000-0005-0000-0000-0000DC520000}"/>
    <cellStyle name="40% - uthevingsfarge 4 4 4 2 2" xfId="46762" xr:uid="{00000000-0005-0000-0000-0000DD520000}"/>
    <cellStyle name="40% - uthevingsfarge 4 4 4 3" xfId="17152" xr:uid="{00000000-0005-0000-0000-0000DE520000}"/>
    <cellStyle name="40% - uthevingsfarge 4 4 4 4" xfId="46763" xr:uid="{00000000-0005-0000-0000-0000DF520000}"/>
    <cellStyle name="40% - uthevingsfarge 4 4 4 5" xfId="46764" xr:uid="{00000000-0005-0000-0000-0000E0520000}"/>
    <cellStyle name="40% - uthevingsfarge 4 4 4 6" xfId="46765" xr:uid="{00000000-0005-0000-0000-0000E1520000}"/>
    <cellStyle name="40% - uthevingsfarge 4 4 4_3. Chng in credit spreads" xfId="46766"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67" xr:uid="{00000000-0005-0000-0000-0000E6520000}"/>
    <cellStyle name="40% - uthevingsfarge 4 4 5 5" xfId="46768" xr:uid="{00000000-0005-0000-0000-0000E7520000}"/>
    <cellStyle name="40% - uthevingsfarge 4 4 5 6" xfId="46769"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2" xr:uid="{00000000-0005-0000-0000-0000EE520000}"/>
    <cellStyle name="40% - uthevingsfarge 4 4 9" xfId="46770" xr:uid="{00000000-0005-0000-0000-0000EF520000}"/>
    <cellStyle name="40% - uthevingsfarge 4 4_3. Chng in credit spreads" xfId="46771"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2" xr:uid="{00000000-0005-0000-0000-0000F4520000}"/>
    <cellStyle name="40% - uthevingsfarge 4 40 2_4 manuell" xfId="55288" xr:uid="{EF2DD68C-15CD-4810-B6A7-1C195E4A11D0}"/>
    <cellStyle name="40% - uthevingsfarge 4 40 3" xfId="4953" xr:uid="{00000000-0005-0000-0000-0000F6520000}"/>
    <cellStyle name="40% - uthevingsfarge 4 40 4" xfId="46773" xr:uid="{00000000-0005-0000-0000-0000F7520000}"/>
    <cellStyle name="40% - uthevingsfarge 4 40_4 manuell" xfId="55289"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74" xr:uid="{00000000-0005-0000-0000-0000FC520000}"/>
    <cellStyle name="40% - uthevingsfarge 4 41 2_4 manuell" xfId="55290" xr:uid="{7A72C152-8E9B-4B5E-892A-5766EE3CE939}"/>
    <cellStyle name="40% - uthevingsfarge 4 41 3" xfId="4957" xr:uid="{00000000-0005-0000-0000-0000FE520000}"/>
    <cellStyle name="40% - uthevingsfarge 4 41 4" xfId="46775" xr:uid="{00000000-0005-0000-0000-0000FF520000}"/>
    <cellStyle name="40% - uthevingsfarge 4 41_4 manuell" xfId="55291"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76" xr:uid="{00000000-0005-0000-0000-000004530000}"/>
    <cellStyle name="40% - uthevingsfarge 4 42 2_4 manuell" xfId="55292" xr:uid="{E16A22CA-1FF7-4071-A4E0-B15A044BD048}"/>
    <cellStyle name="40% - uthevingsfarge 4 42 3" xfId="4961" xr:uid="{00000000-0005-0000-0000-000006530000}"/>
    <cellStyle name="40% - uthevingsfarge 4 42 4" xfId="46777" xr:uid="{00000000-0005-0000-0000-000007530000}"/>
    <cellStyle name="40% - uthevingsfarge 4 42_4 manuell" xfId="55293"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78" xr:uid="{00000000-0005-0000-0000-00000C530000}"/>
    <cellStyle name="40% - uthevingsfarge 4 43 2_4 manuell" xfId="55294" xr:uid="{D6DDC7BA-4460-4AD6-80C5-42BBDC8F0800}"/>
    <cellStyle name="40% - uthevingsfarge 4 43 3" xfId="4965" xr:uid="{00000000-0005-0000-0000-00000E530000}"/>
    <cellStyle name="40% - uthevingsfarge 4 43 4" xfId="46779" xr:uid="{00000000-0005-0000-0000-00000F530000}"/>
    <cellStyle name="40% - uthevingsfarge 4 43_4 manuell" xfId="55295"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80" xr:uid="{00000000-0005-0000-0000-000014530000}"/>
    <cellStyle name="40% - uthevingsfarge 4 44 2_4 manuell" xfId="55296" xr:uid="{BF02DCA2-D891-4B28-92F0-85EF58573AF7}"/>
    <cellStyle name="40% - uthevingsfarge 4 44 3" xfId="4969" xr:uid="{00000000-0005-0000-0000-000016530000}"/>
    <cellStyle name="40% - uthevingsfarge 4 44 4" xfId="46781" xr:uid="{00000000-0005-0000-0000-000017530000}"/>
    <cellStyle name="40% - uthevingsfarge 4 44_4 manuell" xfId="55297"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2" xr:uid="{00000000-0005-0000-0000-00001C530000}"/>
    <cellStyle name="40% - uthevingsfarge 4 45 2_4 manuell" xfId="55298" xr:uid="{B8BC3253-B715-4863-8B65-4581A981F261}"/>
    <cellStyle name="40% - uthevingsfarge 4 45 3" xfId="4973" xr:uid="{00000000-0005-0000-0000-00001E530000}"/>
    <cellStyle name="40% - uthevingsfarge 4 45 4" xfId="46783" xr:uid="{00000000-0005-0000-0000-00001F530000}"/>
    <cellStyle name="40% - uthevingsfarge 4 45_4 manuell" xfId="55299"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84" xr:uid="{00000000-0005-0000-0000-000024530000}"/>
    <cellStyle name="40% - uthevingsfarge 4 46 2_4 manuell" xfId="55300" xr:uid="{FE696EBB-B0BD-48A1-ACFF-6746D72768E3}"/>
    <cellStyle name="40% - uthevingsfarge 4 46 3" xfId="4977" xr:uid="{00000000-0005-0000-0000-000026530000}"/>
    <cellStyle name="40% - uthevingsfarge 4 46 4" xfId="46785" xr:uid="{00000000-0005-0000-0000-000027530000}"/>
    <cellStyle name="40% - uthevingsfarge 4 46_4 manuell" xfId="55301"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86" xr:uid="{00000000-0005-0000-0000-00002C530000}"/>
    <cellStyle name="40% - uthevingsfarge 4 47 2_4 manuell" xfId="55302" xr:uid="{B7F7E390-2C84-49F4-9BA4-002CB8E17A5E}"/>
    <cellStyle name="40% - uthevingsfarge 4 47 3" xfId="4981" xr:uid="{00000000-0005-0000-0000-00002E530000}"/>
    <cellStyle name="40% - uthevingsfarge 4 47 4" xfId="46787" xr:uid="{00000000-0005-0000-0000-00002F530000}"/>
    <cellStyle name="40% - uthevingsfarge 4 47_4 manuell" xfId="55303"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88" xr:uid="{00000000-0005-0000-0000-000034530000}"/>
    <cellStyle name="40% - uthevingsfarge 4 48 2_4 manuell" xfId="55304" xr:uid="{BF53E383-9F35-4B66-BEB2-F59BFE707A30}"/>
    <cellStyle name="40% - uthevingsfarge 4 48 3" xfId="4985" xr:uid="{00000000-0005-0000-0000-000036530000}"/>
    <cellStyle name="40% - uthevingsfarge 4 48 4" xfId="46789" xr:uid="{00000000-0005-0000-0000-000037530000}"/>
    <cellStyle name="40% - uthevingsfarge 4 48_4 manuell" xfId="55305"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90" xr:uid="{00000000-0005-0000-0000-00003C530000}"/>
    <cellStyle name="40% - uthevingsfarge 4 49 2_4 manuell" xfId="55306" xr:uid="{5BE078EF-CDB8-4B4A-8B6A-4D294DBA64C8}"/>
    <cellStyle name="40% - uthevingsfarge 4 49 3" xfId="4989" xr:uid="{00000000-0005-0000-0000-00003E530000}"/>
    <cellStyle name="40% - uthevingsfarge 4 49 4" xfId="46791" xr:uid="{00000000-0005-0000-0000-00003F530000}"/>
    <cellStyle name="40% - uthevingsfarge 4 49_4 manuell" xfId="55307"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2" xr:uid="{00000000-0005-0000-0000-000044530000}"/>
    <cellStyle name="40% - uthevingsfarge 4 5 2 2 2 2" xfId="46793" xr:uid="{00000000-0005-0000-0000-000045530000}"/>
    <cellStyle name="40% - uthevingsfarge 4 5 2 2 3" xfId="46794" xr:uid="{00000000-0005-0000-0000-000046530000}"/>
    <cellStyle name="40% - uthevingsfarge 4 5 2 2_3. Chng in credit spreads" xfId="46795" xr:uid="{00000000-0005-0000-0000-000047530000}"/>
    <cellStyle name="40% - uthevingsfarge 4 5 2 3" xfId="46796" xr:uid="{00000000-0005-0000-0000-000048530000}"/>
    <cellStyle name="40% - uthevingsfarge 4 5 2 3 2" xfId="46797" xr:uid="{00000000-0005-0000-0000-000049530000}"/>
    <cellStyle name="40% - uthevingsfarge 4 5 2 3 2 2" xfId="46798" xr:uid="{00000000-0005-0000-0000-00004A530000}"/>
    <cellStyle name="40% - uthevingsfarge 4 5 2 3 3" xfId="46799" xr:uid="{00000000-0005-0000-0000-00004B530000}"/>
    <cellStyle name="40% - uthevingsfarge 4 5 2 3_3. Chng in credit spreads" xfId="46800" xr:uid="{00000000-0005-0000-0000-00004C530000}"/>
    <cellStyle name="40% - uthevingsfarge 4 5 2 4" xfId="46801" xr:uid="{00000000-0005-0000-0000-00004D530000}"/>
    <cellStyle name="40% - uthevingsfarge 4 5 2 4 2" xfId="46802" xr:uid="{00000000-0005-0000-0000-00004E530000}"/>
    <cellStyle name="40% - uthevingsfarge 4 5 2 5" xfId="46803" xr:uid="{00000000-0005-0000-0000-00004F530000}"/>
    <cellStyle name="40% - uthevingsfarge 4 5 2_3. Chng in credit spreads" xfId="46804" xr:uid="{00000000-0005-0000-0000-000050530000}"/>
    <cellStyle name="40% - uthevingsfarge 4 5 3" xfId="4993" xr:uid="{00000000-0005-0000-0000-000051530000}"/>
    <cellStyle name="40% - uthevingsfarge 4 5 3 2" xfId="17161" xr:uid="{00000000-0005-0000-0000-000052530000}"/>
    <cellStyle name="40% - uthevingsfarge 4 5 3 2 2" xfId="46805" xr:uid="{00000000-0005-0000-0000-000053530000}"/>
    <cellStyle name="40% - uthevingsfarge 4 5 3 3" xfId="46806" xr:uid="{00000000-0005-0000-0000-000054530000}"/>
    <cellStyle name="40% - uthevingsfarge 4 5 3_3. Chng in credit spreads" xfId="46807" xr:uid="{00000000-0005-0000-0000-000055530000}"/>
    <cellStyle name="40% - uthevingsfarge 4 5 4" xfId="17162" xr:uid="{00000000-0005-0000-0000-000056530000}"/>
    <cellStyle name="40% - uthevingsfarge 4 5 4 2" xfId="46808" xr:uid="{00000000-0005-0000-0000-000057530000}"/>
    <cellStyle name="40% - uthevingsfarge 4 5 4 2 2" xfId="46809" xr:uid="{00000000-0005-0000-0000-000058530000}"/>
    <cellStyle name="40% - uthevingsfarge 4 5 4 3" xfId="46810" xr:uid="{00000000-0005-0000-0000-000059530000}"/>
    <cellStyle name="40% - uthevingsfarge 4 5 4_3. Chng in credit spreads" xfId="46811" xr:uid="{00000000-0005-0000-0000-00005A530000}"/>
    <cellStyle name="40% - uthevingsfarge 4 5 5" xfId="17163" xr:uid="{00000000-0005-0000-0000-00005B530000}"/>
    <cellStyle name="40% - uthevingsfarge 4 5 5 2" xfId="46812" xr:uid="{00000000-0005-0000-0000-00005C530000}"/>
    <cellStyle name="40% - uthevingsfarge 4 5 6" xfId="39953" xr:uid="{00000000-0005-0000-0000-00005D530000}"/>
    <cellStyle name="40% - uthevingsfarge 4 5 7" xfId="46813" xr:uid="{00000000-0005-0000-0000-00005E530000}"/>
    <cellStyle name="40% - uthevingsfarge 4 5 8" xfId="46814" xr:uid="{00000000-0005-0000-0000-00005F530000}"/>
    <cellStyle name="40% - uthevingsfarge 4 5 9" xfId="46815" xr:uid="{00000000-0005-0000-0000-000060530000}"/>
    <cellStyle name="40% - uthevingsfarge 4 5_3. Chng in credit spreads" xfId="46816"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17" xr:uid="{00000000-0005-0000-0000-000065530000}"/>
    <cellStyle name="40% - uthevingsfarge 4 50 2_4 manuell" xfId="55308" xr:uid="{D2DF1D60-81B6-49AF-BA08-E84A141293D7}"/>
    <cellStyle name="40% - uthevingsfarge 4 50 3" xfId="4997" xr:uid="{00000000-0005-0000-0000-000067530000}"/>
    <cellStyle name="40% - uthevingsfarge 4 50 4" xfId="46818" xr:uid="{00000000-0005-0000-0000-000068530000}"/>
    <cellStyle name="40% - uthevingsfarge 4 50_4 manuell" xfId="55309"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19" xr:uid="{00000000-0005-0000-0000-00006D530000}"/>
    <cellStyle name="40% - uthevingsfarge 4 51 2_4 manuell" xfId="55310" xr:uid="{40ADF08F-CA5E-42F5-A1AA-B503D89E0333}"/>
    <cellStyle name="40% - uthevingsfarge 4 51 3" xfId="5001" xr:uid="{00000000-0005-0000-0000-00006F530000}"/>
    <cellStyle name="40% - uthevingsfarge 4 51 4" xfId="46820" xr:uid="{00000000-0005-0000-0000-000070530000}"/>
    <cellStyle name="40% - uthevingsfarge 4 51_4 manuell" xfId="55311"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1" xr:uid="{00000000-0005-0000-0000-000075530000}"/>
    <cellStyle name="40% - uthevingsfarge 4 52 2_4 manuell" xfId="55312" xr:uid="{B537AED7-C16B-40B4-A126-895916D0438C}"/>
    <cellStyle name="40% - uthevingsfarge 4 52 3" xfId="5005" xr:uid="{00000000-0005-0000-0000-000077530000}"/>
    <cellStyle name="40% - uthevingsfarge 4 52 4" xfId="46822" xr:uid="{00000000-0005-0000-0000-000078530000}"/>
    <cellStyle name="40% - uthevingsfarge 4 52_4 manuell" xfId="55313"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3" xr:uid="{00000000-0005-0000-0000-00007D530000}"/>
    <cellStyle name="40% - uthevingsfarge 4 53 2_4 manuell" xfId="55314" xr:uid="{AE9967E7-B3D7-4780-A9CC-4F42BC4EADC7}"/>
    <cellStyle name="40% - uthevingsfarge 4 53 3" xfId="5009" xr:uid="{00000000-0005-0000-0000-00007F530000}"/>
    <cellStyle name="40% - uthevingsfarge 4 53 4" xfId="46824" xr:uid="{00000000-0005-0000-0000-000080530000}"/>
    <cellStyle name="40% - uthevingsfarge 4 53_4 manuell" xfId="55315"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25" xr:uid="{00000000-0005-0000-0000-000085530000}"/>
    <cellStyle name="40% - uthevingsfarge 4 54 2_4 manuell" xfId="55316" xr:uid="{4211B73D-1267-41E7-B129-9E2CBEE48C96}"/>
    <cellStyle name="40% - uthevingsfarge 4 54 3" xfId="5013" xr:uid="{00000000-0005-0000-0000-000087530000}"/>
    <cellStyle name="40% - uthevingsfarge 4 54 4" xfId="46826" xr:uid="{00000000-0005-0000-0000-000088530000}"/>
    <cellStyle name="40% - uthevingsfarge 4 54_4 manuell" xfId="55317"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27" xr:uid="{00000000-0005-0000-0000-00008D530000}"/>
    <cellStyle name="40% - uthevingsfarge 4 55 2_4 manuell" xfId="55318" xr:uid="{94B05532-06E6-4EDC-A261-48AA6EA63089}"/>
    <cellStyle name="40% - uthevingsfarge 4 55 3" xfId="5017" xr:uid="{00000000-0005-0000-0000-00008F530000}"/>
    <cellStyle name="40% - uthevingsfarge 4 55 4" xfId="46828" xr:uid="{00000000-0005-0000-0000-000090530000}"/>
    <cellStyle name="40% - uthevingsfarge 4 55_4 manuell" xfId="55319"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29" xr:uid="{00000000-0005-0000-0000-000095530000}"/>
    <cellStyle name="40% - uthevingsfarge 4 56 2_4 manuell" xfId="55320" xr:uid="{5E1F6C6E-8C53-4110-AA12-B61CF3D4BB08}"/>
    <cellStyle name="40% - uthevingsfarge 4 56 3" xfId="5021" xr:uid="{00000000-0005-0000-0000-000097530000}"/>
    <cellStyle name="40% - uthevingsfarge 4 56 4" xfId="46830" xr:uid="{00000000-0005-0000-0000-000098530000}"/>
    <cellStyle name="40% - uthevingsfarge 4 56_4 manuell" xfId="55321"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1" xr:uid="{00000000-0005-0000-0000-00009D530000}"/>
    <cellStyle name="40% - uthevingsfarge 4 57 2_4 manuell" xfId="55322" xr:uid="{CEF1033B-16E7-436C-9D36-92E249CED469}"/>
    <cellStyle name="40% - uthevingsfarge 4 57 3" xfId="5025" xr:uid="{00000000-0005-0000-0000-00009F530000}"/>
    <cellStyle name="40% - uthevingsfarge 4 57 4" xfId="46832" xr:uid="{00000000-0005-0000-0000-0000A0530000}"/>
    <cellStyle name="40% - uthevingsfarge 4 57_4 manuell" xfId="55323"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3" xr:uid="{00000000-0005-0000-0000-0000A5530000}"/>
    <cellStyle name="40% - uthevingsfarge 4 58 2_4 manuell" xfId="55324" xr:uid="{72ED1E70-68CB-4B0E-B749-C498E75BBDFD}"/>
    <cellStyle name="40% - uthevingsfarge 4 58 3" xfId="5029" xr:uid="{00000000-0005-0000-0000-0000A7530000}"/>
    <cellStyle name="40% - uthevingsfarge 4 58 4" xfId="46834" xr:uid="{00000000-0005-0000-0000-0000A8530000}"/>
    <cellStyle name="40% - uthevingsfarge 4 58_4 manuell" xfId="55325"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35" xr:uid="{00000000-0005-0000-0000-0000AD530000}"/>
    <cellStyle name="40% - uthevingsfarge 4 59 2_4 manuell" xfId="55326" xr:uid="{A01838A0-A80F-4F78-B25B-D9F439DED23B}"/>
    <cellStyle name="40% - uthevingsfarge 4 59 3" xfId="5033" xr:uid="{00000000-0005-0000-0000-0000AF530000}"/>
    <cellStyle name="40% - uthevingsfarge 4 59 4" xfId="46836" xr:uid="{00000000-0005-0000-0000-0000B0530000}"/>
    <cellStyle name="40% - uthevingsfarge 4 59_4 manuell" xfId="55327"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37" xr:uid="{00000000-0005-0000-0000-0000B5530000}"/>
    <cellStyle name="40% - uthevingsfarge 4 6 2 2_CC1" xfId="55328" xr:uid="{5035B5AC-17EF-48B9-A93F-4BD33E37ED0B}"/>
    <cellStyle name="40% - uthevingsfarge 4 6 2 3" xfId="46838" xr:uid="{00000000-0005-0000-0000-0000B6530000}"/>
    <cellStyle name="40% - uthevingsfarge 4 6 2 4" xfId="46839" xr:uid="{00000000-0005-0000-0000-0000B7530000}"/>
    <cellStyle name="40% - uthevingsfarge 4 6 2_3. Chng in credit spreads" xfId="46840" xr:uid="{00000000-0005-0000-0000-0000B8530000}"/>
    <cellStyle name="40% - uthevingsfarge 4 6 3" xfId="5037" xr:uid="{00000000-0005-0000-0000-0000B9530000}"/>
    <cellStyle name="40% - uthevingsfarge 4 6 3 2" xfId="17164" xr:uid="{00000000-0005-0000-0000-0000BA530000}"/>
    <cellStyle name="40% - uthevingsfarge 4 6 3 2 2" xfId="46841" xr:uid="{00000000-0005-0000-0000-0000BB530000}"/>
    <cellStyle name="40% - uthevingsfarge 4 6 3 3" xfId="46842" xr:uid="{00000000-0005-0000-0000-0000BC530000}"/>
    <cellStyle name="40% - uthevingsfarge 4 6 3_3. Chng in credit spreads" xfId="46843" xr:uid="{00000000-0005-0000-0000-0000BD530000}"/>
    <cellStyle name="40% - uthevingsfarge 4 6 4" xfId="17165" xr:uid="{00000000-0005-0000-0000-0000BE530000}"/>
    <cellStyle name="40% - uthevingsfarge 4 6 4 2" xfId="46844" xr:uid="{00000000-0005-0000-0000-0000BF530000}"/>
    <cellStyle name="40% - uthevingsfarge 4 6 5" xfId="17166" xr:uid="{00000000-0005-0000-0000-0000C0530000}"/>
    <cellStyle name="40% - uthevingsfarge 4 6 6" xfId="39954" xr:uid="{00000000-0005-0000-0000-0000C1530000}"/>
    <cellStyle name="40% - uthevingsfarge 4 6 7" xfId="46845" xr:uid="{00000000-0005-0000-0000-0000C2530000}"/>
    <cellStyle name="40% - uthevingsfarge 4 6 8" xfId="46846" xr:uid="{00000000-0005-0000-0000-0000C3530000}"/>
    <cellStyle name="40% - uthevingsfarge 4 6 9" xfId="46847" xr:uid="{00000000-0005-0000-0000-0000C4530000}"/>
    <cellStyle name="40% - uthevingsfarge 4 6_3. Chng in credit spreads" xfId="46848" xr:uid="{00000000-0005-0000-0000-0000C5530000}"/>
    <cellStyle name="40% - uthevingsfarge 4 60" xfId="17167" xr:uid="{00000000-0005-0000-0000-0000C6530000}"/>
    <cellStyle name="40% - uthevingsfarge 4 60 2" xfId="17168" xr:uid="{00000000-0005-0000-0000-0000C7530000}"/>
    <cellStyle name="40% - uthevingsfarge 4 60 2 2" xfId="36616" xr:uid="{00000000-0005-0000-0000-0000C8530000}"/>
    <cellStyle name="40% - uthevingsfarge 4 60 3" xfId="17169" xr:uid="{00000000-0005-0000-0000-0000C9530000}"/>
    <cellStyle name="40% - uthevingsfarge 4 60 4" xfId="36380"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37" xr:uid="{00000000-0005-0000-0000-0000CE530000}"/>
    <cellStyle name="40% - uthevingsfarge 4 61 3" xfId="17173" xr:uid="{00000000-0005-0000-0000-0000CF530000}"/>
    <cellStyle name="40% - uthevingsfarge 4 61 4" xfId="36406"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4" xr:uid="{00000000-0005-0000-0000-0000D4530000}"/>
    <cellStyle name="40% - uthevingsfarge 4 62 3" xfId="36314" xr:uid="{00000000-0005-0000-0000-0000D5530000}"/>
    <cellStyle name="40% - uthevingsfarge 4 62_AVA DVA EL" xfId="17177" xr:uid="{00000000-0005-0000-0000-0000D6530000}"/>
    <cellStyle name="40% - uthevingsfarge 4 63" xfId="17178" xr:uid="{00000000-0005-0000-0000-0000D7530000}"/>
    <cellStyle name="40% - uthevingsfarge 4 63 2" xfId="36590" xr:uid="{00000000-0005-0000-0000-0000D8530000}"/>
    <cellStyle name="40% - uthevingsfarge 4 64" xfId="17179" xr:uid="{00000000-0005-0000-0000-0000D9530000}"/>
    <cellStyle name="40% - uthevingsfarge 4 64 2" xfId="36669" xr:uid="{00000000-0005-0000-0000-0000DA530000}"/>
    <cellStyle name="40% - uthevingsfarge 4 65" xfId="17180" xr:uid="{00000000-0005-0000-0000-0000DB530000}"/>
    <cellStyle name="40% - uthevingsfarge 4 65 2" xfId="36560" xr:uid="{00000000-0005-0000-0000-0000DC530000}"/>
    <cellStyle name="40% - uthevingsfarge 4 66" xfId="17181" xr:uid="{00000000-0005-0000-0000-0000DD530000}"/>
    <cellStyle name="40% - uthevingsfarge 4 66 2" xfId="36655" xr:uid="{00000000-0005-0000-0000-0000DE530000}"/>
    <cellStyle name="40% - uthevingsfarge 4 67" xfId="36529" xr:uid="{00000000-0005-0000-0000-0000DF530000}"/>
    <cellStyle name="40% - uthevingsfarge 4 68" xfId="46849" xr:uid="{00000000-0005-0000-0000-0000E0530000}"/>
    <cellStyle name="40% - uthevingsfarge 4 69" xfId="46850"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1" xr:uid="{00000000-0005-0000-0000-0000E5530000}"/>
    <cellStyle name="40% - uthevingsfarge 4 7 2 4" xfId="46852" xr:uid="{00000000-0005-0000-0000-0000E6530000}"/>
    <cellStyle name="40% - uthevingsfarge 4 7 2_4 manuell" xfId="55329"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3" xr:uid="{00000000-0005-0000-0000-0000ED530000}"/>
    <cellStyle name="40% - uthevingsfarge 4 7 7" xfId="46854" xr:uid="{00000000-0005-0000-0000-0000EE530000}"/>
    <cellStyle name="40% - uthevingsfarge 4 7 8" xfId="46855" xr:uid="{00000000-0005-0000-0000-0000EF530000}"/>
    <cellStyle name="40% - uthevingsfarge 4 7_3. Chng in credit spreads" xfId="46856" xr:uid="{00000000-0005-0000-0000-0000F0530000}"/>
    <cellStyle name="40% - uthevingsfarge 4 70" xfId="46857" xr:uid="{00000000-0005-0000-0000-0000F1530000}"/>
    <cellStyle name="40% - uthevingsfarge 4 71" xfId="46858" xr:uid="{00000000-0005-0000-0000-0000F2530000}"/>
    <cellStyle name="40% - uthevingsfarge 4 72" xfId="46859" xr:uid="{00000000-0005-0000-0000-0000F3530000}"/>
    <cellStyle name="40% - uthevingsfarge 4 73" xfId="46860" xr:uid="{00000000-0005-0000-0000-0000F4530000}"/>
    <cellStyle name="40% - uthevingsfarge 4 74" xfId="46861"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2" xr:uid="{00000000-0005-0000-0000-0000F9530000}"/>
    <cellStyle name="40% - uthevingsfarge 4 8 2 4" xfId="46863" xr:uid="{00000000-0005-0000-0000-0000FA530000}"/>
    <cellStyle name="40% - uthevingsfarge 4 8 2_4 manuell" xfId="55330" xr:uid="{58063659-5ACD-4003-B159-8377DAFB655A}"/>
    <cellStyle name="40% - uthevingsfarge 4 8 3" xfId="5045" xr:uid="{00000000-0005-0000-0000-0000FC530000}"/>
    <cellStyle name="40% - uthevingsfarge 4 8 4" xfId="46864" xr:uid="{00000000-0005-0000-0000-0000FD530000}"/>
    <cellStyle name="40% - uthevingsfarge 4 8 5" xfId="46865" xr:uid="{00000000-0005-0000-0000-0000FE530000}"/>
    <cellStyle name="40% - uthevingsfarge 4 8_3. Chng in credit spreads" xfId="46866"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67" xr:uid="{00000000-0005-0000-0000-000003540000}"/>
    <cellStyle name="40% - uthevingsfarge 4 9 2_4 manuell" xfId="55331" xr:uid="{21DFD38B-F526-4B61-B9CE-9194C6E67EC8}"/>
    <cellStyle name="40% - uthevingsfarge 4 9 3" xfId="5049" xr:uid="{00000000-0005-0000-0000-000005540000}"/>
    <cellStyle name="40% - uthevingsfarge 4 9 4" xfId="46868" xr:uid="{00000000-0005-0000-0000-000006540000}"/>
    <cellStyle name="40% - uthevingsfarge 4 9 5" xfId="46869" xr:uid="{00000000-0005-0000-0000-000007540000}"/>
    <cellStyle name="40% - uthevingsfarge 4 9_4 manuell" xfId="55332" xr:uid="{E36A0E07-4393-49A4-9BFA-B07FE76B8AF9}"/>
    <cellStyle name="40% - uthevingsfarge 4_4 manuell" xfId="55333" xr:uid="{85F6C2CE-3384-4A14-B385-B46C8FA701E6}"/>
    <cellStyle name="40% - uthevingsfarge 5" xfId="36255"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70" xr:uid="{00000000-0005-0000-0000-00000E540000}"/>
    <cellStyle name="40% - uthevingsfarge 5 10 2_4 manuell" xfId="55334" xr:uid="{FDDDCEE7-881A-48E7-9B88-D92D4E20B620}"/>
    <cellStyle name="40% - uthevingsfarge 5 10 3" xfId="5053" xr:uid="{00000000-0005-0000-0000-000010540000}"/>
    <cellStyle name="40% - uthevingsfarge 5 10 4" xfId="46871" xr:uid="{00000000-0005-0000-0000-000011540000}"/>
    <cellStyle name="40% - uthevingsfarge 5 10 5" xfId="46872" xr:uid="{00000000-0005-0000-0000-000012540000}"/>
    <cellStyle name="40% - uthevingsfarge 5 10_4 manuell" xfId="55335"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3" xr:uid="{00000000-0005-0000-0000-000017540000}"/>
    <cellStyle name="40% - uthevingsfarge 5 11 2_4 manuell" xfId="55336" xr:uid="{2CFF4C42-9415-4DC9-8D1A-603D43F0AE50}"/>
    <cellStyle name="40% - uthevingsfarge 5 11 3" xfId="5057" xr:uid="{00000000-0005-0000-0000-000019540000}"/>
    <cellStyle name="40% - uthevingsfarge 5 11 4" xfId="46874" xr:uid="{00000000-0005-0000-0000-00001A540000}"/>
    <cellStyle name="40% - uthevingsfarge 5 11_4 manuell" xfId="55337"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75" xr:uid="{00000000-0005-0000-0000-00001F540000}"/>
    <cellStyle name="40% - uthevingsfarge 5 12 2_4 manuell" xfId="55338" xr:uid="{B2F17EEA-BF69-4F23-9E12-836CBCA65538}"/>
    <cellStyle name="40% - uthevingsfarge 5 12 3" xfId="5061" xr:uid="{00000000-0005-0000-0000-000021540000}"/>
    <cellStyle name="40% - uthevingsfarge 5 12 4" xfId="46876" xr:uid="{00000000-0005-0000-0000-000022540000}"/>
    <cellStyle name="40% - uthevingsfarge 5 12_4 manuell" xfId="55339"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77" xr:uid="{00000000-0005-0000-0000-000027540000}"/>
    <cellStyle name="40% - uthevingsfarge 5 13 2_4 manuell" xfId="55340" xr:uid="{A2B59DBD-768E-419B-B704-E6F1E1B0CE69}"/>
    <cellStyle name="40% - uthevingsfarge 5 13 3" xfId="5065" xr:uid="{00000000-0005-0000-0000-000029540000}"/>
    <cellStyle name="40% - uthevingsfarge 5 13 4" xfId="46878" xr:uid="{00000000-0005-0000-0000-00002A540000}"/>
    <cellStyle name="40% - uthevingsfarge 5 13_4 manuell" xfId="55341"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79" xr:uid="{00000000-0005-0000-0000-00002F540000}"/>
    <cellStyle name="40% - uthevingsfarge 5 14 2_4 manuell" xfId="55342" xr:uid="{F68A2E15-5EC9-4F5B-A9EA-D03F17DF4B58}"/>
    <cellStyle name="40% - uthevingsfarge 5 14 3" xfId="5069" xr:uid="{00000000-0005-0000-0000-000031540000}"/>
    <cellStyle name="40% - uthevingsfarge 5 14 4" xfId="46880" xr:uid="{00000000-0005-0000-0000-000032540000}"/>
    <cellStyle name="40% - uthevingsfarge 5 14_4 manuell" xfId="55343"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1" xr:uid="{00000000-0005-0000-0000-000037540000}"/>
    <cellStyle name="40% - uthevingsfarge 5 15 2_4 manuell" xfId="55344" xr:uid="{75804E07-12ED-45A7-92B3-F7D42F890B46}"/>
    <cellStyle name="40% - uthevingsfarge 5 15 3" xfId="5073" xr:uid="{00000000-0005-0000-0000-000039540000}"/>
    <cellStyle name="40% - uthevingsfarge 5 15 4" xfId="46882" xr:uid="{00000000-0005-0000-0000-00003A540000}"/>
    <cellStyle name="40% - uthevingsfarge 5 15_4 manuell" xfId="55345"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3" xr:uid="{00000000-0005-0000-0000-00003F540000}"/>
    <cellStyle name="40% - uthevingsfarge 5 16 2_4 manuell" xfId="55346" xr:uid="{26C13AB6-DE77-426D-97BB-DB2541D07C9F}"/>
    <cellStyle name="40% - uthevingsfarge 5 16 3" xfId="5077" xr:uid="{00000000-0005-0000-0000-000041540000}"/>
    <cellStyle name="40% - uthevingsfarge 5 16 4" xfId="46884" xr:uid="{00000000-0005-0000-0000-000042540000}"/>
    <cellStyle name="40% - uthevingsfarge 5 16_4 manuell" xfId="55347"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85" xr:uid="{00000000-0005-0000-0000-000047540000}"/>
    <cellStyle name="40% - uthevingsfarge 5 17 2_4 manuell" xfId="55348" xr:uid="{AF260B24-8C86-495C-BFC8-604F6828E13D}"/>
    <cellStyle name="40% - uthevingsfarge 5 17 3" xfId="5081" xr:uid="{00000000-0005-0000-0000-000049540000}"/>
    <cellStyle name="40% - uthevingsfarge 5 17 4" xfId="46886" xr:uid="{00000000-0005-0000-0000-00004A540000}"/>
    <cellStyle name="40% - uthevingsfarge 5 17_4 manuell" xfId="55349"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87" xr:uid="{00000000-0005-0000-0000-00004F540000}"/>
    <cellStyle name="40% - uthevingsfarge 5 18 2_4 manuell" xfId="55350" xr:uid="{9D9A2E0B-6BEC-4205-9E75-4E18452E65B1}"/>
    <cellStyle name="40% - uthevingsfarge 5 18 3" xfId="5085" xr:uid="{00000000-0005-0000-0000-000051540000}"/>
    <cellStyle name="40% - uthevingsfarge 5 18 4" xfId="46888" xr:uid="{00000000-0005-0000-0000-000052540000}"/>
    <cellStyle name="40% - uthevingsfarge 5 18_4 manuell" xfId="55351"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89" xr:uid="{00000000-0005-0000-0000-000057540000}"/>
    <cellStyle name="40% - uthevingsfarge 5 19 2_4 manuell" xfId="55352" xr:uid="{9EA7393F-A64B-4287-A6C5-4273515558F8}"/>
    <cellStyle name="40% - uthevingsfarge 5 19 3" xfId="5089" xr:uid="{00000000-0005-0000-0000-000059540000}"/>
    <cellStyle name="40% - uthevingsfarge 5 19 4" xfId="46890" xr:uid="{00000000-0005-0000-0000-00005A540000}"/>
    <cellStyle name="40% - uthevingsfarge 5 19_4 manuell" xfId="55353"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1" xr:uid="{00000000-0005-0000-0000-000063540000}"/>
    <cellStyle name="40% - uthevingsfarge 5 2 14" xfId="46892" xr:uid="{00000000-0005-0000-0000-000064540000}"/>
    <cellStyle name="40% - uthevingsfarge 5 2 15" xfId="46893" xr:uid="{00000000-0005-0000-0000-000065540000}"/>
    <cellStyle name="40% - uthevingsfarge 5 2 16" xfId="46894" xr:uid="{00000000-0005-0000-0000-000066540000}"/>
    <cellStyle name="40% - uthevingsfarge 5 2 2" xfId="5091" xr:uid="{00000000-0005-0000-0000-000067540000}"/>
    <cellStyle name="40% - uthevingsfarge 5 2 2 10" xfId="46895" xr:uid="{00000000-0005-0000-0000-000068540000}"/>
    <cellStyle name="40% - uthevingsfarge 5 2 2 11" xfId="46896" xr:uid="{00000000-0005-0000-0000-000069540000}"/>
    <cellStyle name="40% - uthevingsfarge 5 2 2 2" xfId="5092" xr:uid="{00000000-0005-0000-0000-00006A540000}"/>
    <cellStyle name="40% - uthevingsfarge 5 2 2 2 10" xfId="46897" xr:uid="{00000000-0005-0000-0000-00006B540000}"/>
    <cellStyle name="40% - uthevingsfarge 5 2 2 2 2" xfId="17192" xr:uid="{00000000-0005-0000-0000-00006C540000}"/>
    <cellStyle name="40% - uthevingsfarge 5 2 2 2 2 2" xfId="17193" xr:uid="{00000000-0005-0000-0000-00006D540000}"/>
    <cellStyle name="40% - uthevingsfarge 5 2 2 2 2 2 2" xfId="46898" xr:uid="{00000000-0005-0000-0000-00006E540000}"/>
    <cellStyle name="40% - uthevingsfarge 5 2 2 2 2 2 2 2" xfId="46899" xr:uid="{00000000-0005-0000-0000-00006F540000}"/>
    <cellStyle name="40% - uthevingsfarge 5 2 2 2 2 2 3" xfId="46900" xr:uid="{00000000-0005-0000-0000-000070540000}"/>
    <cellStyle name="40% - uthevingsfarge 5 2 2 2 2 2_3. Chng in credit spreads" xfId="46901" xr:uid="{00000000-0005-0000-0000-000071540000}"/>
    <cellStyle name="40% - uthevingsfarge 5 2 2 2 2 3" xfId="17194" xr:uid="{00000000-0005-0000-0000-000072540000}"/>
    <cellStyle name="40% - uthevingsfarge 5 2 2 2 2 3 2" xfId="46902" xr:uid="{00000000-0005-0000-0000-000073540000}"/>
    <cellStyle name="40% - uthevingsfarge 5 2 2 2 2 4" xfId="46903" xr:uid="{00000000-0005-0000-0000-000074540000}"/>
    <cellStyle name="40% - uthevingsfarge 5 2 2 2 2 5" xfId="46904" xr:uid="{00000000-0005-0000-0000-000075540000}"/>
    <cellStyle name="40% - uthevingsfarge 5 2 2 2 2 6" xfId="46905" xr:uid="{00000000-0005-0000-0000-000076540000}"/>
    <cellStyle name="40% - uthevingsfarge 5 2 2 2 2_3. Chng in credit spreads" xfId="46906" xr:uid="{00000000-0005-0000-0000-000077540000}"/>
    <cellStyle name="40% - uthevingsfarge 5 2 2 2 3" xfId="17195" xr:uid="{00000000-0005-0000-0000-000078540000}"/>
    <cellStyle name="40% - uthevingsfarge 5 2 2 2 3 2" xfId="17196" xr:uid="{00000000-0005-0000-0000-000079540000}"/>
    <cellStyle name="40% - uthevingsfarge 5 2 2 2 3 2 2" xfId="46907" xr:uid="{00000000-0005-0000-0000-00007A540000}"/>
    <cellStyle name="40% - uthevingsfarge 5 2 2 2 3 2 2 2" xfId="46908" xr:uid="{00000000-0005-0000-0000-00007B540000}"/>
    <cellStyle name="40% - uthevingsfarge 5 2 2 2 3 2 3" xfId="46909" xr:uid="{00000000-0005-0000-0000-00007C540000}"/>
    <cellStyle name="40% - uthevingsfarge 5 2 2 2 3 2_3. Chng in credit spreads" xfId="46910" xr:uid="{00000000-0005-0000-0000-00007D540000}"/>
    <cellStyle name="40% - uthevingsfarge 5 2 2 2 3 3" xfId="17197" xr:uid="{00000000-0005-0000-0000-00007E540000}"/>
    <cellStyle name="40% - uthevingsfarge 5 2 2 2 3 3 2" xfId="46911" xr:uid="{00000000-0005-0000-0000-00007F540000}"/>
    <cellStyle name="40% - uthevingsfarge 5 2 2 2 3 4" xfId="46912" xr:uid="{00000000-0005-0000-0000-000080540000}"/>
    <cellStyle name="40% - uthevingsfarge 5 2 2 2 3 5" xfId="46913" xr:uid="{00000000-0005-0000-0000-000081540000}"/>
    <cellStyle name="40% - uthevingsfarge 5 2 2 2 3 6" xfId="46914" xr:uid="{00000000-0005-0000-0000-000082540000}"/>
    <cellStyle name="40% - uthevingsfarge 5 2 2 2 3_3. Chng in credit spreads" xfId="46915" xr:uid="{00000000-0005-0000-0000-000083540000}"/>
    <cellStyle name="40% - uthevingsfarge 5 2 2 2 4" xfId="17198" xr:uid="{00000000-0005-0000-0000-000084540000}"/>
    <cellStyle name="40% - uthevingsfarge 5 2 2 2 4 2" xfId="17199" xr:uid="{00000000-0005-0000-0000-000085540000}"/>
    <cellStyle name="40% - uthevingsfarge 5 2 2 2 4 2 2" xfId="46916" xr:uid="{00000000-0005-0000-0000-000086540000}"/>
    <cellStyle name="40% - uthevingsfarge 5 2 2 2 4 3" xfId="17200" xr:uid="{00000000-0005-0000-0000-000087540000}"/>
    <cellStyle name="40% - uthevingsfarge 5 2 2 2 4 4" xfId="46917" xr:uid="{00000000-0005-0000-0000-000088540000}"/>
    <cellStyle name="40% - uthevingsfarge 5 2 2 2 4 5" xfId="46918" xr:uid="{00000000-0005-0000-0000-000089540000}"/>
    <cellStyle name="40% - uthevingsfarge 5 2 2 2 4 6" xfId="46919" xr:uid="{00000000-0005-0000-0000-00008A540000}"/>
    <cellStyle name="40% - uthevingsfarge 5 2 2 2 4_3. Chng in credit spreads" xfId="46920" xr:uid="{00000000-0005-0000-0000-00008B540000}"/>
    <cellStyle name="40% - uthevingsfarge 5 2 2 2 5" xfId="17201" xr:uid="{00000000-0005-0000-0000-00008C540000}"/>
    <cellStyle name="40% - uthevingsfarge 5 2 2 2 5 2" xfId="17202" xr:uid="{00000000-0005-0000-0000-00008D540000}"/>
    <cellStyle name="40% - uthevingsfarge 5 2 2 2 5 2 2" xfId="46921" xr:uid="{00000000-0005-0000-0000-00008E540000}"/>
    <cellStyle name="40% - uthevingsfarge 5 2 2 2 5 3" xfId="17203" xr:uid="{00000000-0005-0000-0000-00008F540000}"/>
    <cellStyle name="40% - uthevingsfarge 5 2 2 2 5 4" xfId="46922" xr:uid="{00000000-0005-0000-0000-000090540000}"/>
    <cellStyle name="40% - uthevingsfarge 5 2 2 2 5 5" xfId="46923" xr:uid="{00000000-0005-0000-0000-000091540000}"/>
    <cellStyle name="40% - uthevingsfarge 5 2 2 2 5_3. Chng in credit spreads" xfId="46924" xr:uid="{00000000-0005-0000-0000-000092540000}"/>
    <cellStyle name="40% - uthevingsfarge 5 2 2 2 6" xfId="17204" xr:uid="{00000000-0005-0000-0000-000093540000}"/>
    <cellStyle name="40% - uthevingsfarge 5 2 2 2 6 2" xfId="46925" xr:uid="{00000000-0005-0000-0000-000094540000}"/>
    <cellStyle name="40% - uthevingsfarge 5 2 2 2 7" xfId="17205" xr:uid="{00000000-0005-0000-0000-000095540000}"/>
    <cellStyle name="40% - uthevingsfarge 5 2 2 2 8" xfId="46926" xr:uid="{00000000-0005-0000-0000-000096540000}"/>
    <cellStyle name="40% - uthevingsfarge 5 2 2 2 9" xfId="46927" xr:uid="{00000000-0005-0000-0000-000097540000}"/>
    <cellStyle name="40% - uthevingsfarge 5 2 2 2_3. Chng in credit spreads" xfId="46928" xr:uid="{00000000-0005-0000-0000-000098540000}"/>
    <cellStyle name="40% - uthevingsfarge 5 2 2 3" xfId="17206" xr:uid="{00000000-0005-0000-0000-000099540000}"/>
    <cellStyle name="40% - uthevingsfarge 5 2 2 3 2" xfId="17207" xr:uid="{00000000-0005-0000-0000-00009A540000}"/>
    <cellStyle name="40% - uthevingsfarge 5 2 2 3 2 2" xfId="46929" xr:uid="{00000000-0005-0000-0000-00009B540000}"/>
    <cellStyle name="40% - uthevingsfarge 5 2 2 3 2 2 2" xfId="46930" xr:uid="{00000000-0005-0000-0000-00009C540000}"/>
    <cellStyle name="40% - uthevingsfarge 5 2 2 3 2 3" xfId="46931" xr:uid="{00000000-0005-0000-0000-00009D540000}"/>
    <cellStyle name="40% - uthevingsfarge 5 2 2 3 2_3. Chng in credit spreads" xfId="46932" xr:uid="{00000000-0005-0000-0000-00009E540000}"/>
    <cellStyle name="40% - uthevingsfarge 5 2 2 3 3" xfId="17208" xr:uid="{00000000-0005-0000-0000-00009F540000}"/>
    <cellStyle name="40% - uthevingsfarge 5 2 2 3 3 2" xfId="46933" xr:uid="{00000000-0005-0000-0000-0000A0540000}"/>
    <cellStyle name="40% - uthevingsfarge 5 2 2 3 4" xfId="46934" xr:uid="{00000000-0005-0000-0000-0000A1540000}"/>
    <cellStyle name="40% - uthevingsfarge 5 2 2 3 5" xfId="46935" xr:uid="{00000000-0005-0000-0000-0000A2540000}"/>
    <cellStyle name="40% - uthevingsfarge 5 2 2 3 6" xfId="46936" xr:uid="{00000000-0005-0000-0000-0000A3540000}"/>
    <cellStyle name="40% - uthevingsfarge 5 2 2 3_3. Chng in credit spreads" xfId="46937" xr:uid="{00000000-0005-0000-0000-0000A4540000}"/>
    <cellStyle name="40% - uthevingsfarge 5 2 2 4" xfId="17209" xr:uid="{00000000-0005-0000-0000-0000A5540000}"/>
    <cellStyle name="40% - uthevingsfarge 5 2 2 4 2" xfId="17210" xr:uid="{00000000-0005-0000-0000-0000A6540000}"/>
    <cellStyle name="40% - uthevingsfarge 5 2 2 4 2 2" xfId="46938" xr:uid="{00000000-0005-0000-0000-0000A7540000}"/>
    <cellStyle name="40% - uthevingsfarge 5 2 2 4 2 2 2" xfId="46939" xr:uid="{00000000-0005-0000-0000-0000A8540000}"/>
    <cellStyle name="40% - uthevingsfarge 5 2 2 4 2 3" xfId="46940" xr:uid="{00000000-0005-0000-0000-0000A9540000}"/>
    <cellStyle name="40% - uthevingsfarge 5 2 2 4 2_3. Chng in credit spreads" xfId="46941" xr:uid="{00000000-0005-0000-0000-0000AA540000}"/>
    <cellStyle name="40% - uthevingsfarge 5 2 2 4 3" xfId="17211" xr:uid="{00000000-0005-0000-0000-0000AB540000}"/>
    <cellStyle name="40% - uthevingsfarge 5 2 2 4 3 2" xfId="46942" xr:uid="{00000000-0005-0000-0000-0000AC540000}"/>
    <cellStyle name="40% - uthevingsfarge 5 2 2 4 4" xfId="46943" xr:uid="{00000000-0005-0000-0000-0000AD540000}"/>
    <cellStyle name="40% - uthevingsfarge 5 2 2 4 5" xfId="46944" xr:uid="{00000000-0005-0000-0000-0000AE540000}"/>
    <cellStyle name="40% - uthevingsfarge 5 2 2 4 6" xfId="46945" xr:uid="{00000000-0005-0000-0000-0000AF540000}"/>
    <cellStyle name="40% - uthevingsfarge 5 2 2 4_3. Chng in credit spreads" xfId="46946" xr:uid="{00000000-0005-0000-0000-0000B0540000}"/>
    <cellStyle name="40% - uthevingsfarge 5 2 2 5" xfId="17212" xr:uid="{00000000-0005-0000-0000-0000B1540000}"/>
    <cellStyle name="40% - uthevingsfarge 5 2 2 5 2" xfId="17213" xr:uid="{00000000-0005-0000-0000-0000B2540000}"/>
    <cellStyle name="40% - uthevingsfarge 5 2 2 5 2 2" xfId="46947" xr:uid="{00000000-0005-0000-0000-0000B3540000}"/>
    <cellStyle name="40% - uthevingsfarge 5 2 2 5 2 2 2" xfId="46948" xr:uid="{00000000-0005-0000-0000-0000B4540000}"/>
    <cellStyle name="40% - uthevingsfarge 5 2 2 5 2 3" xfId="46949" xr:uid="{00000000-0005-0000-0000-0000B5540000}"/>
    <cellStyle name="40% - uthevingsfarge 5 2 2 5 2_3. Chng in credit spreads" xfId="46950" xr:uid="{00000000-0005-0000-0000-0000B6540000}"/>
    <cellStyle name="40% - uthevingsfarge 5 2 2 5 3" xfId="17214" xr:uid="{00000000-0005-0000-0000-0000B7540000}"/>
    <cellStyle name="40% - uthevingsfarge 5 2 2 5 3 2" xfId="46951" xr:uid="{00000000-0005-0000-0000-0000B8540000}"/>
    <cellStyle name="40% - uthevingsfarge 5 2 2 5 4" xfId="46952" xr:uid="{00000000-0005-0000-0000-0000B9540000}"/>
    <cellStyle name="40% - uthevingsfarge 5 2 2 5 5" xfId="46953" xr:uid="{00000000-0005-0000-0000-0000BA540000}"/>
    <cellStyle name="40% - uthevingsfarge 5 2 2 5 6" xfId="46954" xr:uid="{00000000-0005-0000-0000-0000BB540000}"/>
    <cellStyle name="40% - uthevingsfarge 5 2 2 5_3. Chng in credit spreads" xfId="46955" xr:uid="{00000000-0005-0000-0000-0000BC540000}"/>
    <cellStyle name="40% - uthevingsfarge 5 2 2 6" xfId="17215" xr:uid="{00000000-0005-0000-0000-0000BD540000}"/>
    <cellStyle name="40% - uthevingsfarge 5 2 2 6 2" xfId="17216" xr:uid="{00000000-0005-0000-0000-0000BE540000}"/>
    <cellStyle name="40% - uthevingsfarge 5 2 2 6 2 2" xfId="46956" xr:uid="{00000000-0005-0000-0000-0000BF540000}"/>
    <cellStyle name="40% - uthevingsfarge 5 2 2 6 3" xfId="17217" xr:uid="{00000000-0005-0000-0000-0000C0540000}"/>
    <cellStyle name="40% - uthevingsfarge 5 2 2 6 4" xfId="46957" xr:uid="{00000000-0005-0000-0000-0000C1540000}"/>
    <cellStyle name="40% - uthevingsfarge 5 2 2 6 5" xfId="46958" xr:uid="{00000000-0005-0000-0000-0000C2540000}"/>
    <cellStyle name="40% - uthevingsfarge 5 2 2 6 6" xfId="46959" xr:uid="{00000000-0005-0000-0000-0000C3540000}"/>
    <cellStyle name="40% - uthevingsfarge 5 2 2 6_3. Chng in credit spreads" xfId="46960" xr:uid="{00000000-0005-0000-0000-0000C4540000}"/>
    <cellStyle name="40% - uthevingsfarge 5 2 2 7" xfId="17218" xr:uid="{00000000-0005-0000-0000-0000C5540000}"/>
    <cellStyle name="40% - uthevingsfarge 5 2 2 7 2" xfId="46961" xr:uid="{00000000-0005-0000-0000-0000C6540000}"/>
    <cellStyle name="40% - uthevingsfarge 5 2 2 8" xfId="39955" xr:uid="{00000000-0005-0000-0000-0000C7540000}"/>
    <cellStyle name="40% - uthevingsfarge 5 2 2 9" xfId="46962" xr:uid="{00000000-0005-0000-0000-0000C8540000}"/>
    <cellStyle name="40% - uthevingsfarge 5 2 2_3. Chng in credit spreads" xfId="46963" xr:uid="{00000000-0005-0000-0000-0000C9540000}"/>
    <cellStyle name="40% - uthevingsfarge 5 2 3" xfId="12468" xr:uid="{00000000-0005-0000-0000-0000CA540000}"/>
    <cellStyle name="40% - uthevingsfarge 5 2 3 10" xfId="46964" xr:uid="{00000000-0005-0000-0000-0000CB540000}"/>
    <cellStyle name="40% - uthevingsfarge 5 2 3 2" xfId="17219" xr:uid="{00000000-0005-0000-0000-0000CC540000}"/>
    <cellStyle name="40% - uthevingsfarge 5 2 3 2 2" xfId="17220" xr:uid="{00000000-0005-0000-0000-0000CD540000}"/>
    <cellStyle name="40% - uthevingsfarge 5 2 3 2 2 2" xfId="46965" xr:uid="{00000000-0005-0000-0000-0000CE540000}"/>
    <cellStyle name="40% - uthevingsfarge 5 2 3 2 2 2 2" xfId="46966" xr:uid="{00000000-0005-0000-0000-0000CF540000}"/>
    <cellStyle name="40% - uthevingsfarge 5 2 3 2 2 3" xfId="46967" xr:uid="{00000000-0005-0000-0000-0000D0540000}"/>
    <cellStyle name="40% - uthevingsfarge 5 2 3 2 2_3. Chng in credit spreads" xfId="46968" xr:uid="{00000000-0005-0000-0000-0000D1540000}"/>
    <cellStyle name="40% - uthevingsfarge 5 2 3 2 3" xfId="17221" xr:uid="{00000000-0005-0000-0000-0000D2540000}"/>
    <cellStyle name="40% - uthevingsfarge 5 2 3 2 3 2" xfId="46969" xr:uid="{00000000-0005-0000-0000-0000D3540000}"/>
    <cellStyle name="40% - uthevingsfarge 5 2 3 2 3 2 2" xfId="46970" xr:uid="{00000000-0005-0000-0000-0000D4540000}"/>
    <cellStyle name="40% - uthevingsfarge 5 2 3 2 3 3" xfId="46971" xr:uid="{00000000-0005-0000-0000-0000D5540000}"/>
    <cellStyle name="40% - uthevingsfarge 5 2 3 2 3_3. Chng in credit spreads" xfId="46972" xr:uid="{00000000-0005-0000-0000-0000D6540000}"/>
    <cellStyle name="40% - uthevingsfarge 5 2 3 2 4" xfId="46973" xr:uid="{00000000-0005-0000-0000-0000D7540000}"/>
    <cellStyle name="40% - uthevingsfarge 5 2 3 2 4 2" xfId="46974" xr:uid="{00000000-0005-0000-0000-0000D8540000}"/>
    <cellStyle name="40% - uthevingsfarge 5 2 3 2 4 2 2" xfId="46975" xr:uid="{00000000-0005-0000-0000-0000D9540000}"/>
    <cellStyle name="40% - uthevingsfarge 5 2 3 2 4 3" xfId="46976" xr:uid="{00000000-0005-0000-0000-0000DA540000}"/>
    <cellStyle name="40% - uthevingsfarge 5 2 3 2 4_3. Chng in credit spreads" xfId="46977" xr:uid="{00000000-0005-0000-0000-0000DB540000}"/>
    <cellStyle name="40% - uthevingsfarge 5 2 3 2 5" xfId="46978" xr:uid="{00000000-0005-0000-0000-0000DC540000}"/>
    <cellStyle name="40% - uthevingsfarge 5 2 3 2 5 2" xfId="46979" xr:uid="{00000000-0005-0000-0000-0000DD540000}"/>
    <cellStyle name="40% - uthevingsfarge 5 2 3 2 6" xfId="46980" xr:uid="{00000000-0005-0000-0000-0000DE540000}"/>
    <cellStyle name="40% - uthevingsfarge 5 2 3 2_3. Chng in credit spreads" xfId="46981" xr:uid="{00000000-0005-0000-0000-0000DF540000}"/>
    <cellStyle name="40% - uthevingsfarge 5 2 3 3" xfId="17222" xr:uid="{00000000-0005-0000-0000-0000E0540000}"/>
    <cellStyle name="40% - uthevingsfarge 5 2 3 3 2" xfId="17223" xr:uid="{00000000-0005-0000-0000-0000E1540000}"/>
    <cellStyle name="40% - uthevingsfarge 5 2 3 3 2 2" xfId="46982" xr:uid="{00000000-0005-0000-0000-0000E2540000}"/>
    <cellStyle name="40% - uthevingsfarge 5 2 3 3 2 2 2" xfId="46983" xr:uid="{00000000-0005-0000-0000-0000E3540000}"/>
    <cellStyle name="40% - uthevingsfarge 5 2 3 3 2 3" xfId="46984" xr:uid="{00000000-0005-0000-0000-0000E4540000}"/>
    <cellStyle name="40% - uthevingsfarge 5 2 3 3 2_3. Chng in credit spreads" xfId="46985" xr:uid="{00000000-0005-0000-0000-0000E5540000}"/>
    <cellStyle name="40% - uthevingsfarge 5 2 3 3 3" xfId="17224" xr:uid="{00000000-0005-0000-0000-0000E6540000}"/>
    <cellStyle name="40% - uthevingsfarge 5 2 3 3 3 2" xfId="46986" xr:uid="{00000000-0005-0000-0000-0000E7540000}"/>
    <cellStyle name="40% - uthevingsfarge 5 2 3 3 4" xfId="46987" xr:uid="{00000000-0005-0000-0000-0000E8540000}"/>
    <cellStyle name="40% - uthevingsfarge 5 2 3 3 5" xfId="46988" xr:uid="{00000000-0005-0000-0000-0000E9540000}"/>
    <cellStyle name="40% - uthevingsfarge 5 2 3 3 6" xfId="46989" xr:uid="{00000000-0005-0000-0000-0000EA540000}"/>
    <cellStyle name="40% - uthevingsfarge 5 2 3 3_3. Chng in credit spreads" xfId="46990" xr:uid="{00000000-0005-0000-0000-0000EB540000}"/>
    <cellStyle name="40% - uthevingsfarge 5 2 3 4" xfId="17225" xr:uid="{00000000-0005-0000-0000-0000EC540000}"/>
    <cellStyle name="40% - uthevingsfarge 5 2 3 4 2" xfId="17226" xr:uid="{00000000-0005-0000-0000-0000ED540000}"/>
    <cellStyle name="40% - uthevingsfarge 5 2 3 4 2 2" xfId="46991" xr:uid="{00000000-0005-0000-0000-0000EE540000}"/>
    <cellStyle name="40% - uthevingsfarge 5 2 3 4 3" xfId="17227" xr:uid="{00000000-0005-0000-0000-0000EF540000}"/>
    <cellStyle name="40% - uthevingsfarge 5 2 3 4 4" xfId="46992" xr:uid="{00000000-0005-0000-0000-0000F0540000}"/>
    <cellStyle name="40% - uthevingsfarge 5 2 3 4 5" xfId="46993" xr:uid="{00000000-0005-0000-0000-0000F1540000}"/>
    <cellStyle name="40% - uthevingsfarge 5 2 3 4 6" xfId="46994" xr:uid="{00000000-0005-0000-0000-0000F2540000}"/>
    <cellStyle name="40% - uthevingsfarge 5 2 3 4_3. Chng in credit spreads" xfId="46995" xr:uid="{00000000-0005-0000-0000-0000F3540000}"/>
    <cellStyle name="40% - uthevingsfarge 5 2 3 5" xfId="17228" xr:uid="{00000000-0005-0000-0000-0000F4540000}"/>
    <cellStyle name="40% - uthevingsfarge 5 2 3 5 2" xfId="17229" xr:uid="{00000000-0005-0000-0000-0000F5540000}"/>
    <cellStyle name="40% - uthevingsfarge 5 2 3 5 2 2" xfId="46996" xr:uid="{00000000-0005-0000-0000-0000F6540000}"/>
    <cellStyle name="40% - uthevingsfarge 5 2 3 5 3" xfId="17230" xr:uid="{00000000-0005-0000-0000-0000F7540000}"/>
    <cellStyle name="40% - uthevingsfarge 5 2 3 5 4" xfId="46997" xr:uid="{00000000-0005-0000-0000-0000F8540000}"/>
    <cellStyle name="40% - uthevingsfarge 5 2 3 5 5" xfId="46998" xr:uid="{00000000-0005-0000-0000-0000F9540000}"/>
    <cellStyle name="40% - uthevingsfarge 5 2 3 5 6" xfId="46999" xr:uid="{00000000-0005-0000-0000-0000FA540000}"/>
    <cellStyle name="40% - uthevingsfarge 5 2 3 5_3. Chng in credit spreads" xfId="47000" xr:uid="{00000000-0005-0000-0000-0000FB540000}"/>
    <cellStyle name="40% - uthevingsfarge 5 2 3 6" xfId="17231" xr:uid="{00000000-0005-0000-0000-0000FC540000}"/>
    <cellStyle name="40% - uthevingsfarge 5 2 3 6 2" xfId="47001" xr:uid="{00000000-0005-0000-0000-0000FD540000}"/>
    <cellStyle name="40% - uthevingsfarge 5 2 3 6 2 2" xfId="47002" xr:uid="{00000000-0005-0000-0000-0000FE540000}"/>
    <cellStyle name="40% - uthevingsfarge 5 2 3 6 3" xfId="47003" xr:uid="{00000000-0005-0000-0000-0000FF540000}"/>
    <cellStyle name="40% - uthevingsfarge 5 2 3 6_3. Chng in credit spreads" xfId="47004" xr:uid="{00000000-0005-0000-0000-000000550000}"/>
    <cellStyle name="40% - uthevingsfarge 5 2 3 7" xfId="17232" xr:uid="{00000000-0005-0000-0000-000001550000}"/>
    <cellStyle name="40% - uthevingsfarge 5 2 3 7 2" xfId="47005" xr:uid="{00000000-0005-0000-0000-000002550000}"/>
    <cellStyle name="40% - uthevingsfarge 5 2 3 8" xfId="39956" xr:uid="{00000000-0005-0000-0000-000003550000}"/>
    <cellStyle name="40% - uthevingsfarge 5 2 3 9" xfId="47006" xr:uid="{00000000-0005-0000-0000-000004550000}"/>
    <cellStyle name="40% - uthevingsfarge 5 2 3_3. Chng in credit spreads" xfId="47007"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08" xr:uid="{00000000-0005-0000-0000-000009550000}"/>
    <cellStyle name="40% - uthevingsfarge 5 2 4 2 3" xfId="47009" xr:uid="{00000000-0005-0000-0000-00000A550000}"/>
    <cellStyle name="40% - uthevingsfarge 5 2 4 2_3. Chng in credit spreads" xfId="47010" xr:uid="{00000000-0005-0000-0000-00000B550000}"/>
    <cellStyle name="40% - uthevingsfarge 5 2 4 3" xfId="17236" xr:uid="{00000000-0005-0000-0000-00000C550000}"/>
    <cellStyle name="40% - uthevingsfarge 5 2 4 3 2" xfId="47011" xr:uid="{00000000-0005-0000-0000-00000D550000}"/>
    <cellStyle name="40% - uthevingsfarge 5 2 4 3 2 2" xfId="47012" xr:uid="{00000000-0005-0000-0000-00000E550000}"/>
    <cellStyle name="40% - uthevingsfarge 5 2 4 3 3" xfId="47013" xr:uid="{00000000-0005-0000-0000-00000F550000}"/>
    <cellStyle name="40% - uthevingsfarge 5 2 4 3_3. Chng in credit spreads" xfId="47014" xr:uid="{00000000-0005-0000-0000-000010550000}"/>
    <cellStyle name="40% - uthevingsfarge 5 2 4 4" xfId="17237" xr:uid="{00000000-0005-0000-0000-000011550000}"/>
    <cellStyle name="40% - uthevingsfarge 5 2 4 4 2" xfId="47015" xr:uid="{00000000-0005-0000-0000-000012550000}"/>
    <cellStyle name="40% - uthevingsfarge 5 2 4 4 2 2" xfId="47016" xr:uid="{00000000-0005-0000-0000-000013550000}"/>
    <cellStyle name="40% - uthevingsfarge 5 2 4 4 3" xfId="47017" xr:uid="{00000000-0005-0000-0000-000014550000}"/>
    <cellStyle name="40% - uthevingsfarge 5 2 4 4_3. Chng in credit spreads" xfId="47018" xr:uid="{00000000-0005-0000-0000-000015550000}"/>
    <cellStyle name="40% - uthevingsfarge 5 2 4 5" xfId="47019" xr:uid="{00000000-0005-0000-0000-000016550000}"/>
    <cellStyle name="40% - uthevingsfarge 5 2 4 5 2" xfId="47020" xr:uid="{00000000-0005-0000-0000-000017550000}"/>
    <cellStyle name="40% - uthevingsfarge 5 2 4 6" xfId="47021" xr:uid="{00000000-0005-0000-0000-000018550000}"/>
    <cellStyle name="40% - uthevingsfarge 5 2 4 7" xfId="47022" xr:uid="{00000000-0005-0000-0000-000019550000}"/>
    <cellStyle name="40% - uthevingsfarge 5 2 4_3. Chng in credit spreads" xfId="47023"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24" xr:uid="{00000000-0005-0000-0000-00001E550000}"/>
    <cellStyle name="40% - uthevingsfarge 5 2 5 2 3" xfId="47025" xr:uid="{00000000-0005-0000-0000-00001F550000}"/>
    <cellStyle name="40% - uthevingsfarge 5 2 5 2_3. Chng in credit spreads" xfId="47026" xr:uid="{00000000-0005-0000-0000-000020550000}"/>
    <cellStyle name="40% - uthevingsfarge 5 2 5 3" xfId="17241" xr:uid="{00000000-0005-0000-0000-000021550000}"/>
    <cellStyle name="40% - uthevingsfarge 5 2 5 3 2" xfId="47027" xr:uid="{00000000-0005-0000-0000-000022550000}"/>
    <cellStyle name="40% - uthevingsfarge 5 2 5 4" xfId="17242" xr:uid="{00000000-0005-0000-0000-000023550000}"/>
    <cellStyle name="40% - uthevingsfarge 5 2 5 5" xfId="47028" xr:uid="{00000000-0005-0000-0000-000024550000}"/>
    <cellStyle name="40% - uthevingsfarge 5 2 5 6" xfId="47029" xr:uid="{00000000-0005-0000-0000-000025550000}"/>
    <cellStyle name="40% - uthevingsfarge 5 2 5 7" xfId="47030" xr:uid="{00000000-0005-0000-0000-000026550000}"/>
    <cellStyle name="40% - uthevingsfarge 5 2 5_3. Chng in credit spreads" xfId="47031"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2" xr:uid="{00000000-0005-0000-0000-00002B550000}"/>
    <cellStyle name="40% - uthevingsfarge 5 2 6 2 3" xfId="47033" xr:uid="{00000000-0005-0000-0000-00002C550000}"/>
    <cellStyle name="40% - uthevingsfarge 5 2 6 2_3. Chng in credit spreads" xfId="47034" xr:uid="{00000000-0005-0000-0000-00002D550000}"/>
    <cellStyle name="40% - uthevingsfarge 5 2 6 3" xfId="17246" xr:uid="{00000000-0005-0000-0000-00002E550000}"/>
    <cellStyle name="40% - uthevingsfarge 5 2 6 3 2" xfId="47035" xr:uid="{00000000-0005-0000-0000-00002F550000}"/>
    <cellStyle name="40% - uthevingsfarge 5 2 6 4" xfId="17247" xr:uid="{00000000-0005-0000-0000-000030550000}"/>
    <cellStyle name="40% - uthevingsfarge 5 2 6 5" xfId="47036" xr:uid="{00000000-0005-0000-0000-000031550000}"/>
    <cellStyle name="40% - uthevingsfarge 5 2 6 6" xfId="47037" xr:uid="{00000000-0005-0000-0000-000032550000}"/>
    <cellStyle name="40% - uthevingsfarge 5 2 6 7" xfId="47038" xr:uid="{00000000-0005-0000-0000-000033550000}"/>
    <cellStyle name="40% - uthevingsfarge 5 2 6_3. Chng in credit spreads" xfId="47039"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40"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1" xr:uid="{00000000-0005-0000-0000-00003C550000}"/>
    <cellStyle name="40% - uthevingsfarge 5 2 7 6" xfId="47042" xr:uid="{00000000-0005-0000-0000-00003D550000}"/>
    <cellStyle name="40% - uthevingsfarge 5 2 7_3. Chng in credit spreads" xfId="47043" xr:uid="{00000000-0005-0000-0000-00003E550000}"/>
    <cellStyle name="40% - uthevingsfarge 5 2 8" xfId="17254" xr:uid="{00000000-0005-0000-0000-00003F550000}"/>
    <cellStyle name="40% - uthevingsfarge 5 2 8 2" xfId="17255" xr:uid="{00000000-0005-0000-0000-000040550000}"/>
    <cellStyle name="40% - uthevingsfarge 5 2 8 2 2" xfId="47044" xr:uid="{00000000-0005-0000-0000-000041550000}"/>
    <cellStyle name="40% - uthevingsfarge 5 2 8 3" xfId="17256" xr:uid="{00000000-0005-0000-0000-000042550000}"/>
    <cellStyle name="40% - uthevingsfarge 5 2 8 4" xfId="47045" xr:uid="{00000000-0005-0000-0000-000043550000}"/>
    <cellStyle name="40% - uthevingsfarge 5 2 8_3. Chng in credit spreads" xfId="47046"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47" xr:uid="{00000000-0005-0000-0000-00004D550000}"/>
    <cellStyle name="40% - uthevingsfarge 5 20 2_4 manuell" xfId="55354" xr:uid="{00002297-5BA6-4439-BFA1-0DCD1FD60A68}"/>
    <cellStyle name="40% - uthevingsfarge 5 20 3" xfId="5097" xr:uid="{00000000-0005-0000-0000-00004F550000}"/>
    <cellStyle name="40% - uthevingsfarge 5 20 4" xfId="47048" xr:uid="{00000000-0005-0000-0000-000050550000}"/>
    <cellStyle name="40% - uthevingsfarge 5 20_4 manuell" xfId="55355"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49" xr:uid="{00000000-0005-0000-0000-000055550000}"/>
    <cellStyle name="40% - uthevingsfarge 5 21 2_4 manuell" xfId="55356" xr:uid="{1FF2FED5-21D6-4BCA-9A66-713613C32B98}"/>
    <cellStyle name="40% - uthevingsfarge 5 21 3" xfId="5101" xr:uid="{00000000-0005-0000-0000-000057550000}"/>
    <cellStyle name="40% - uthevingsfarge 5 21 4" xfId="47050" xr:uid="{00000000-0005-0000-0000-000058550000}"/>
    <cellStyle name="40% - uthevingsfarge 5 21_4 manuell" xfId="55357"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1" xr:uid="{00000000-0005-0000-0000-00005D550000}"/>
    <cellStyle name="40% - uthevingsfarge 5 22 2_4 manuell" xfId="55358" xr:uid="{06D362DC-ACA3-4B4C-A5C0-AF5BF8AABC16}"/>
    <cellStyle name="40% - uthevingsfarge 5 22 3" xfId="5105" xr:uid="{00000000-0005-0000-0000-00005F550000}"/>
    <cellStyle name="40% - uthevingsfarge 5 22 4" xfId="47052" xr:uid="{00000000-0005-0000-0000-000060550000}"/>
    <cellStyle name="40% - uthevingsfarge 5 22_4 manuell" xfId="55359"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3" xr:uid="{00000000-0005-0000-0000-000065550000}"/>
    <cellStyle name="40% - uthevingsfarge 5 23 2_4 manuell" xfId="55360" xr:uid="{FAD7C7B4-50E3-41F8-B366-858622B9E54F}"/>
    <cellStyle name="40% - uthevingsfarge 5 23 3" xfId="5109" xr:uid="{00000000-0005-0000-0000-000067550000}"/>
    <cellStyle name="40% - uthevingsfarge 5 23 4" xfId="47054" xr:uid="{00000000-0005-0000-0000-000068550000}"/>
    <cellStyle name="40% - uthevingsfarge 5 23_4 manuell" xfId="55361"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55" xr:uid="{00000000-0005-0000-0000-00006D550000}"/>
    <cellStyle name="40% - uthevingsfarge 5 24 2_4 manuell" xfId="55362" xr:uid="{DC92F3D6-86E9-4E70-9EA5-4BCAF3B45A2C}"/>
    <cellStyle name="40% - uthevingsfarge 5 24 3" xfId="5113" xr:uid="{00000000-0005-0000-0000-00006F550000}"/>
    <cellStyle name="40% - uthevingsfarge 5 24 4" xfId="47056" xr:uid="{00000000-0005-0000-0000-000070550000}"/>
    <cellStyle name="40% - uthevingsfarge 5 24_4 manuell" xfId="55363"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57" xr:uid="{00000000-0005-0000-0000-000075550000}"/>
    <cellStyle name="40% - uthevingsfarge 5 25 2_4 manuell" xfId="55364" xr:uid="{2B83D5B6-2605-4075-9C3E-B796360A78C0}"/>
    <cellStyle name="40% - uthevingsfarge 5 25 3" xfId="5117" xr:uid="{00000000-0005-0000-0000-000077550000}"/>
    <cellStyle name="40% - uthevingsfarge 5 25 4" xfId="47058" xr:uid="{00000000-0005-0000-0000-000078550000}"/>
    <cellStyle name="40% - uthevingsfarge 5 25_4 manuell" xfId="55365"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59" xr:uid="{00000000-0005-0000-0000-00007D550000}"/>
    <cellStyle name="40% - uthevingsfarge 5 26 2_4 manuell" xfId="55366" xr:uid="{45093E0E-9A02-4B2E-BF79-E9C3700458C4}"/>
    <cellStyle name="40% - uthevingsfarge 5 26 3" xfId="5121" xr:uid="{00000000-0005-0000-0000-00007F550000}"/>
    <cellStyle name="40% - uthevingsfarge 5 26 4" xfId="47060" xr:uid="{00000000-0005-0000-0000-000080550000}"/>
    <cellStyle name="40% - uthevingsfarge 5 26_4 manuell" xfId="55367"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1" xr:uid="{00000000-0005-0000-0000-000085550000}"/>
    <cellStyle name="40% - uthevingsfarge 5 27 2_4 manuell" xfId="55368" xr:uid="{7BED1041-28CC-40E0-A6E2-F89D8A6F30F1}"/>
    <cellStyle name="40% - uthevingsfarge 5 27 3" xfId="5125" xr:uid="{00000000-0005-0000-0000-000087550000}"/>
    <cellStyle name="40% - uthevingsfarge 5 27 4" xfId="47062" xr:uid="{00000000-0005-0000-0000-000088550000}"/>
    <cellStyle name="40% - uthevingsfarge 5 27_4 manuell" xfId="55369"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3" xr:uid="{00000000-0005-0000-0000-00008D550000}"/>
    <cellStyle name="40% - uthevingsfarge 5 28 2_4 manuell" xfId="55370" xr:uid="{A1A4E8EE-6185-4F0B-9DB7-B31A66F2BEB0}"/>
    <cellStyle name="40% - uthevingsfarge 5 28 3" xfId="5129" xr:uid="{00000000-0005-0000-0000-00008F550000}"/>
    <cellStyle name="40% - uthevingsfarge 5 28 4" xfId="47064" xr:uid="{00000000-0005-0000-0000-000090550000}"/>
    <cellStyle name="40% - uthevingsfarge 5 28_4 manuell" xfId="55371"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65" xr:uid="{00000000-0005-0000-0000-000095550000}"/>
    <cellStyle name="40% - uthevingsfarge 5 29 2_4 manuell" xfId="55372" xr:uid="{EC13A17F-5837-4FE5-85C8-9594F03D9752}"/>
    <cellStyle name="40% - uthevingsfarge 5 29 3" xfId="5133" xr:uid="{00000000-0005-0000-0000-000097550000}"/>
    <cellStyle name="40% - uthevingsfarge 5 29 4" xfId="47066" xr:uid="{00000000-0005-0000-0000-000098550000}"/>
    <cellStyle name="40% - uthevingsfarge 5 29_4 manuell" xfId="55373" xr:uid="{5F4CF14C-6DE9-44E5-9EE0-7D40B3A8DEB8}"/>
    <cellStyle name="40% - uthevingsfarge 5 3" xfId="5134" xr:uid="{00000000-0005-0000-0000-00009A550000}"/>
    <cellStyle name="40% - uthevingsfarge 5 3 10" xfId="47067" xr:uid="{00000000-0005-0000-0000-00009B550000}"/>
    <cellStyle name="40% - uthevingsfarge 5 3 11" xfId="47068" xr:uid="{00000000-0005-0000-0000-00009C550000}"/>
    <cellStyle name="40% - uthevingsfarge 5 3 2" xfId="5135" xr:uid="{00000000-0005-0000-0000-00009D550000}"/>
    <cellStyle name="40% - uthevingsfarge 5 3 2 10" xfId="47069" xr:uid="{00000000-0005-0000-0000-00009E550000}"/>
    <cellStyle name="40% - uthevingsfarge 5 3 2 2" xfId="5136" xr:uid="{00000000-0005-0000-0000-00009F550000}"/>
    <cellStyle name="40% - uthevingsfarge 5 3 2 2 2" xfId="17261" xr:uid="{00000000-0005-0000-0000-0000A0550000}"/>
    <cellStyle name="40% - uthevingsfarge 5 3 2 2 2 2" xfId="47070" xr:uid="{00000000-0005-0000-0000-0000A1550000}"/>
    <cellStyle name="40% - uthevingsfarge 5 3 2 2 2 2 2" xfId="47071" xr:uid="{00000000-0005-0000-0000-0000A2550000}"/>
    <cellStyle name="40% - uthevingsfarge 5 3 2 2 2 3" xfId="47072" xr:uid="{00000000-0005-0000-0000-0000A3550000}"/>
    <cellStyle name="40% - uthevingsfarge 5 3 2 2 2_3. Chng in credit spreads" xfId="47073" xr:uid="{00000000-0005-0000-0000-0000A4550000}"/>
    <cellStyle name="40% - uthevingsfarge 5 3 2 2 3" xfId="17262" xr:uid="{00000000-0005-0000-0000-0000A5550000}"/>
    <cellStyle name="40% - uthevingsfarge 5 3 2 2 3 2" xfId="47074" xr:uid="{00000000-0005-0000-0000-0000A6550000}"/>
    <cellStyle name="40% - uthevingsfarge 5 3 2 2 3 2 2" xfId="47075" xr:uid="{00000000-0005-0000-0000-0000A7550000}"/>
    <cellStyle name="40% - uthevingsfarge 5 3 2 2 3 3" xfId="47076" xr:uid="{00000000-0005-0000-0000-0000A8550000}"/>
    <cellStyle name="40% - uthevingsfarge 5 3 2 2 3_3. Chng in credit spreads" xfId="47077" xr:uid="{00000000-0005-0000-0000-0000A9550000}"/>
    <cellStyle name="40% - uthevingsfarge 5 3 2 2 4" xfId="47078" xr:uid="{00000000-0005-0000-0000-0000AA550000}"/>
    <cellStyle name="40% - uthevingsfarge 5 3 2 2 4 2" xfId="47079" xr:uid="{00000000-0005-0000-0000-0000AB550000}"/>
    <cellStyle name="40% - uthevingsfarge 5 3 2 2 5" xfId="47080" xr:uid="{00000000-0005-0000-0000-0000AC550000}"/>
    <cellStyle name="40% - uthevingsfarge 5 3 2 2 6" xfId="47081" xr:uid="{00000000-0005-0000-0000-0000AD550000}"/>
    <cellStyle name="40% - uthevingsfarge 5 3 2 2_3. Chng in credit spreads" xfId="47082" xr:uid="{00000000-0005-0000-0000-0000AE550000}"/>
    <cellStyle name="40% - uthevingsfarge 5 3 2 3" xfId="17263" xr:uid="{00000000-0005-0000-0000-0000AF550000}"/>
    <cellStyle name="40% - uthevingsfarge 5 3 2 3 2" xfId="17264" xr:uid="{00000000-0005-0000-0000-0000B0550000}"/>
    <cellStyle name="40% - uthevingsfarge 5 3 2 3 2 2" xfId="47083" xr:uid="{00000000-0005-0000-0000-0000B1550000}"/>
    <cellStyle name="40% - uthevingsfarge 5 3 2 3 3" xfId="17265" xr:uid="{00000000-0005-0000-0000-0000B2550000}"/>
    <cellStyle name="40% - uthevingsfarge 5 3 2 3 4" xfId="47084" xr:uid="{00000000-0005-0000-0000-0000B3550000}"/>
    <cellStyle name="40% - uthevingsfarge 5 3 2 3 5" xfId="47085" xr:uid="{00000000-0005-0000-0000-0000B4550000}"/>
    <cellStyle name="40% - uthevingsfarge 5 3 2 3 6" xfId="47086" xr:uid="{00000000-0005-0000-0000-0000B5550000}"/>
    <cellStyle name="40% - uthevingsfarge 5 3 2 3_3. Chng in credit spreads" xfId="47087" xr:uid="{00000000-0005-0000-0000-0000B6550000}"/>
    <cellStyle name="40% - uthevingsfarge 5 3 2 4" xfId="17266" xr:uid="{00000000-0005-0000-0000-0000B7550000}"/>
    <cellStyle name="40% - uthevingsfarge 5 3 2 4 2" xfId="17267" xr:uid="{00000000-0005-0000-0000-0000B8550000}"/>
    <cellStyle name="40% - uthevingsfarge 5 3 2 4 2 2" xfId="47088" xr:uid="{00000000-0005-0000-0000-0000B9550000}"/>
    <cellStyle name="40% - uthevingsfarge 5 3 2 4 3" xfId="17268" xr:uid="{00000000-0005-0000-0000-0000BA550000}"/>
    <cellStyle name="40% - uthevingsfarge 5 3 2 4 4" xfId="47089" xr:uid="{00000000-0005-0000-0000-0000BB550000}"/>
    <cellStyle name="40% - uthevingsfarge 5 3 2 4 5" xfId="47090" xr:uid="{00000000-0005-0000-0000-0000BC550000}"/>
    <cellStyle name="40% - uthevingsfarge 5 3 2 4 6" xfId="47091" xr:uid="{00000000-0005-0000-0000-0000BD550000}"/>
    <cellStyle name="40% - uthevingsfarge 5 3 2 4_3. Chng in credit spreads" xfId="47092"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3" xr:uid="{00000000-0005-0000-0000-0000C2550000}"/>
    <cellStyle name="40% - uthevingsfarge 5 3 2 5 5" xfId="47094" xr:uid="{00000000-0005-0000-0000-0000C3550000}"/>
    <cellStyle name="40% - uthevingsfarge 5 3 2 5 6" xfId="47095"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096" xr:uid="{00000000-0005-0000-0000-0000CA550000}"/>
    <cellStyle name="40% - uthevingsfarge 5 3 2 9" xfId="47097" xr:uid="{00000000-0005-0000-0000-0000CB550000}"/>
    <cellStyle name="40% - uthevingsfarge 5 3 2_3. Chng in credit spreads" xfId="47098" xr:uid="{00000000-0005-0000-0000-0000CC550000}"/>
    <cellStyle name="40% - uthevingsfarge 5 3 3" xfId="5137" xr:uid="{00000000-0005-0000-0000-0000CD550000}"/>
    <cellStyle name="40% - uthevingsfarge 5 3 3 2" xfId="17277" xr:uid="{00000000-0005-0000-0000-0000CE550000}"/>
    <cellStyle name="40% - uthevingsfarge 5 3 3 2 2" xfId="47099" xr:uid="{00000000-0005-0000-0000-0000CF550000}"/>
    <cellStyle name="40% - uthevingsfarge 5 3 3 2 2 2" xfId="47100" xr:uid="{00000000-0005-0000-0000-0000D0550000}"/>
    <cellStyle name="40% - uthevingsfarge 5 3 3 2 2 2 2" xfId="47101" xr:uid="{00000000-0005-0000-0000-0000D1550000}"/>
    <cellStyle name="40% - uthevingsfarge 5 3 3 2 2 3" xfId="47102" xr:uid="{00000000-0005-0000-0000-0000D2550000}"/>
    <cellStyle name="40% - uthevingsfarge 5 3 3 2 2_3. Chng in credit spreads" xfId="47103" xr:uid="{00000000-0005-0000-0000-0000D3550000}"/>
    <cellStyle name="40% - uthevingsfarge 5 3 3 2 3" xfId="47104" xr:uid="{00000000-0005-0000-0000-0000D4550000}"/>
    <cellStyle name="40% - uthevingsfarge 5 3 3 2 3 2" xfId="47105" xr:uid="{00000000-0005-0000-0000-0000D5550000}"/>
    <cellStyle name="40% - uthevingsfarge 5 3 3 2 3 2 2" xfId="47106" xr:uid="{00000000-0005-0000-0000-0000D6550000}"/>
    <cellStyle name="40% - uthevingsfarge 5 3 3 2 3 3" xfId="47107" xr:uid="{00000000-0005-0000-0000-0000D7550000}"/>
    <cellStyle name="40% - uthevingsfarge 5 3 3 2 3_3. Chng in credit spreads" xfId="47108" xr:uid="{00000000-0005-0000-0000-0000D8550000}"/>
    <cellStyle name="40% - uthevingsfarge 5 3 3 2 4" xfId="47109" xr:uid="{00000000-0005-0000-0000-0000D9550000}"/>
    <cellStyle name="40% - uthevingsfarge 5 3 3 2 4 2" xfId="47110" xr:uid="{00000000-0005-0000-0000-0000DA550000}"/>
    <cellStyle name="40% - uthevingsfarge 5 3 3 2 5" xfId="47111" xr:uid="{00000000-0005-0000-0000-0000DB550000}"/>
    <cellStyle name="40% - uthevingsfarge 5 3 3 2_3. Chng in credit spreads" xfId="47112" xr:uid="{00000000-0005-0000-0000-0000DC550000}"/>
    <cellStyle name="40% - uthevingsfarge 5 3 3 3" xfId="17278" xr:uid="{00000000-0005-0000-0000-0000DD550000}"/>
    <cellStyle name="40% - uthevingsfarge 5 3 3 3 2" xfId="47113" xr:uid="{00000000-0005-0000-0000-0000DE550000}"/>
    <cellStyle name="40% - uthevingsfarge 5 3 3 3 2 2" xfId="47114" xr:uid="{00000000-0005-0000-0000-0000DF550000}"/>
    <cellStyle name="40% - uthevingsfarge 5 3 3 3 3" xfId="47115" xr:uid="{00000000-0005-0000-0000-0000E0550000}"/>
    <cellStyle name="40% - uthevingsfarge 5 3 3 3_3. Chng in credit spreads" xfId="47116" xr:uid="{00000000-0005-0000-0000-0000E1550000}"/>
    <cellStyle name="40% - uthevingsfarge 5 3 3 4" xfId="47117" xr:uid="{00000000-0005-0000-0000-0000E2550000}"/>
    <cellStyle name="40% - uthevingsfarge 5 3 3 4 2" xfId="47118" xr:uid="{00000000-0005-0000-0000-0000E3550000}"/>
    <cellStyle name="40% - uthevingsfarge 5 3 3 4 2 2" xfId="47119" xr:uid="{00000000-0005-0000-0000-0000E4550000}"/>
    <cellStyle name="40% - uthevingsfarge 5 3 3 4 3" xfId="47120" xr:uid="{00000000-0005-0000-0000-0000E5550000}"/>
    <cellStyle name="40% - uthevingsfarge 5 3 3 4_3. Chng in credit spreads" xfId="47121" xr:uid="{00000000-0005-0000-0000-0000E6550000}"/>
    <cellStyle name="40% - uthevingsfarge 5 3 3 5" xfId="47122" xr:uid="{00000000-0005-0000-0000-0000E7550000}"/>
    <cellStyle name="40% - uthevingsfarge 5 3 3 5 2" xfId="47123" xr:uid="{00000000-0005-0000-0000-0000E8550000}"/>
    <cellStyle name="40% - uthevingsfarge 5 3 3 6" xfId="47124" xr:uid="{00000000-0005-0000-0000-0000E9550000}"/>
    <cellStyle name="40% - uthevingsfarge 5 3 3_3. Chng in credit spreads" xfId="47125" xr:uid="{00000000-0005-0000-0000-0000EA550000}"/>
    <cellStyle name="40% - uthevingsfarge 5 3 4" xfId="17279" xr:uid="{00000000-0005-0000-0000-0000EB550000}"/>
    <cellStyle name="40% - uthevingsfarge 5 3 4 2" xfId="17280" xr:uid="{00000000-0005-0000-0000-0000EC550000}"/>
    <cellStyle name="40% - uthevingsfarge 5 3 4 2 2" xfId="47126" xr:uid="{00000000-0005-0000-0000-0000ED550000}"/>
    <cellStyle name="40% - uthevingsfarge 5 3 4 2 2 2" xfId="47127" xr:uid="{00000000-0005-0000-0000-0000EE550000}"/>
    <cellStyle name="40% - uthevingsfarge 5 3 4 2 3" xfId="47128" xr:uid="{00000000-0005-0000-0000-0000EF550000}"/>
    <cellStyle name="40% - uthevingsfarge 5 3 4 2_3. Chng in credit spreads" xfId="47129" xr:uid="{00000000-0005-0000-0000-0000F0550000}"/>
    <cellStyle name="40% - uthevingsfarge 5 3 4 3" xfId="17281" xr:uid="{00000000-0005-0000-0000-0000F1550000}"/>
    <cellStyle name="40% - uthevingsfarge 5 3 4 3 2" xfId="47130" xr:uid="{00000000-0005-0000-0000-0000F2550000}"/>
    <cellStyle name="40% - uthevingsfarge 5 3 4 3 2 2" xfId="47131" xr:uid="{00000000-0005-0000-0000-0000F3550000}"/>
    <cellStyle name="40% - uthevingsfarge 5 3 4 3 3" xfId="47132" xr:uid="{00000000-0005-0000-0000-0000F4550000}"/>
    <cellStyle name="40% - uthevingsfarge 5 3 4 3_3. Chng in credit spreads" xfId="47133" xr:uid="{00000000-0005-0000-0000-0000F5550000}"/>
    <cellStyle name="40% - uthevingsfarge 5 3 4 4" xfId="47134" xr:uid="{00000000-0005-0000-0000-0000F6550000}"/>
    <cellStyle name="40% - uthevingsfarge 5 3 4 4 2" xfId="47135" xr:uid="{00000000-0005-0000-0000-0000F7550000}"/>
    <cellStyle name="40% - uthevingsfarge 5 3 4 5" xfId="47136" xr:uid="{00000000-0005-0000-0000-0000F8550000}"/>
    <cellStyle name="40% - uthevingsfarge 5 3 4 6" xfId="47137" xr:uid="{00000000-0005-0000-0000-0000F9550000}"/>
    <cellStyle name="40% - uthevingsfarge 5 3 4_3. Chng in credit spreads" xfId="47138" xr:uid="{00000000-0005-0000-0000-0000FA550000}"/>
    <cellStyle name="40% - uthevingsfarge 5 3 5" xfId="17282" xr:uid="{00000000-0005-0000-0000-0000FB550000}"/>
    <cellStyle name="40% - uthevingsfarge 5 3 5 2" xfId="17283" xr:uid="{00000000-0005-0000-0000-0000FC550000}"/>
    <cellStyle name="40% - uthevingsfarge 5 3 5 2 2" xfId="47139" xr:uid="{00000000-0005-0000-0000-0000FD550000}"/>
    <cellStyle name="40% - uthevingsfarge 5 3 5 3" xfId="17284" xr:uid="{00000000-0005-0000-0000-0000FE550000}"/>
    <cellStyle name="40% - uthevingsfarge 5 3 5 4" xfId="47140" xr:uid="{00000000-0005-0000-0000-0000FF550000}"/>
    <cellStyle name="40% - uthevingsfarge 5 3 5 5" xfId="47141" xr:uid="{00000000-0005-0000-0000-000000560000}"/>
    <cellStyle name="40% - uthevingsfarge 5 3 5 6" xfId="47142" xr:uid="{00000000-0005-0000-0000-000001560000}"/>
    <cellStyle name="40% - uthevingsfarge 5 3 5_3. Chng in credit spreads" xfId="47143" xr:uid="{00000000-0005-0000-0000-000002560000}"/>
    <cellStyle name="40% - uthevingsfarge 5 3 6" xfId="17285" xr:uid="{00000000-0005-0000-0000-000003560000}"/>
    <cellStyle name="40% - uthevingsfarge 5 3 6 2" xfId="17286" xr:uid="{00000000-0005-0000-0000-000004560000}"/>
    <cellStyle name="40% - uthevingsfarge 5 3 6 2 2" xfId="47144" xr:uid="{00000000-0005-0000-0000-000005560000}"/>
    <cellStyle name="40% - uthevingsfarge 5 3 6 3" xfId="17287" xr:uid="{00000000-0005-0000-0000-000006560000}"/>
    <cellStyle name="40% - uthevingsfarge 5 3 6 4" xfId="47145" xr:uid="{00000000-0005-0000-0000-000007560000}"/>
    <cellStyle name="40% - uthevingsfarge 5 3 6 5" xfId="47146" xr:uid="{00000000-0005-0000-0000-000008560000}"/>
    <cellStyle name="40% - uthevingsfarge 5 3 6 6" xfId="47147" xr:uid="{00000000-0005-0000-0000-000009560000}"/>
    <cellStyle name="40% - uthevingsfarge 5 3 6_3. Chng in credit spreads" xfId="47148" xr:uid="{00000000-0005-0000-0000-00000A560000}"/>
    <cellStyle name="40% - uthevingsfarge 5 3 7" xfId="17288" xr:uid="{00000000-0005-0000-0000-00000B560000}"/>
    <cellStyle name="40% - uthevingsfarge 5 3 7 2" xfId="17289" xr:uid="{00000000-0005-0000-0000-00000C560000}"/>
    <cellStyle name="40% - uthevingsfarge 5 3 7 2 2" xfId="47149" xr:uid="{00000000-0005-0000-0000-00000D560000}"/>
    <cellStyle name="40% - uthevingsfarge 5 3 7 3" xfId="47150" xr:uid="{00000000-0005-0000-0000-00000E560000}"/>
    <cellStyle name="40% - uthevingsfarge 5 3 7_3. Chng in credit spreads" xfId="47151" xr:uid="{00000000-0005-0000-0000-00000F560000}"/>
    <cellStyle name="40% - uthevingsfarge 5 3 8" xfId="17290" xr:uid="{00000000-0005-0000-0000-000010560000}"/>
    <cellStyle name="40% - uthevingsfarge 5 3 9" xfId="39957" xr:uid="{00000000-0005-0000-0000-000011560000}"/>
    <cellStyle name="40% - uthevingsfarge 5 3_4 manuell" xfId="55374"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2" xr:uid="{00000000-0005-0000-0000-000016560000}"/>
    <cellStyle name="40% - uthevingsfarge 5 30 2_4 manuell" xfId="55375" xr:uid="{758F4D51-F3BF-4453-ACA2-3CB42F6DEAB8}"/>
    <cellStyle name="40% - uthevingsfarge 5 30 3" xfId="5141" xr:uid="{00000000-0005-0000-0000-000018560000}"/>
    <cellStyle name="40% - uthevingsfarge 5 30 4" xfId="47153" xr:uid="{00000000-0005-0000-0000-000019560000}"/>
    <cellStyle name="40% - uthevingsfarge 5 30_4 manuell" xfId="55376"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54" xr:uid="{00000000-0005-0000-0000-00001E560000}"/>
    <cellStyle name="40% - uthevingsfarge 5 31 2_4 manuell" xfId="55377" xr:uid="{A6077881-2278-4F87-BE00-BE4E426A17C6}"/>
    <cellStyle name="40% - uthevingsfarge 5 31 3" xfId="5145" xr:uid="{00000000-0005-0000-0000-000020560000}"/>
    <cellStyle name="40% - uthevingsfarge 5 31 4" xfId="47155" xr:uid="{00000000-0005-0000-0000-000021560000}"/>
    <cellStyle name="40% - uthevingsfarge 5 31_4 manuell" xfId="55378"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56" xr:uid="{00000000-0005-0000-0000-000026560000}"/>
    <cellStyle name="40% - uthevingsfarge 5 32 2_4 manuell" xfId="55379" xr:uid="{7E28384A-A977-4C10-A7AA-F18A734D6250}"/>
    <cellStyle name="40% - uthevingsfarge 5 32 3" xfId="5149" xr:uid="{00000000-0005-0000-0000-000028560000}"/>
    <cellStyle name="40% - uthevingsfarge 5 32 4" xfId="47157" xr:uid="{00000000-0005-0000-0000-000029560000}"/>
    <cellStyle name="40% - uthevingsfarge 5 32_4 manuell" xfId="55380"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58" xr:uid="{00000000-0005-0000-0000-00002E560000}"/>
    <cellStyle name="40% - uthevingsfarge 5 33 2_4 manuell" xfId="55381" xr:uid="{8A155D79-8D3C-42C6-9861-F6503F364895}"/>
    <cellStyle name="40% - uthevingsfarge 5 33 3" xfId="5153" xr:uid="{00000000-0005-0000-0000-000030560000}"/>
    <cellStyle name="40% - uthevingsfarge 5 33 4" xfId="47159" xr:uid="{00000000-0005-0000-0000-000031560000}"/>
    <cellStyle name="40% - uthevingsfarge 5 33_4 manuell" xfId="55382"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60" xr:uid="{00000000-0005-0000-0000-000036560000}"/>
    <cellStyle name="40% - uthevingsfarge 5 34 2_4 manuell" xfId="55383" xr:uid="{0FE4B3A2-96E2-47E1-B642-81176DC0C122}"/>
    <cellStyle name="40% - uthevingsfarge 5 34 3" xfId="5157" xr:uid="{00000000-0005-0000-0000-000038560000}"/>
    <cellStyle name="40% - uthevingsfarge 5 34 4" xfId="47161" xr:uid="{00000000-0005-0000-0000-000039560000}"/>
    <cellStyle name="40% - uthevingsfarge 5 34_4 manuell" xfId="55384"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2" xr:uid="{00000000-0005-0000-0000-00003E560000}"/>
    <cellStyle name="40% - uthevingsfarge 5 35 2_4 manuell" xfId="55385" xr:uid="{759F28D4-E7AD-4F05-9082-699CFEE708CF}"/>
    <cellStyle name="40% - uthevingsfarge 5 35 3" xfId="5161" xr:uid="{00000000-0005-0000-0000-000040560000}"/>
    <cellStyle name="40% - uthevingsfarge 5 35 4" xfId="47163" xr:uid="{00000000-0005-0000-0000-000041560000}"/>
    <cellStyle name="40% - uthevingsfarge 5 35_4 manuell" xfId="55386"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64" xr:uid="{00000000-0005-0000-0000-000046560000}"/>
    <cellStyle name="40% - uthevingsfarge 5 36 2_4 manuell" xfId="55387" xr:uid="{0B915710-B0BE-4563-8992-E86D269B0804}"/>
    <cellStyle name="40% - uthevingsfarge 5 36 3" xfId="5165" xr:uid="{00000000-0005-0000-0000-000048560000}"/>
    <cellStyle name="40% - uthevingsfarge 5 36 4" xfId="47165" xr:uid="{00000000-0005-0000-0000-000049560000}"/>
    <cellStyle name="40% - uthevingsfarge 5 36_4 manuell" xfId="55388"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66" xr:uid="{00000000-0005-0000-0000-00004E560000}"/>
    <cellStyle name="40% - uthevingsfarge 5 37 2_4 manuell" xfId="55389" xr:uid="{87B8EA44-8828-4B0F-A367-5AB06B947FA6}"/>
    <cellStyle name="40% - uthevingsfarge 5 37 3" xfId="5169" xr:uid="{00000000-0005-0000-0000-000050560000}"/>
    <cellStyle name="40% - uthevingsfarge 5 37 4" xfId="47167" xr:uid="{00000000-0005-0000-0000-000051560000}"/>
    <cellStyle name="40% - uthevingsfarge 5 37_4 manuell" xfId="55390"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68" xr:uid="{00000000-0005-0000-0000-000056560000}"/>
    <cellStyle name="40% - uthevingsfarge 5 38 2_4 manuell" xfId="55391" xr:uid="{F5B93D5E-5940-41E0-A223-DCE0BA757DB3}"/>
    <cellStyle name="40% - uthevingsfarge 5 38 3" xfId="5173" xr:uid="{00000000-0005-0000-0000-000058560000}"/>
    <cellStyle name="40% - uthevingsfarge 5 38 4" xfId="47169" xr:uid="{00000000-0005-0000-0000-000059560000}"/>
    <cellStyle name="40% - uthevingsfarge 5 38_4 manuell" xfId="55392"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70" xr:uid="{00000000-0005-0000-0000-00005E560000}"/>
    <cellStyle name="40% - uthevingsfarge 5 39 2_4 manuell" xfId="55393" xr:uid="{1CEB2909-379C-4E35-A461-C4CD5E412C31}"/>
    <cellStyle name="40% - uthevingsfarge 5 39 3" xfId="5177" xr:uid="{00000000-0005-0000-0000-000060560000}"/>
    <cellStyle name="40% - uthevingsfarge 5 39 4" xfId="47171" xr:uid="{00000000-0005-0000-0000-000061560000}"/>
    <cellStyle name="40% - uthevingsfarge 5 39_4 manuell" xfId="55394" xr:uid="{605385B9-0CE2-4FBE-A2D7-87DE2E85F332}"/>
    <cellStyle name="40% - uthevingsfarge 5 4" xfId="5178" xr:uid="{00000000-0005-0000-0000-000063560000}"/>
    <cellStyle name="40% - uthevingsfarge 5 4 10" xfId="47172"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3" xr:uid="{00000000-0005-0000-0000-000068560000}"/>
    <cellStyle name="40% - uthevingsfarge 5 4 2 2 3" xfId="47174" xr:uid="{00000000-0005-0000-0000-000069560000}"/>
    <cellStyle name="40% - uthevingsfarge 5 4 2 2_3. Chng in credit spreads" xfId="47175" xr:uid="{00000000-0005-0000-0000-00006A560000}"/>
    <cellStyle name="40% - uthevingsfarge 5 4 2 3" xfId="17292" xr:uid="{00000000-0005-0000-0000-00006B560000}"/>
    <cellStyle name="40% - uthevingsfarge 5 4 2 3 2" xfId="47176" xr:uid="{00000000-0005-0000-0000-00006C560000}"/>
    <cellStyle name="40% - uthevingsfarge 5 4 2 3 2 2" xfId="47177" xr:uid="{00000000-0005-0000-0000-00006D560000}"/>
    <cellStyle name="40% - uthevingsfarge 5 4 2 3 3" xfId="47178" xr:uid="{00000000-0005-0000-0000-00006E560000}"/>
    <cellStyle name="40% - uthevingsfarge 5 4 2 3_3. Chng in credit spreads" xfId="47179" xr:uid="{00000000-0005-0000-0000-00006F560000}"/>
    <cellStyle name="40% - uthevingsfarge 5 4 2 4" xfId="47180" xr:uid="{00000000-0005-0000-0000-000070560000}"/>
    <cellStyle name="40% - uthevingsfarge 5 4 2 4 2" xfId="47181" xr:uid="{00000000-0005-0000-0000-000071560000}"/>
    <cellStyle name="40% - uthevingsfarge 5 4 2 5" xfId="47182" xr:uid="{00000000-0005-0000-0000-000072560000}"/>
    <cellStyle name="40% - uthevingsfarge 5 4 2 6" xfId="47183" xr:uid="{00000000-0005-0000-0000-000073560000}"/>
    <cellStyle name="40% - uthevingsfarge 5 4 2 7" xfId="47184" xr:uid="{00000000-0005-0000-0000-000074560000}"/>
    <cellStyle name="40% - uthevingsfarge 5 4 2 8" xfId="47185" xr:uid="{00000000-0005-0000-0000-000075560000}"/>
    <cellStyle name="40% - uthevingsfarge 5 4 2_3. Chng in credit spreads" xfId="47186" xr:uid="{00000000-0005-0000-0000-000076560000}"/>
    <cellStyle name="40% - uthevingsfarge 5 4 3" xfId="5181" xr:uid="{00000000-0005-0000-0000-000077560000}"/>
    <cellStyle name="40% - uthevingsfarge 5 4 3 2" xfId="17293" xr:uid="{00000000-0005-0000-0000-000078560000}"/>
    <cellStyle name="40% - uthevingsfarge 5 4 3 2 2" xfId="47187" xr:uid="{00000000-0005-0000-0000-000079560000}"/>
    <cellStyle name="40% - uthevingsfarge 5 4 3 3" xfId="17294" xr:uid="{00000000-0005-0000-0000-00007A560000}"/>
    <cellStyle name="40% - uthevingsfarge 5 4 3 4" xfId="47188" xr:uid="{00000000-0005-0000-0000-00007B560000}"/>
    <cellStyle name="40% - uthevingsfarge 5 4 3 5" xfId="47189" xr:uid="{00000000-0005-0000-0000-00007C560000}"/>
    <cellStyle name="40% - uthevingsfarge 5 4 3 6" xfId="47190" xr:uid="{00000000-0005-0000-0000-00007D560000}"/>
    <cellStyle name="40% - uthevingsfarge 5 4 3_3. Chng in credit spreads" xfId="47191" xr:uid="{00000000-0005-0000-0000-00007E560000}"/>
    <cellStyle name="40% - uthevingsfarge 5 4 4" xfId="17295" xr:uid="{00000000-0005-0000-0000-00007F560000}"/>
    <cellStyle name="40% - uthevingsfarge 5 4 4 2" xfId="17296" xr:uid="{00000000-0005-0000-0000-000080560000}"/>
    <cellStyle name="40% - uthevingsfarge 5 4 4 2 2" xfId="47192" xr:uid="{00000000-0005-0000-0000-000081560000}"/>
    <cellStyle name="40% - uthevingsfarge 5 4 4 3" xfId="17297" xr:uid="{00000000-0005-0000-0000-000082560000}"/>
    <cellStyle name="40% - uthevingsfarge 5 4 4 4" xfId="47193" xr:uid="{00000000-0005-0000-0000-000083560000}"/>
    <cellStyle name="40% - uthevingsfarge 5 4 4 5" xfId="47194" xr:uid="{00000000-0005-0000-0000-000084560000}"/>
    <cellStyle name="40% - uthevingsfarge 5 4 4 6" xfId="47195" xr:uid="{00000000-0005-0000-0000-000085560000}"/>
    <cellStyle name="40% - uthevingsfarge 5 4 4_3. Chng in credit spreads" xfId="47196"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197" xr:uid="{00000000-0005-0000-0000-00008A560000}"/>
    <cellStyle name="40% - uthevingsfarge 5 4 5 5" xfId="47198" xr:uid="{00000000-0005-0000-0000-00008B560000}"/>
    <cellStyle name="40% - uthevingsfarge 5 4 5 6" xfId="47199"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58" xr:uid="{00000000-0005-0000-0000-000092560000}"/>
    <cellStyle name="40% - uthevingsfarge 5 4 9" xfId="47200" xr:uid="{00000000-0005-0000-0000-000093560000}"/>
    <cellStyle name="40% - uthevingsfarge 5 4_3. Chng in credit spreads" xfId="47201"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2" xr:uid="{00000000-0005-0000-0000-000098560000}"/>
    <cellStyle name="40% - uthevingsfarge 5 40 2_4 manuell" xfId="55395" xr:uid="{FBE34E8F-26F7-41EF-94B9-D4833EBD2A37}"/>
    <cellStyle name="40% - uthevingsfarge 5 40 3" xfId="5185" xr:uid="{00000000-0005-0000-0000-00009A560000}"/>
    <cellStyle name="40% - uthevingsfarge 5 40 4" xfId="47203" xr:uid="{00000000-0005-0000-0000-00009B560000}"/>
    <cellStyle name="40% - uthevingsfarge 5 40_4 manuell" xfId="55396"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04" xr:uid="{00000000-0005-0000-0000-0000A0560000}"/>
    <cellStyle name="40% - uthevingsfarge 5 41 2_4 manuell" xfId="55397" xr:uid="{6C0AF753-620F-4422-9DDA-9C4EEB0AF6E2}"/>
    <cellStyle name="40% - uthevingsfarge 5 41 3" xfId="5189" xr:uid="{00000000-0005-0000-0000-0000A2560000}"/>
    <cellStyle name="40% - uthevingsfarge 5 41 4" xfId="47205" xr:uid="{00000000-0005-0000-0000-0000A3560000}"/>
    <cellStyle name="40% - uthevingsfarge 5 41_4 manuell" xfId="55398"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06" xr:uid="{00000000-0005-0000-0000-0000A8560000}"/>
    <cellStyle name="40% - uthevingsfarge 5 42 2_4 manuell" xfId="55399" xr:uid="{691837F3-E791-4CE1-B048-C29A0AA20571}"/>
    <cellStyle name="40% - uthevingsfarge 5 42 3" xfId="5193" xr:uid="{00000000-0005-0000-0000-0000AA560000}"/>
    <cellStyle name="40% - uthevingsfarge 5 42 4" xfId="47207" xr:uid="{00000000-0005-0000-0000-0000AB560000}"/>
    <cellStyle name="40% - uthevingsfarge 5 42_4 manuell" xfId="55400"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08" xr:uid="{00000000-0005-0000-0000-0000B0560000}"/>
    <cellStyle name="40% - uthevingsfarge 5 43 2_4 manuell" xfId="55401" xr:uid="{BBCFC8D2-5AEF-41B4-B2E6-D4D8799CCDF0}"/>
    <cellStyle name="40% - uthevingsfarge 5 43 3" xfId="5197" xr:uid="{00000000-0005-0000-0000-0000B2560000}"/>
    <cellStyle name="40% - uthevingsfarge 5 43 4" xfId="47209" xr:uid="{00000000-0005-0000-0000-0000B3560000}"/>
    <cellStyle name="40% - uthevingsfarge 5 43_4 manuell" xfId="55402"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10" xr:uid="{00000000-0005-0000-0000-0000B8560000}"/>
    <cellStyle name="40% - uthevingsfarge 5 44 2_4 manuell" xfId="55403" xr:uid="{F03F8214-CEA7-4408-9CC5-2527115EF3EB}"/>
    <cellStyle name="40% - uthevingsfarge 5 44 3" xfId="5201" xr:uid="{00000000-0005-0000-0000-0000BA560000}"/>
    <cellStyle name="40% - uthevingsfarge 5 44 4" xfId="47211" xr:uid="{00000000-0005-0000-0000-0000BB560000}"/>
    <cellStyle name="40% - uthevingsfarge 5 44_4 manuell" xfId="55404"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2" xr:uid="{00000000-0005-0000-0000-0000C0560000}"/>
    <cellStyle name="40% - uthevingsfarge 5 45 2_4 manuell" xfId="55405" xr:uid="{D140AFE0-BDD9-4F1B-9B80-54305441985D}"/>
    <cellStyle name="40% - uthevingsfarge 5 45 3" xfId="5205" xr:uid="{00000000-0005-0000-0000-0000C2560000}"/>
    <cellStyle name="40% - uthevingsfarge 5 45 4" xfId="47213" xr:uid="{00000000-0005-0000-0000-0000C3560000}"/>
    <cellStyle name="40% - uthevingsfarge 5 45_4 manuell" xfId="55406"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14" xr:uid="{00000000-0005-0000-0000-0000C8560000}"/>
    <cellStyle name="40% - uthevingsfarge 5 46 2_4 manuell" xfId="55407" xr:uid="{198F43DD-D285-4829-9B3C-FA258AC51D6A}"/>
    <cellStyle name="40% - uthevingsfarge 5 46 3" xfId="5209" xr:uid="{00000000-0005-0000-0000-0000CA560000}"/>
    <cellStyle name="40% - uthevingsfarge 5 46 4" xfId="47215" xr:uid="{00000000-0005-0000-0000-0000CB560000}"/>
    <cellStyle name="40% - uthevingsfarge 5 46_4 manuell" xfId="55408"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16" xr:uid="{00000000-0005-0000-0000-0000D0560000}"/>
    <cellStyle name="40% - uthevingsfarge 5 47 2_4 manuell" xfId="55409" xr:uid="{053C998A-A1CC-4B89-91D6-8DCDFC588653}"/>
    <cellStyle name="40% - uthevingsfarge 5 47 3" xfId="5213" xr:uid="{00000000-0005-0000-0000-0000D2560000}"/>
    <cellStyle name="40% - uthevingsfarge 5 47 4" xfId="47217" xr:uid="{00000000-0005-0000-0000-0000D3560000}"/>
    <cellStyle name="40% - uthevingsfarge 5 47_4 manuell" xfId="55410"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18" xr:uid="{00000000-0005-0000-0000-0000D8560000}"/>
    <cellStyle name="40% - uthevingsfarge 5 48 2_4 manuell" xfId="55411" xr:uid="{622B827C-09F0-48E6-B4B0-F3D1A5004452}"/>
    <cellStyle name="40% - uthevingsfarge 5 48 3" xfId="5217" xr:uid="{00000000-0005-0000-0000-0000DA560000}"/>
    <cellStyle name="40% - uthevingsfarge 5 48 4" xfId="47219" xr:uid="{00000000-0005-0000-0000-0000DB560000}"/>
    <cellStyle name="40% - uthevingsfarge 5 48_4 manuell" xfId="55412"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20" xr:uid="{00000000-0005-0000-0000-0000E0560000}"/>
    <cellStyle name="40% - uthevingsfarge 5 49 2_4 manuell" xfId="55413" xr:uid="{03DB7920-23D7-4DC5-A952-CEBC48128AC5}"/>
    <cellStyle name="40% - uthevingsfarge 5 49 3" xfId="5221" xr:uid="{00000000-0005-0000-0000-0000E2560000}"/>
    <cellStyle name="40% - uthevingsfarge 5 49 4" xfId="47221" xr:uid="{00000000-0005-0000-0000-0000E3560000}"/>
    <cellStyle name="40% - uthevingsfarge 5 49_4 manuell" xfId="55414"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2" xr:uid="{00000000-0005-0000-0000-0000E8560000}"/>
    <cellStyle name="40% - uthevingsfarge 5 5 2 2 2 2" xfId="47223" xr:uid="{00000000-0005-0000-0000-0000E9560000}"/>
    <cellStyle name="40% - uthevingsfarge 5 5 2 2 3" xfId="47224" xr:uid="{00000000-0005-0000-0000-0000EA560000}"/>
    <cellStyle name="40% - uthevingsfarge 5 5 2 2_3. Chng in credit spreads" xfId="47225" xr:uid="{00000000-0005-0000-0000-0000EB560000}"/>
    <cellStyle name="40% - uthevingsfarge 5 5 2 3" xfId="47226" xr:uid="{00000000-0005-0000-0000-0000EC560000}"/>
    <cellStyle name="40% - uthevingsfarge 5 5 2 3 2" xfId="47227" xr:uid="{00000000-0005-0000-0000-0000ED560000}"/>
    <cellStyle name="40% - uthevingsfarge 5 5 2 3 2 2" xfId="47228" xr:uid="{00000000-0005-0000-0000-0000EE560000}"/>
    <cellStyle name="40% - uthevingsfarge 5 5 2 3 3" xfId="47229" xr:uid="{00000000-0005-0000-0000-0000EF560000}"/>
    <cellStyle name="40% - uthevingsfarge 5 5 2 3_3. Chng in credit spreads" xfId="47230" xr:uid="{00000000-0005-0000-0000-0000F0560000}"/>
    <cellStyle name="40% - uthevingsfarge 5 5 2 4" xfId="47231" xr:uid="{00000000-0005-0000-0000-0000F1560000}"/>
    <cellStyle name="40% - uthevingsfarge 5 5 2 4 2" xfId="47232" xr:uid="{00000000-0005-0000-0000-0000F2560000}"/>
    <cellStyle name="40% - uthevingsfarge 5 5 2 5" xfId="47233" xr:uid="{00000000-0005-0000-0000-0000F3560000}"/>
    <cellStyle name="40% - uthevingsfarge 5 5 2_3. Chng in credit spreads" xfId="47234" xr:uid="{00000000-0005-0000-0000-0000F4560000}"/>
    <cellStyle name="40% - uthevingsfarge 5 5 3" xfId="5225" xr:uid="{00000000-0005-0000-0000-0000F5560000}"/>
    <cellStyle name="40% - uthevingsfarge 5 5 3 2" xfId="17306" xr:uid="{00000000-0005-0000-0000-0000F6560000}"/>
    <cellStyle name="40% - uthevingsfarge 5 5 3 2 2" xfId="47235" xr:uid="{00000000-0005-0000-0000-0000F7560000}"/>
    <cellStyle name="40% - uthevingsfarge 5 5 3 3" xfId="47236" xr:uid="{00000000-0005-0000-0000-0000F8560000}"/>
    <cellStyle name="40% - uthevingsfarge 5 5 3_3. Chng in credit spreads" xfId="47237" xr:uid="{00000000-0005-0000-0000-0000F9560000}"/>
    <cellStyle name="40% - uthevingsfarge 5 5 4" xfId="17307" xr:uid="{00000000-0005-0000-0000-0000FA560000}"/>
    <cellStyle name="40% - uthevingsfarge 5 5 4 2" xfId="47238" xr:uid="{00000000-0005-0000-0000-0000FB560000}"/>
    <cellStyle name="40% - uthevingsfarge 5 5 4 2 2" xfId="47239" xr:uid="{00000000-0005-0000-0000-0000FC560000}"/>
    <cellStyle name="40% - uthevingsfarge 5 5 4 3" xfId="47240" xr:uid="{00000000-0005-0000-0000-0000FD560000}"/>
    <cellStyle name="40% - uthevingsfarge 5 5 4_3. Chng in credit spreads" xfId="47241" xr:uid="{00000000-0005-0000-0000-0000FE560000}"/>
    <cellStyle name="40% - uthevingsfarge 5 5 5" xfId="17308" xr:uid="{00000000-0005-0000-0000-0000FF560000}"/>
    <cellStyle name="40% - uthevingsfarge 5 5 5 2" xfId="47242" xr:uid="{00000000-0005-0000-0000-000000570000}"/>
    <cellStyle name="40% - uthevingsfarge 5 5 6" xfId="39959" xr:uid="{00000000-0005-0000-0000-000001570000}"/>
    <cellStyle name="40% - uthevingsfarge 5 5 7" xfId="47243" xr:uid="{00000000-0005-0000-0000-000002570000}"/>
    <cellStyle name="40% - uthevingsfarge 5 5 8" xfId="47244" xr:uid="{00000000-0005-0000-0000-000003570000}"/>
    <cellStyle name="40% - uthevingsfarge 5 5 9" xfId="47245" xr:uid="{00000000-0005-0000-0000-000004570000}"/>
    <cellStyle name="40% - uthevingsfarge 5 5_3. Chng in credit spreads" xfId="47246"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47" xr:uid="{00000000-0005-0000-0000-000009570000}"/>
    <cellStyle name="40% - uthevingsfarge 5 50 2_4 manuell" xfId="55415" xr:uid="{50409D76-0141-4E47-A749-D322EF80308C}"/>
    <cellStyle name="40% - uthevingsfarge 5 50 3" xfId="5229" xr:uid="{00000000-0005-0000-0000-00000B570000}"/>
    <cellStyle name="40% - uthevingsfarge 5 50 4" xfId="47248" xr:uid="{00000000-0005-0000-0000-00000C570000}"/>
    <cellStyle name="40% - uthevingsfarge 5 50_4 manuell" xfId="55416"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49" xr:uid="{00000000-0005-0000-0000-000011570000}"/>
    <cellStyle name="40% - uthevingsfarge 5 51 2_4 manuell" xfId="55417" xr:uid="{C08026F2-8634-4AB9-8E98-5ECAF5534280}"/>
    <cellStyle name="40% - uthevingsfarge 5 51 3" xfId="5233" xr:uid="{00000000-0005-0000-0000-000013570000}"/>
    <cellStyle name="40% - uthevingsfarge 5 51 4" xfId="47250" xr:uid="{00000000-0005-0000-0000-000014570000}"/>
    <cellStyle name="40% - uthevingsfarge 5 51_4 manuell" xfId="55418"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1" xr:uid="{00000000-0005-0000-0000-000019570000}"/>
    <cellStyle name="40% - uthevingsfarge 5 52 2_4 manuell" xfId="55419" xr:uid="{17136FDE-20F6-4536-8159-E707C2E2B642}"/>
    <cellStyle name="40% - uthevingsfarge 5 52 3" xfId="5237" xr:uid="{00000000-0005-0000-0000-00001B570000}"/>
    <cellStyle name="40% - uthevingsfarge 5 52 4" xfId="47252" xr:uid="{00000000-0005-0000-0000-00001C570000}"/>
    <cellStyle name="40% - uthevingsfarge 5 52_4 manuell" xfId="55420"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3" xr:uid="{00000000-0005-0000-0000-000021570000}"/>
    <cellStyle name="40% - uthevingsfarge 5 53 2_4 manuell" xfId="55421" xr:uid="{56E70A13-19CE-4679-95C5-E1C15AD3099C}"/>
    <cellStyle name="40% - uthevingsfarge 5 53 3" xfId="5241" xr:uid="{00000000-0005-0000-0000-000023570000}"/>
    <cellStyle name="40% - uthevingsfarge 5 53 4" xfId="47254" xr:uid="{00000000-0005-0000-0000-000024570000}"/>
    <cellStyle name="40% - uthevingsfarge 5 53_4 manuell" xfId="55422"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55" xr:uid="{00000000-0005-0000-0000-000029570000}"/>
    <cellStyle name="40% - uthevingsfarge 5 54 2_4 manuell" xfId="55423" xr:uid="{58FC8EBC-2871-4E70-B47A-D7F5EE3F6B11}"/>
    <cellStyle name="40% - uthevingsfarge 5 54 3" xfId="5245" xr:uid="{00000000-0005-0000-0000-00002B570000}"/>
    <cellStyle name="40% - uthevingsfarge 5 54 4" xfId="47256" xr:uid="{00000000-0005-0000-0000-00002C570000}"/>
    <cellStyle name="40% - uthevingsfarge 5 54_4 manuell" xfId="55424"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57" xr:uid="{00000000-0005-0000-0000-000031570000}"/>
    <cellStyle name="40% - uthevingsfarge 5 55 2_4 manuell" xfId="55425" xr:uid="{17773402-59D9-4CC3-9988-7F0BC11E1312}"/>
    <cellStyle name="40% - uthevingsfarge 5 55 3" xfId="5249" xr:uid="{00000000-0005-0000-0000-000033570000}"/>
    <cellStyle name="40% - uthevingsfarge 5 55 4" xfId="47258" xr:uid="{00000000-0005-0000-0000-000034570000}"/>
    <cellStyle name="40% - uthevingsfarge 5 55_4 manuell" xfId="55426"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59" xr:uid="{00000000-0005-0000-0000-000039570000}"/>
    <cellStyle name="40% - uthevingsfarge 5 56 2_4 manuell" xfId="55427" xr:uid="{B6D57FE7-A869-46B2-B625-B64D10EDDE45}"/>
    <cellStyle name="40% - uthevingsfarge 5 56 3" xfId="5253" xr:uid="{00000000-0005-0000-0000-00003B570000}"/>
    <cellStyle name="40% - uthevingsfarge 5 56 4" xfId="47260" xr:uid="{00000000-0005-0000-0000-00003C570000}"/>
    <cellStyle name="40% - uthevingsfarge 5 56_4 manuell" xfId="55428"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1" xr:uid="{00000000-0005-0000-0000-000041570000}"/>
    <cellStyle name="40% - uthevingsfarge 5 57 2_4 manuell" xfId="55429" xr:uid="{0C924BFA-5C0F-49A3-B730-B64C545A62BC}"/>
    <cellStyle name="40% - uthevingsfarge 5 57 3" xfId="5257" xr:uid="{00000000-0005-0000-0000-000043570000}"/>
    <cellStyle name="40% - uthevingsfarge 5 57 4" xfId="47262" xr:uid="{00000000-0005-0000-0000-000044570000}"/>
    <cellStyle name="40% - uthevingsfarge 5 57_4 manuell" xfId="55430"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3" xr:uid="{00000000-0005-0000-0000-000049570000}"/>
    <cellStyle name="40% - uthevingsfarge 5 58 2_4 manuell" xfId="55431" xr:uid="{86E57DB6-7971-4C17-8842-A94CE45109C0}"/>
    <cellStyle name="40% - uthevingsfarge 5 58 3" xfId="5261" xr:uid="{00000000-0005-0000-0000-00004B570000}"/>
    <cellStyle name="40% - uthevingsfarge 5 58 4" xfId="47264" xr:uid="{00000000-0005-0000-0000-00004C570000}"/>
    <cellStyle name="40% - uthevingsfarge 5 58_4 manuell" xfId="55432"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65" xr:uid="{00000000-0005-0000-0000-000051570000}"/>
    <cellStyle name="40% - uthevingsfarge 5 59 2_4 manuell" xfId="55433" xr:uid="{F15051B2-1773-4F50-8602-B3519A74C3E2}"/>
    <cellStyle name="40% - uthevingsfarge 5 59 3" xfId="5265" xr:uid="{00000000-0005-0000-0000-000053570000}"/>
    <cellStyle name="40% - uthevingsfarge 5 59 4" xfId="47266" xr:uid="{00000000-0005-0000-0000-000054570000}"/>
    <cellStyle name="40% - uthevingsfarge 5 59_4 manuell" xfId="55434"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67" xr:uid="{00000000-0005-0000-0000-000059570000}"/>
    <cellStyle name="40% - uthevingsfarge 5 6 2 2_CC1" xfId="55435" xr:uid="{82EF193F-094F-4C64-97B2-A5D0CC6199EA}"/>
    <cellStyle name="40% - uthevingsfarge 5 6 2 3" xfId="47268" xr:uid="{00000000-0005-0000-0000-00005A570000}"/>
    <cellStyle name="40% - uthevingsfarge 5 6 2 4" xfId="47269" xr:uid="{00000000-0005-0000-0000-00005B570000}"/>
    <cellStyle name="40% - uthevingsfarge 5 6 2_3. Chng in credit spreads" xfId="47270" xr:uid="{00000000-0005-0000-0000-00005C570000}"/>
    <cellStyle name="40% - uthevingsfarge 5 6 3" xfId="5269" xr:uid="{00000000-0005-0000-0000-00005D570000}"/>
    <cellStyle name="40% - uthevingsfarge 5 6 3 2" xfId="17309" xr:uid="{00000000-0005-0000-0000-00005E570000}"/>
    <cellStyle name="40% - uthevingsfarge 5 6 3 2 2" xfId="47271" xr:uid="{00000000-0005-0000-0000-00005F570000}"/>
    <cellStyle name="40% - uthevingsfarge 5 6 3 3" xfId="47272" xr:uid="{00000000-0005-0000-0000-000060570000}"/>
    <cellStyle name="40% - uthevingsfarge 5 6 3_3. Chng in credit spreads" xfId="47273" xr:uid="{00000000-0005-0000-0000-000061570000}"/>
    <cellStyle name="40% - uthevingsfarge 5 6 4" xfId="17310" xr:uid="{00000000-0005-0000-0000-000062570000}"/>
    <cellStyle name="40% - uthevingsfarge 5 6 4 2" xfId="47274" xr:uid="{00000000-0005-0000-0000-000063570000}"/>
    <cellStyle name="40% - uthevingsfarge 5 6 5" xfId="17311" xr:uid="{00000000-0005-0000-0000-000064570000}"/>
    <cellStyle name="40% - uthevingsfarge 5 6 6" xfId="39960" xr:uid="{00000000-0005-0000-0000-000065570000}"/>
    <cellStyle name="40% - uthevingsfarge 5 6 7" xfId="47275" xr:uid="{00000000-0005-0000-0000-000066570000}"/>
    <cellStyle name="40% - uthevingsfarge 5 6 8" xfId="47276" xr:uid="{00000000-0005-0000-0000-000067570000}"/>
    <cellStyle name="40% - uthevingsfarge 5 6 9" xfId="47277" xr:uid="{00000000-0005-0000-0000-000068570000}"/>
    <cellStyle name="40% - uthevingsfarge 5 6_3. Chng in credit spreads" xfId="47278" xr:uid="{00000000-0005-0000-0000-000069570000}"/>
    <cellStyle name="40% - uthevingsfarge 5 60" xfId="17312" xr:uid="{00000000-0005-0000-0000-00006A570000}"/>
    <cellStyle name="40% - uthevingsfarge 5 60 2" xfId="17313" xr:uid="{00000000-0005-0000-0000-00006B570000}"/>
    <cellStyle name="40% - uthevingsfarge 5 60 2 2" xfId="36617" xr:uid="{00000000-0005-0000-0000-00006C570000}"/>
    <cellStyle name="40% - uthevingsfarge 5 60 3" xfId="17314" xr:uid="{00000000-0005-0000-0000-00006D570000}"/>
    <cellStyle name="40% - uthevingsfarge 5 60 4" xfId="36381"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38" xr:uid="{00000000-0005-0000-0000-000072570000}"/>
    <cellStyle name="40% - uthevingsfarge 5 61 3" xfId="17318" xr:uid="{00000000-0005-0000-0000-000073570000}"/>
    <cellStyle name="40% - uthevingsfarge 5 61 4" xfId="36407"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4" xr:uid="{00000000-0005-0000-0000-000078570000}"/>
    <cellStyle name="40% - uthevingsfarge 5 62 3" xfId="36391" xr:uid="{00000000-0005-0000-0000-000079570000}"/>
    <cellStyle name="40% - uthevingsfarge 5 62_AVA DVA EL" xfId="17322" xr:uid="{00000000-0005-0000-0000-00007A570000}"/>
    <cellStyle name="40% - uthevingsfarge 5 63" xfId="17323" xr:uid="{00000000-0005-0000-0000-00007B570000}"/>
    <cellStyle name="40% - uthevingsfarge 5 63 2" xfId="36591" xr:uid="{00000000-0005-0000-0000-00007C570000}"/>
    <cellStyle name="40% - uthevingsfarge 5 64" xfId="17324" xr:uid="{00000000-0005-0000-0000-00007D570000}"/>
    <cellStyle name="40% - uthevingsfarge 5 64 2" xfId="36670" xr:uid="{00000000-0005-0000-0000-00007E570000}"/>
    <cellStyle name="40% - uthevingsfarge 5 65" xfId="17325" xr:uid="{00000000-0005-0000-0000-00007F570000}"/>
    <cellStyle name="40% - uthevingsfarge 5 65 2" xfId="36561" xr:uid="{00000000-0005-0000-0000-000080570000}"/>
    <cellStyle name="40% - uthevingsfarge 5 66" xfId="17326" xr:uid="{00000000-0005-0000-0000-000081570000}"/>
    <cellStyle name="40% - uthevingsfarge 5 66 2" xfId="36656" xr:uid="{00000000-0005-0000-0000-000082570000}"/>
    <cellStyle name="40% - uthevingsfarge 5 67" xfId="36530" xr:uid="{00000000-0005-0000-0000-000083570000}"/>
    <cellStyle name="40% - uthevingsfarge 5 68" xfId="47279" xr:uid="{00000000-0005-0000-0000-000084570000}"/>
    <cellStyle name="40% - uthevingsfarge 5 69" xfId="47280"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1" xr:uid="{00000000-0005-0000-0000-000089570000}"/>
    <cellStyle name="40% - uthevingsfarge 5 7 2 4" xfId="47282" xr:uid="{00000000-0005-0000-0000-00008A570000}"/>
    <cellStyle name="40% - uthevingsfarge 5 7 2_4 manuell" xfId="55436"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3" xr:uid="{00000000-0005-0000-0000-000091570000}"/>
    <cellStyle name="40% - uthevingsfarge 5 7 7" xfId="47284" xr:uid="{00000000-0005-0000-0000-000092570000}"/>
    <cellStyle name="40% - uthevingsfarge 5 7 8" xfId="47285" xr:uid="{00000000-0005-0000-0000-000093570000}"/>
    <cellStyle name="40% - uthevingsfarge 5 7_3. Chng in credit spreads" xfId="47286" xr:uid="{00000000-0005-0000-0000-000094570000}"/>
    <cellStyle name="40% - uthevingsfarge 5 70" xfId="47287" xr:uid="{00000000-0005-0000-0000-000095570000}"/>
    <cellStyle name="40% - uthevingsfarge 5 71" xfId="47288" xr:uid="{00000000-0005-0000-0000-000096570000}"/>
    <cellStyle name="40% - uthevingsfarge 5 72" xfId="47289" xr:uid="{00000000-0005-0000-0000-000097570000}"/>
    <cellStyle name="40% - uthevingsfarge 5 73" xfId="47290" xr:uid="{00000000-0005-0000-0000-000098570000}"/>
    <cellStyle name="40% - uthevingsfarge 5 74" xfId="47291"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2" xr:uid="{00000000-0005-0000-0000-00009D570000}"/>
    <cellStyle name="40% - uthevingsfarge 5 8 2 4" xfId="47293" xr:uid="{00000000-0005-0000-0000-00009E570000}"/>
    <cellStyle name="40% - uthevingsfarge 5 8 2_4 manuell" xfId="55437" xr:uid="{6C2F1984-047D-4713-B67F-7905E76DC3F7}"/>
    <cellStyle name="40% - uthevingsfarge 5 8 3" xfId="5277" xr:uid="{00000000-0005-0000-0000-0000A0570000}"/>
    <cellStyle name="40% - uthevingsfarge 5 8 4" xfId="47294" xr:uid="{00000000-0005-0000-0000-0000A1570000}"/>
    <cellStyle name="40% - uthevingsfarge 5 8 5" xfId="47295" xr:uid="{00000000-0005-0000-0000-0000A2570000}"/>
    <cellStyle name="40% - uthevingsfarge 5 8_3. Chng in credit spreads" xfId="47296"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97" xr:uid="{00000000-0005-0000-0000-0000A7570000}"/>
    <cellStyle name="40% - uthevingsfarge 5 9 2_4 manuell" xfId="55438" xr:uid="{FDA1E688-0F6D-47A5-8C88-175817EB72B5}"/>
    <cellStyle name="40% - uthevingsfarge 5 9 3" xfId="5281" xr:uid="{00000000-0005-0000-0000-0000A9570000}"/>
    <cellStyle name="40% - uthevingsfarge 5 9 4" xfId="47298" xr:uid="{00000000-0005-0000-0000-0000AA570000}"/>
    <cellStyle name="40% - uthevingsfarge 5 9 5" xfId="47299" xr:uid="{00000000-0005-0000-0000-0000AB570000}"/>
    <cellStyle name="40% - uthevingsfarge 5 9_4 manuell" xfId="55439" xr:uid="{D714BAFB-C350-4245-8F8F-38BA0164CDC1}"/>
    <cellStyle name="40% - uthevingsfarge 5_4 manuell" xfId="55440" xr:uid="{9C4DB625-7E45-4C9C-B366-C83D965BCCDF}"/>
    <cellStyle name="40% - uthevingsfarge 6" xfId="36256"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300" xr:uid="{00000000-0005-0000-0000-0000B2570000}"/>
    <cellStyle name="40% - uthevingsfarge 6 10 2_4 manuell" xfId="55441" xr:uid="{97D66D13-7634-460B-A659-7C4A97AB7A0C}"/>
    <cellStyle name="40% - uthevingsfarge 6 10 3" xfId="5285" xr:uid="{00000000-0005-0000-0000-0000B4570000}"/>
    <cellStyle name="40% - uthevingsfarge 6 10 4" xfId="47301" xr:uid="{00000000-0005-0000-0000-0000B5570000}"/>
    <cellStyle name="40% - uthevingsfarge 6 10 5" xfId="47302" xr:uid="{00000000-0005-0000-0000-0000B6570000}"/>
    <cellStyle name="40% - uthevingsfarge 6 10_4 manuell" xfId="55442"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3" xr:uid="{00000000-0005-0000-0000-0000BB570000}"/>
    <cellStyle name="40% - uthevingsfarge 6 11 2_4 manuell" xfId="55443" xr:uid="{9777ACD3-F453-469E-93DE-3AEC0AA4629D}"/>
    <cellStyle name="40% - uthevingsfarge 6 11 3" xfId="5289" xr:uid="{00000000-0005-0000-0000-0000BD570000}"/>
    <cellStyle name="40% - uthevingsfarge 6 11 4" xfId="47304" xr:uid="{00000000-0005-0000-0000-0000BE570000}"/>
    <cellStyle name="40% - uthevingsfarge 6 11_4 manuell" xfId="55444"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05" xr:uid="{00000000-0005-0000-0000-0000C3570000}"/>
    <cellStyle name="40% - uthevingsfarge 6 12 2_4 manuell" xfId="55445" xr:uid="{975E6929-3275-4165-85E4-8DE05F128E78}"/>
    <cellStyle name="40% - uthevingsfarge 6 12 3" xfId="5293" xr:uid="{00000000-0005-0000-0000-0000C5570000}"/>
    <cellStyle name="40% - uthevingsfarge 6 12 4" xfId="47306" xr:uid="{00000000-0005-0000-0000-0000C6570000}"/>
    <cellStyle name="40% - uthevingsfarge 6 12_4 manuell" xfId="55446"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07" xr:uid="{00000000-0005-0000-0000-0000CB570000}"/>
    <cellStyle name="40% - uthevingsfarge 6 13 2_4 manuell" xfId="55447" xr:uid="{5E5317DD-B002-4E84-804C-05B0A6D73AE8}"/>
    <cellStyle name="40% - uthevingsfarge 6 13 3" xfId="5297" xr:uid="{00000000-0005-0000-0000-0000CD570000}"/>
    <cellStyle name="40% - uthevingsfarge 6 13 4" xfId="47308" xr:uid="{00000000-0005-0000-0000-0000CE570000}"/>
    <cellStyle name="40% - uthevingsfarge 6 13_4 manuell" xfId="55448"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09" xr:uid="{00000000-0005-0000-0000-0000D3570000}"/>
    <cellStyle name="40% - uthevingsfarge 6 14 2_4 manuell" xfId="55449" xr:uid="{99B4331D-2F22-4A35-9369-23085E4FC0F1}"/>
    <cellStyle name="40% - uthevingsfarge 6 14 3" xfId="5301" xr:uid="{00000000-0005-0000-0000-0000D5570000}"/>
    <cellStyle name="40% - uthevingsfarge 6 14 4" xfId="47310" xr:uid="{00000000-0005-0000-0000-0000D6570000}"/>
    <cellStyle name="40% - uthevingsfarge 6 14_4 manuell" xfId="55450"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1" xr:uid="{00000000-0005-0000-0000-0000DB570000}"/>
    <cellStyle name="40% - uthevingsfarge 6 15 2_4 manuell" xfId="55451" xr:uid="{CE65E134-FEBC-4040-AF65-F27437AFE9DB}"/>
    <cellStyle name="40% - uthevingsfarge 6 15 3" xfId="5305" xr:uid="{00000000-0005-0000-0000-0000DD570000}"/>
    <cellStyle name="40% - uthevingsfarge 6 15 4" xfId="47312" xr:uid="{00000000-0005-0000-0000-0000DE570000}"/>
    <cellStyle name="40% - uthevingsfarge 6 15_4 manuell" xfId="55452"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3" xr:uid="{00000000-0005-0000-0000-0000E3570000}"/>
    <cellStyle name="40% - uthevingsfarge 6 16 2_4 manuell" xfId="55453" xr:uid="{56E72F8A-B176-446B-9201-83068D6616B9}"/>
    <cellStyle name="40% - uthevingsfarge 6 16 3" xfId="5309" xr:uid="{00000000-0005-0000-0000-0000E5570000}"/>
    <cellStyle name="40% - uthevingsfarge 6 16 4" xfId="47314" xr:uid="{00000000-0005-0000-0000-0000E6570000}"/>
    <cellStyle name="40% - uthevingsfarge 6 16_4 manuell" xfId="55454"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15" xr:uid="{00000000-0005-0000-0000-0000EB570000}"/>
    <cellStyle name="40% - uthevingsfarge 6 17 2_4 manuell" xfId="55455" xr:uid="{409641DE-EC7A-4384-A3A9-703C7B5D3B88}"/>
    <cellStyle name="40% - uthevingsfarge 6 17 3" xfId="5313" xr:uid="{00000000-0005-0000-0000-0000ED570000}"/>
    <cellStyle name="40% - uthevingsfarge 6 17 4" xfId="47316" xr:uid="{00000000-0005-0000-0000-0000EE570000}"/>
    <cellStyle name="40% - uthevingsfarge 6 17_4 manuell" xfId="55456"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17" xr:uid="{00000000-0005-0000-0000-0000F3570000}"/>
    <cellStyle name="40% - uthevingsfarge 6 18 2_4 manuell" xfId="55457" xr:uid="{5F5D6984-F01D-40D7-928A-6C77D56709A6}"/>
    <cellStyle name="40% - uthevingsfarge 6 18 3" xfId="5317" xr:uid="{00000000-0005-0000-0000-0000F5570000}"/>
    <cellStyle name="40% - uthevingsfarge 6 18 4" xfId="47318" xr:uid="{00000000-0005-0000-0000-0000F6570000}"/>
    <cellStyle name="40% - uthevingsfarge 6 18_4 manuell" xfId="55458"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19" xr:uid="{00000000-0005-0000-0000-0000FB570000}"/>
    <cellStyle name="40% - uthevingsfarge 6 19 2_4 manuell" xfId="55459" xr:uid="{27A49F88-C099-44D2-8886-49A22E59C8C2}"/>
    <cellStyle name="40% - uthevingsfarge 6 19 3" xfId="5321" xr:uid="{00000000-0005-0000-0000-0000FD570000}"/>
    <cellStyle name="40% - uthevingsfarge 6 19 4" xfId="47320" xr:uid="{00000000-0005-0000-0000-0000FE570000}"/>
    <cellStyle name="40% - uthevingsfarge 6 19_4 manuell" xfId="55460"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1" xr:uid="{00000000-0005-0000-0000-000007580000}"/>
    <cellStyle name="40% - uthevingsfarge 6 2 14" xfId="47322" xr:uid="{00000000-0005-0000-0000-000008580000}"/>
    <cellStyle name="40% - uthevingsfarge 6 2 15" xfId="47323" xr:uid="{00000000-0005-0000-0000-000009580000}"/>
    <cellStyle name="40% - uthevingsfarge 6 2 16" xfId="47324" xr:uid="{00000000-0005-0000-0000-00000A580000}"/>
    <cellStyle name="40% - uthevingsfarge 6 2 2" xfId="5323" xr:uid="{00000000-0005-0000-0000-00000B580000}"/>
    <cellStyle name="40% - uthevingsfarge 6 2 2 10" xfId="47325" xr:uid="{00000000-0005-0000-0000-00000C580000}"/>
    <cellStyle name="40% - uthevingsfarge 6 2 2 11" xfId="47326" xr:uid="{00000000-0005-0000-0000-00000D580000}"/>
    <cellStyle name="40% - uthevingsfarge 6 2 2 2" xfId="5324" xr:uid="{00000000-0005-0000-0000-00000E580000}"/>
    <cellStyle name="40% - uthevingsfarge 6 2 2 2 10" xfId="47327" xr:uid="{00000000-0005-0000-0000-00000F580000}"/>
    <cellStyle name="40% - uthevingsfarge 6 2 2 2 2" xfId="17337" xr:uid="{00000000-0005-0000-0000-000010580000}"/>
    <cellStyle name="40% - uthevingsfarge 6 2 2 2 2 2" xfId="17338" xr:uid="{00000000-0005-0000-0000-000011580000}"/>
    <cellStyle name="40% - uthevingsfarge 6 2 2 2 2 2 2" xfId="47328" xr:uid="{00000000-0005-0000-0000-000012580000}"/>
    <cellStyle name="40% - uthevingsfarge 6 2 2 2 2 2 2 2" xfId="47329" xr:uid="{00000000-0005-0000-0000-000013580000}"/>
    <cellStyle name="40% - uthevingsfarge 6 2 2 2 2 2 3" xfId="47330" xr:uid="{00000000-0005-0000-0000-000014580000}"/>
    <cellStyle name="40% - uthevingsfarge 6 2 2 2 2 2_3. Chng in credit spreads" xfId="47331" xr:uid="{00000000-0005-0000-0000-000015580000}"/>
    <cellStyle name="40% - uthevingsfarge 6 2 2 2 2 3" xfId="17339" xr:uid="{00000000-0005-0000-0000-000016580000}"/>
    <cellStyle name="40% - uthevingsfarge 6 2 2 2 2 3 2" xfId="47332" xr:uid="{00000000-0005-0000-0000-000017580000}"/>
    <cellStyle name="40% - uthevingsfarge 6 2 2 2 2 4" xfId="47333" xr:uid="{00000000-0005-0000-0000-000018580000}"/>
    <cellStyle name="40% - uthevingsfarge 6 2 2 2 2 5" xfId="47334" xr:uid="{00000000-0005-0000-0000-000019580000}"/>
    <cellStyle name="40% - uthevingsfarge 6 2 2 2 2 6" xfId="47335" xr:uid="{00000000-0005-0000-0000-00001A580000}"/>
    <cellStyle name="40% - uthevingsfarge 6 2 2 2 2_3. Chng in credit spreads" xfId="47336" xr:uid="{00000000-0005-0000-0000-00001B580000}"/>
    <cellStyle name="40% - uthevingsfarge 6 2 2 2 3" xfId="17340" xr:uid="{00000000-0005-0000-0000-00001C580000}"/>
    <cellStyle name="40% - uthevingsfarge 6 2 2 2 3 2" xfId="17341" xr:uid="{00000000-0005-0000-0000-00001D580000}"/>
    <cellStyle name="40% - uthevingsfarge 6 2 2 2 3 2 2" xfId="47337" xr:uid="{00000000-0005-0000-0000-00001E580000}"/>
    <cellStyle name="40% - uthevingsfarge 6 2 2 2 3 2 2 2" xfId="47338" xr:uid="{00000000-0005-0000-0000-00001F580000}"/>
    <cellStyle name="40% - uthevingsfarge 6 2 2 2 3 2 3" xfId="47339" xr:uid="{00000000-0005-0000-0000-000020580000}"/>
    <cellStyle name="40% - uthevingsfarge 6 2 2 2 3 2_3. Chng in credit spreads" xfId="47340" xr:uid="{00000000-0005-0000-0000-000021580000}"/>
    <cellStyle name="40% - uthevingsfarge 6 2 2 2 3 3" xfId="17342" xr:uid="{00000000-0005-0000-0000-000022580000}"/>
    <cellStyle name="40% - uthevingsfarge 6 2 2 2 3 3 2" xfId="47341" xr:uid="{00000000-0005-0000-0000-000023580000}"/>
    <cellStyle name="40% - uthevingsfarge 6 2 2 2 3 4" xfId="47342" xr:uid="{00000000-0005-0000-0000-000024580000}"/>
    <cellStyle name="40% - uthevingsfarge 6 2 2 2 3 5" xfId="47343" xr:uid="{00000000-0005-0000-0000-000025580000}"/>
    <cellStyle name="40% - uthevingsfarge 6 2 2 2 3 6" xfId="47344" xr:uid="{00000000-0005-0000-0000-000026580000}"/>
    <cellStyle name="40% - uthevingsfarge 6 2 2 2 3_3. Chng in credit spreads" xfId="47345" xr:uid="{00000000-0005-0000-0000-000027580000}"/>
    <cellStyle name="40% - uthevingsfarge 6 2 2 2 4" xfId="17343" xr:uid="{00000000-0005-0000-0000-000028580000}"/>
    <cellStyle name="40% - uthevingsfarge 6 2 2 2 4 2" xfId="17344" xr:uid="{00000000-0005-0000-0000-000029580000}"/>
    <cellStyle name="40% - uthevingsfarge 6 2 2 2 4 2 2" xfId="47346" xr:uid="{00000000-0005-0000-0000-00002A580000}"/>
    <cellStyle name="40% - uthevingsfarge 6 2 2 2 4 3" xfId="17345" xr:uid="{00000000-0005-0000-0000-00002B580000}"/>
    <cellStyle name="40% - uthevingsfarge 6 2 2 2 4 4" xfId="47347" xr:uid="{00000000-0005-0000-0000-00002C580000}"/>
    <cellStyle name="40% - uthevingsfarge 6 2 2 2 4 5" xfId="47348" xr:uid="{00000000-0005-0000-0000-00002D580000}"/>
    <cellStyle name="40% - uthevingsfarge 6 2 2 2 4 6" xfId="47349" xr:uid="{00000000-0005-0000-0000-00002E580000}"/>
    <cellStyle name="40% - uthevingsfarge 6 2 2 2 4_3. Chng in credit spreads" xfId="47350" xr:uid="{00000000-0005-0000-0000-00002F580000}"/>
    <cellStyle name="40% - uthevingsfarge 6 2 2 2 5" xfId="17346" xr:uid="{00000000-0005-0000-0000-000030580000}"/>
    <cellStyle name="40% - uthevingsfarge 6 2 2 2 5 2" xfId="17347" xr:uid="{00000000-0005-0000-0000-000031580000}"/>
    <cellStyle name="40% - uthevingsfarge 6 2 2 2 5 2 2" xfId="47351" xr:uid="{00000000-0005-0000-0000-000032580000}"/>
    <cellStyle name="40% - uthevingsfarge 6 2 2 2 5 3" xfId="17348" xr:uid="{00000000-0005-0000-0000-000033580000}"/>
    <cellStyle name="40% - uthevingsfarge 6 2 2 2 5 4" xfId="47352" xr:uid="{00000000-0005-0000-0000-000034580000}"/>
    <cellStyle name="40% - uthevingsfarge 6 2 2 2 5 5" xfId="47353" xr:uid="{00000000-0005-0000-0000-000035580000}"/>
    <cellStyle name="40% - uthevingsfarge 6 2 2 2 5_3. Chng in credit spreads" xfId="47354" xr:uid="{00000000-0005-0000-0000-000036580000}"/>
    <cellStyle name="40% - uthevingsfarge 6 2 2 2 6" xfId="17349" xr:uid="{00000000-0005-0000-0000-000037580000}"/>
    <cellStyle name="40% - uthevingsfarge 6 2 2 2 6 2" xfId="47355" xr:uid="{00000000-0005-0000-0000-000038580000}"/>
    <cellStyle name="40% - uthevingsfarge 6 2 2 2 7" xfId="17350" xr:uid="{00000000-0005-0000-0000-000039580000}"/>
    <cellStyle name="40% - uthevingsfarge 6 2 2 2 8" xfId="47356" xr:uid="{00000000-0005-0000-0000-00003A580000}"/>
    <cellStyle name="40% - uthevingsfarge 6 2 2 2 9" xfId="47357" xr:uid="{00000000-0005-0000-0000-00003B580000}"/>
    <cellStyle name="40% - uthevingsfarge 6 2 2 2_3. Chng in credit spreads" xfId="47358" xr:uid="{00000000-0005-0000-0000-00003C580000}"/>
    <cellStyle name="40% - uthevingsfarge 6 2 2 3" xfId="17351" xr:uid="{00000000-0005-0000-0000-00003D580000}"/>
    <cellStyle name="40% - uthevingsfarge 6 2 2 3 2" xfId="17352" xr:uid="{00000000-0005-0000-0000-00003E580000}"/>
    <cellStyle name="40% - uthevingsfarge 6 2 2 3 2 2" xfId="47359" xr:uid="{00000000-0005-0000-0000-00003F580000}"/>
    <cellStyle name="40% - uthevingsfarge 6 2 2 3 2 2 2" xfId="47360" xr:uid="{00000000-0005-0000-0000-000040580000}"/>
    <cellStyle name="40% - uthevingsfarge 6 2 2 3 2 3" xfId="47361" xr:uid="{00000000-0005-0000-0000-000041580000}"/>
    <cellStyle name="40% - uthevingsfarge 6 2 2 3 2_3. Chng in credit spreads" xfId="47362" xr:uid="{00000000-0005-0000-0000-000042580000}"/>
    <cellStyle name="40% - uthevingsfarge 6 2 2 3 3" xfId="17353" xr:uid="{00000000-0005-0000-0000-000043580000}"/>
    <cellStyle name="40% - uthevingsfarge 6 2 2 3 3 2" xfId="47363" xr:uid="{00000000-0005-0000-0000-000044580000}"/>
    <cellStyle name="40% - uthevingsfarge 6 2 2 3 4" xfId="47364" xr:uid="{00000000-0005-0000-0000-000045580000}"/>
    <cellStyle name="40% - uthevingsfarge 6 2 2 3 5" xfId="47365" xr:uid="{00000000-0005-0000-0000-000046580000}"/>
    <cellStyle name="40% - uthevingsfarge 6 2 2 3 6" xfId="47366" xr:uid="{00000000-0005-0000-0000-000047580000}"/>
    <cellStyle name="40% - uthevingsfarge 6 2 2 3_3. Chng in credit spreads" xfId="47367" xr:uid="{00000000-0005-0000-0000-000048580000}"/>
    <cellStyle name="40% - uthevingsfarge 6 2 2 4" xfId="17354" xr:uid="{00000000-0005-0000-0000-000049580000}"/>
    <cellStyle name="40% - uthevingsfarge 6 2 2 4 2" xfId="17355" xr:uid="{00000000-0005-0000-0000-00004A580000}"/>
    <cellStyle name="40% - uthevingsfarge 6 2 2 4 2 2" xfId="47368" xr:uid="{00000000-0005-0000-0000-00004B580000}"/>
    <cellStyle name="40% - uthevingsfarge 6 2 2 4 2 2 2" xfId="47369" xr:uid="{00000000-0005-0000-0000-00004C580000}"/>
    <cellStyle name="40% - uthevingsfarge 6 2 2 4 2 3" xfId="47370" xr:uid="{00000000-0005-0000-0000-00004D580000}"/>
    <cellStyle name="40% - uthevingsfarge 6 2 2 4 2_3. Chng in credit spreads" xfId="47371" xr:uid="{00000000-0005-0000-0000-00004E580000}"/>
    <cellStyle name="40% - uthevingsfarge 6 2 2 4 3" xfId="17356" xr:uid="{00000000-0005-0000-0000-00004F580000}"/>
    <cellStyle name="40% - uthevingsfarge 6 2 2 4 3 2" xfId="47372" xr:uid="{00000000-0005-0000-0000-000050580000}"/>
    <cellStyle name="40% - uthevingsfarge 6 2 2 4 4" xfId="47373" xr:uid="{00000000-0005-0000-0000-000051580000}"/>
    <cellStyle name="40% - uthevingsfarge 6 2 2 4 5" xfId="47374" xr:uid="{00000000-0005-0000-0000-000052580000}"/>
    <cellStyle name="40% - uthevingsfarge 6 2 2 4 6" xfId="47375" xr:uid="{00000000-0005-0000-0000-000053580000}"/>
    <cellStyle name="40% - uthevingsfarge 6 2 2 4_3. Chng in credit spreads" xfId="47376" xr:uid="{00000000-0005-0000-0000-000054580000}"/>
    <cellStyle name="40% - uthevingsfarge 6 2 2 5" xfId="17357" xr:uid="{00000000-0005-0000-0000-000055580000}"/>
    <cellStyle name="40% - uthevingsfarge 6 2 2 5 2" xfId="17358" xr:uid="{00000000-0005-0000-0000-000056580000}"/>
    <cellStyle name="40% - uthevingsfarge 6 2 2 5 2 2" xfId="47377" xr:uid="{00000000-0005-0000-0000-000057580000}"/>
    <cellStyle name="40% - uthevingsfarge 6 2 2 5 2 2 2" xfId="47378" xr:uid="{00000000-0005-0000-0000-000058580000}"/>
    <cellStyle name="40% - uthevingsfarge 6 2 2 5 2 3" xfId="47379" xr:uid="{00000000-0005-0000-0000-000059580000}"/>
    <cellStyle name="40% - uthevingsfarge 6 2 2 5 2_3. Chng in credit spreads" xfId="47380" xr:uid="{00000000-0005-0000-0000-00005A580000}"/>
    <cellStyle name="40% - uthevingsfarge 6 2 2 5 3" xfId="17359" xr:uid="{00000000-0005-0000-0000-00005B580000}"/>
    <cellStyle name="40% - uthevingsfarge 6 2 2 5 3 2" xfId="47381" xr:uid="{00000000-0005-0000-0000-00005C580000}"/>
    <cellStyle name="40% - uthevingsfarge 6 2 2 5 4" xfId="47382" xr:uid="{00000000-0005-0000-0000-00005D580000}"/>
    <cellStyle name="40% - uthevingsfarge 6 2 2 5 5" xfId="47383" xr:uid="{00000000-0005-0000-0000-00005E580000}"/>
    <cellStyle name="40% - uthevingsfarge 6 2 2 5 6" xfId="47384" xr:uid="{00000000-0005-0000-0000-00005F580000}"/>
    <cellStyle name="40% - uthevingsfarge 6 2 2 5_3. Chng in credit spreads" xfId="47385" xr:uid="{00000000-0005-0000-0000-000060580000}"/>
    <cellStyle name="40% - uthevingsfarge 6 2 2 6" xfId="17360" xr:uid="{00000000-0005-0000-0000-000061580000}"/>
    <cellStyle name="40% - uthevingsfarge 6 2 2 6 2" xfId="17361" xr:uid="{00000000-0005-0000-0000-000062580000}"/>
    <cellStyle name="40% - uthevingsfarge 6 2 2 6 2 2" xfId="47386" xr:uid="{00000000-0005-0000-0000-000063580000}"/>
    <cellStyle name="40% - uthevingsfarge 6 2 2 6 3" xfId="17362" xr:uid="{00000000-0005-0000-0000-000064580000}"/>
    <cellStyle name="40% - uthevingsfarge 6 2 2 6 4" xfId="47387" xr:uid="{00000000-0005-0000-0000-000065580000}"/>
    <cellStyle name="40% - uthevingsfarge 6 2 2 6 5" xfId="47388" xr:uid="{00000000-0005-0000-0000-000066580000}"/>
    <cellStyle name="40% - uthevingsfarge 6 2 2 6 6" xfId="47389" xr:uid="{00000000-0005-0000-0000-000067580000}"/>
    <cellStyle name="40% - uthevingsfarge 6 2 2 6_3. Chng in credit spreads" xfId="47390" xr:uid="{00000000-0005-0000-0000-000068580000}"/>
    <cellStyle name="40% - uthevingsfarge 6 2 2 7" xfId="17363" xr:uid="{00000000-0005-0000-0000-000069580000}"/>
    <cellStyle name="40% - uthevingsfarge 6 2 2 7 2" xfId="47391" xr:uid="{00000000-0005-0000-0000-00006A580000}"/>
    <cellStyle name="40% - uthevingsfarge 6 2 2 8" xfId="39961" xr:uid="{00000000-0005-0000-0000-00006B580000}"/>
    <cellStyle name="40% - uthevingsfarge 6 2 2 9" xfId="47392" xr:uid="{00000000-0005-0000-0000-00006C580000}"/>
    <cellStyle name="40% - uthevingsfarge 6 2 2_3. Chng in credit spreads" xfId="47393" xr:uid="{00000000-0005-0000-0000-00006D580000}"/>
    <cellStyle name="40% - uthevingsfarge 6 2 3" xfId="12469" xr:uid="{00000000-0005-0000-0000-00006E580000}"/>
    <cellStyle name="40% - uthevingsfarge 6 2 3 10" xfId="47394" xr:uid="{00000000-0005-0000-0000-00006F580000}"/>
    <cellStyle name="40% - uthevingsfarge 6 2 3 2" xfId="17364" xr:uid="{00000000-0005-0000-0000-000070580000}"/>
    <cellStyle name="40% - uthevingsfarge 6 2 3 2 2" xfId="17365" xr:uid="{00000000-0005-0000-0000-000071580000}"/>
    <cellStyle name="40% - uthevingsfarge 6 2 3 2 2 2" xfId="47395" xr:uid="{00000000-0005-0000-0000-000072580000}"/>
    <cellStyle name="40% - uthevingsfarge 6 2 3 2 2 2 2" xfId="47396" xr:uid="{00000000-0005-0000-0000-000073580000}"/>
    <cellStyle name="40% - uthevingsfarge 6 2 3 2 2 3" xfId="47397" xr:uid="{00000000-0005-0000-0000-000074580000}"/>
    <cellStyle name="40% - uthevingsfarge 6 2 3 2 2_3. Chng in credit spreads" xfId="47398" xr:uid="{00000000-0005-0000-0000-000075580000}"/>
    <cellStyle name="40% - uthevingsfarge 6 2 3 2 3" xfId="17366" xr:uid="{00000000-0005-0000-0000-000076580000}"/>
    <cellStyle name="40% - uthevingsfarge 6 2 3 2 3 2" xfId="47399" xr:uid="{00000000-0005-0000-0000-000077580000}"/>
    <cellStyle name="40% - uthevingsfarge 6 2 3 2 3 2 2" xfId="47400" xr:uid="{00000000-0005-0000-0000-000078580000}"/>
    <cellStyle name="40% - uthevingsfarge 6 2 3 2 3 3" xfId="47401" xr:uid="{00000000-0005-0000-0000-000079580000}"/>
    <cellStyle name="40% - uthevingsfarge 6 2 3 2 3_3. Chng in credit spreads" xfId="47402" xr:uid="{00000000-0005-0000-0000-00007A580000}"/>
    <cellStyle name="40% - uthevingsfarge 6 2 3 2 4" xfId="47403" xr:uid="{00000000-0005-0000-0000-00007B580000}"/>
    <cellStyle name="40% - uthevingsfarge 6 2 3 2 4 2" xfId="47404" xr:uid="{00000000-0005-0000-0000-00007C580000}"/>
    <cellStyle name="40% - uthevingsfarge 6 2 3 2 4 2 2" xfId="47405" xr:uid="{00000000-0005-0000-0000-00007D580000}"/>
    <cellStyle name="40% - uthevingsfarge 6 2 3 2 4 3" xfId="47406" xr:uid="{00000000-0005-0000-0000-00007E580000}"/>
    <cellStyle name="40% - uthevingsfarge 6 2 3 2 4_3. Chng in credit spreads" xfId="47407" xr:uid="{00000000-0005-0000-0000-00007F580000}"/>
    <cellStyle name="40% - uthevingsfarge 6 2 3 2 5" xfId="47408" xr:uid="{00000000-0005-0000-0000-000080580000}"/>
    <cellStyle name="40% - uthevingsfarge 6 2 3 2 5 2" xfId="47409" xr:uid="{00000000-0005-0000-0000-000081580000}"/>
    <cellStyle name="40% - uthevingsfarge 6 2 3 2 6" xfId="47410" xr:uid="{00000000-0005-0000-0000-000082580000}"/>
    <cellStyle name="40% - uthevingsfarge 6 2 3 2_3. Chng in credit spreads" xfId="47411" xr:uid="{00000000-0005-0000-0000-000083580000}"/>
    <cellStyle name="40% - uthevingsfarge 6 2 3 3" xfId="17367" xr:uid="{00000000-0005-0000-0000-000084580000}"/>
    <cellStyle name="40% - uthevingsfarge 6 2 3 3 2" xfId="17368" xr:uid="{00000000-0005-0000-0000-000085580000}"/>
    <cellStyle name="40% - uthevingsfarge 6 2 3 3 2 2" xfId="47412" xr:uid="{00000000-0005-0000-0000-000086580000}"/>
    <cellStyle name="40% - uthevingsfarge 6 2 3 3 2 2 2" xfId="47413" xr:uid="{00000000-0005-0000-0000-000087580000}"/>
    <cellStyle name="40% - uthevingsfarge 6 2 3 3 2 3" xfId="47414" xr:uid="{00000000-0005-0000-0000-000088580000}"/>
    <cellStyle name="40% - uthevingsfarge 6 2 3 3 2_3. Chng in credit spreads" xfId="47415" xr:uid="{00000000-0005-0000-0000-000089580000}"/>
    <cellStyle name="40% - uthevingsfarge 6 2 3 3 3" xfId="17369" xr:uid="{00000000-0005-0000-0000-00008A580000}"/>
    <cellStyle name="40% - uthevingsfarge 6 2 3 3 3 2" xfId="47416" xr:uid="{00000000-0005-0000-0000-00008B580000}"/>
    <cellStyle name="40% - uthevingsfarge 6 2 3 3 4" xfId="47417" xr:uid="{00000000-0005-0000-0000-00008C580000}"/>
    <cellStyle name="40% - uthevingsfarge 6 2 3 3 5" xfId="47418" xr:uid="{00000000-0005-0000-0000-00008D580000}"/>
    <cellStyle name="40% - uthevingsfarge 6 2 3 3 6" xfId="47419" xr:uid="{00000000-0005-0000-0000-00008E580000}"/>
    <cellStyle name="40% - uthevingsfarge 6 2 3 3_3. Chng in credit spreads" xfId="47420" xr:uid="{00000000-0005-0000-0000-00008F580000}"/>
    <cellStyle name="40% - uthevingsfarge 6 2 3 4" xfId="17370" xr:uid="{00000000-0005-0000-0000-000090580000}"/>
    <cellStyle name="40% - uthevingsfarge 6 2 3 4 2" xfId="17371" xr:uid="{00000000-0005-0000-0000-000091580000}"/>
    <cellStyle name="40% - uthevingsfarge 6 2 3 4 2 2" xfId="47421" xr:uid="{00000000-0005-0000-0000-000092580000}"/>
    <cellStyle name="40% - uthevingsfarge 6 2 3 4 3" xfId="17372" xr:uid="{00000000-0005-0000-0000-000093580000}"/>
    <cellStyle name="40% - uthevingsfarge 6 2 3 4 4" xfId="47422" xr:uid="{00000000-0005-0000-0000-000094580000}"/>
    <cellStyle name="40% - uthevingsfarge 6 2 3 4 5" xfId="47423" xr:uid="{00000000-0005-0000-0000-000095580000}"/>
    <cellStyle name="40% - uthevingsfarge 6 2 3 4 6" xfId="47424" xr:uid="{00000000-0005-0000-0000-000096580000}"/>
    <cellStyle name="40% - uthevingsfarge 6 2 3 4_3. Chng in credit spreads" xfId="47425" xr:uid="{00000000-0005-0000-0000-000097580000}"/>
    <cellStyle name="40% - uthevingsfarge 6 2 3 5" xfId="17373" xr:uid="{00000000-0005-0000-0000-000098580000}"/>
    <cellStyle name="40% - uthevingsfarge 6 2 3 5 2" xfId="17374" xr:uid="{00000000-0005-0000-0000-000099580000}"/>
    <cellStyle name="40% - uthevingsfarge 6 2 3 5 2 2" xfId="47426" xr:uid="{00000000-0005-0000-0000-00009A580000}"/>
    <cellStyle name="40% - uthevingsfarge 6 2 3 5 3" xfId="17375" xr:uid="{00000000-0005-0000-0000-00009B580000}"/>
    <cellStyle name="40% - uthevingsfarge 6 2 3 5 4" xfId="47427" xr:uid="{00000000-0005-0000-0000-00009C580000}"/>
    <cellStyle name="40% - uthevingsfarge 6 2 3 5 5" xfId="47428" xr:uid="{00000000-0005-0000-0000-00009D580000}"/>
    <cellStyle name="40% - uthevingsfarge 6 2 3 5 6" xfId="47429" xr:uid="{00000000-0005-0000-0000-00009E580000}"/>
    <cellStyle name="40% - uthevingsfarge 6 2 3 5_3. Chng in credit spreads" xfId="47430" xr:uid="{00000000-0005-0000-0000-00009F580000}"/>
    <cellStyle name="40% - uthevingsfarge 6 2 3 6" xfId="17376" xr:uid="{00000000-0005-0000-0000-0000A0580000}"/>
    <cellStyle name="40% - uthevingsfarge 6 2 3 6 2" xfId="47431" xr:uid="{00000000-0005-0000-0000-0000A1580000}"/>
    <cellStyle name="40% - uthevingsfarge 6 2 3 6 2 2" xfId="47432" xr:uid="{00000000-0005-0000-0000-0000A2580000}"/>
    <cellStyle name="40% - uthevingsfarge 6 2 3 6 3" xfId="47433" xr:uid="{00000000-0005-0000-0000-0000A3580000}"/>
    <cellStyle name="40% - uthevingsfarge 6 2 3 6_3. Chng in credit spreads" xfId="47434" xr:uid="{00000000-0005-0000-0000-0000A4580000}"/>
    <cellStyle name="40% - uthevingsfarge 6 2 3 7" xfId="17377" xr:uid="{00000000-0005-0000-0000-0000A5580000}"/>
    <cellStyle name="40% - uthevingsfarge 6 2 3 7 2" xfId="47435" xr:uid="{00000000-0005-0000-0000-0000A6580000}"/>
    <cellStyle name="40% - uthevingsfarge 6 2 3 8" xfId="39962" xr:uid="{00000000-0005-0000-0000-0000A7580000}"/>
    <cellStyle name="40% - uthevingsfarge 6 2 3 9" xfId="47436" xr:uid="{00000000-0005-0000-0000-0000A8580000}"/>
    <cellStyle name="40% - uthevingsfarge 6 2 3_3. Chng in credit spreads" xfId="47437"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38" xr:uid="{00000000-0005-0000-0000-0000AD580000}"/>
    <cellStyle name="40% - uthevingsfarge 6 2 4 2 3" xfId="47439" xr:uid="{00000000-0005-0000-0000-0000AE580000}"/>
    <cellStyle name="40% - uthevingsfarge 6 2 4 2_3. Chng in credit spreads" xfId="47440" xr:uid="{00000000-0005-0000-0000-0000AF580000}"/>
    <cellStyle name="40% - uthevingsfarge 6 2 4 3" xfId="17381" xr:uid="{00000000-0005-0000-0000-0000B0580000}"/>
    <cellStyle name="40% - uthevingsfarge 6 2 4 3 2" xfId="47441" xr:uid="{00000000-0005-0000-0000-0000B1580000}"/>
    <cellStyle name="40% - uthevingsfarge 6 2 4 3 2 2" xfId="47442" xr:uid="{00000000-0005-0000-0000-0000B2580000}"/>
    <cellStyle name="40% - uthevingsfarge 6 2 4 3 3" xfId="47443" xr:uid="{00000000-0005-0000-0000-0000B3580000}"/>
    <cellStyle name="40% - uthevingsfarge 6 2 4 3_3. Chng in credit spreads" xfId="47444" xr:uid="{00000000-0005-0000-0000-0000B4580000}"/>
    <cellStyle name="40% - uthevingsfarge 6 2 4 4" xfId="17382" xr:uid="{00000000-0005-0000-0000-0000B5580000}"/>
    <cellStyle name="40% - uthevingsfarge 6 2 4 4 2" xfId="47445" xr:uid="{00000000-0005-0000-0000-0000B6580000}"/>
    <cellStyle name="40% - uthevingsfarge 6 2 4 4 2 2" xfId="47446" xr:uid="{00000000-0005-0000-0000-0000B7580000}"/>
    <cellStyle name="40% - uthevingsfarge 6 2 4 4 3" xfId="47447" xr:uid="{00000000-0005-0000-0000-0000B8580000}"/>
    <cellStyle name="40% - uthevingsfarge 6 2 4 4_3. Chng in credit spreads" xfId="47448" xr:uid="{00000000-0005-0000-0000-0000B9580000}"/>
    <cellStyle name="40% - uthevingsfarge 6 2 4 5" xfId="47449" xr:uid="{00000000-0005-0000-0000-0000BA580000}"/>
    <cellStyle name="40% - uthevingsfarge 6 2 4 5 2" xfId="47450" xr:uid="{00000000-0005-0000-0000-0000BB580000}"/>
    <cellStyle name="40% - uthevingsfarge 6 2 4 6" xfId="47451" xr:uid="{00000000-0005-0000-0000-0000BC580000}"/>
    <cellStyle name="40% - uthevingsfarge 6 2 4 7" xfId="47452" xr:uid="{00000000-0005-0000-0000-0000BD580000}"/>
    <cellStyle name="40% - uthevingsfarge 6 2 4_3. Chng in credit spreads" xfId="47453"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54" xr:uid="{00000000-0005-0000-0000-0000C2580000}"/>
    <cellStyle name="40% - uthevingsfarge 6 2 5 2 3" xfId="47455" xr:uid="{00000000-0005-0000-0000-0000C3580000}"/>
    <cellStyle name="40% - uthevingsfarge 6 2 5 2_3. Chng in credit spreads" xfId="47456" xr:uid="{00000000-0005-0000-0000-0000C4580000}"/>
    <cellStyle name="40% - uthevingsfarge 6 2 5 3" xfId="17386" xr:uid="{00000000-0005-0000-0000-0000C5580000}"/>
    <cellStyle name="40% - uthevingsfarge 6 2 5 3 2" xfId="47457" xr:uid="{00000000-0005-0000-0000-0000C6580000}"/>
    <cellStyle name="40% - uthevingsfarge 6 2 5 4" xfId="17387" xr:uid="{00000000-0005-0000-0000-0000C7580000}"/>
    <cellStyle name="40% - uthevingsfarge 6 2 5 5" xfId="47458" xr:uid="{00000000-0005-0000-0000-0000C8580000}"/>
    <cellStyle name="40% - uthevingsfarge 6 2 5 6" xfId="47459" xr:uid="{00000000-0005-0000-0000-0000C9580000}"/>
    <cellStyle name="40% - uthevingsfarge 6 2 5 7" xfId="47460" xr:uid="{00000000-0005-0000-0000-0000CA580000}"/>
    <cellStyle name="40% - uthevingsfarge 6 2 5_3. Chng in credit spreads" xfId="47461"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2" xr:uid="{00000000-0005-0000-0000-0000CF580000}"/>
    <cellStyle name="40% - uthevingsfarge 6 2 6 2 3" xfId="47463" xr:uid="{00000000-0005-0000-0000-0000D0580000}"/>
    <cellStyle name="40% - uthevingsfarge 6 2 6 2_3. Chng in credit spreads" xfId="47464" xr:uid="{00000000-0005-0000-0000-0000D1580000}"/>
    <cellStyle name="40% - uthevingsfarge 6 2 6 3" xfId="17391" xr:uid="{00000000-0005-0000-0000-0000D2580000}"/>
    <cellStyle name="40% - uthevingsfarge 6 2 6 3 2" xfId="47465" xr:uid="{00000000-0005-0000-0000-0000D3580000}"/>
    <cellStyle name="40% - uthevingsfarge 6 2 6 4" xfId="17392" xr:uid="{00000000-0005-0000-0000-0000D4580000}"/>
    <cellStyle name="40% - uthevingsfarge 6 2 6 5" xfId="47466" xr:uid="{00000000-0005-0000-0000-0000D5580000}"/>
    <cellStyle name="40% - uthevingsfarge 6 2 6 6" xfId="47467" xr:uid="{00000000-0005-0000-0000-0000D6580000}"/>
    <cellStyle name="40% - uthevingsfarge 6 2 6 7" xfId="47468" xr:uid="{00000000-0005-0000-0000-0000D7580000}"/>
    <cellStyle name="40% - uthevingsfarge 6 2 6_3. Chng in credit spreads" xfId="47469"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70"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1" xr:uid="{00000000-0005-0000-0000-0000E0580000}"/>
    <cellStyle name="40% - uthevingsfarge 6 2 7 6" xfId="47472" xr:uid="{00000000-0005-0000-0000-0000E1580000}"/>
    <cellStyle name="40% - uthevingsfarge 6 2 7_3. Chng in credit spreads" xfId="47473" xr:uid="{00000000-0005-0000-0000-0000E2580000}"/>
    <cellStyle name="40% - uthevingsfarge 6 2 8" xfId="17399" xr:uid="{00000000-0005-0000-0000-0000E3580000}"/>
    <cellStyle name="40% - uthevingsfarge 6 2 8 2" xfId="17400" xr:uid="{00000000-0005-0000-0000-0000E4580000}"/>
    <cellStyle name="40% - uthevingsfarge 6 2 8 2 2" xfId="47474" xr:uid="{00000000-0005-0000-0000-0000E5580000}"/>
    <cellStyle name="40% - uthevingsfarge 6 2 8 3" xfId="17401" xr:uid="{00000000-0005-0000-0000-0000E6580000}"/>
    <cellStyle name="40% - uthevingsfarge 6 2 8 4" xfId="47475" xr:uid="{00000000-0005-0000-0000-0000E7580000}"/>
    <cellStyle name="40% - uthevingsfarge 6 2 8_3. Chng in credit spreads" xfId="47476"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77" xr:uid="{00000000-0005-0000-0000-0000F1580000}"/>
    <cellStyle name="40% - uthevingsfarge 6 20 2_4 manuell" xfId="55461" xr:uid="{F0D81A0B-2B47-4030-ACAF-6B93DC5D067F}"/>
    <cellStyle name="40% - uthevingsfarge 6 20 3" xfId="5329" xr:uid="{00000000-0005-0000-0000-0000F3580000}"/>
    <cellStyle name="40% - uthevingsfarge 6 20 4" xfId="47478" xr:uid="{00000000-0005-0000-0000-0000F4580000}"/>
    <cellStyle name="40% - uthevingsfarge 6 20_4 manuell" xfId="55462"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79" xr:uid="{00000000-0005-0000-0000-0000F9580000}"/>
    <cellStyle name="40% - uthevingsfarge 6 21 2_4 manuell" xfId="55463" xr:uid="{3605AC27-1B09-4075-93C5-B6B8C94AE4CB}"/>
    <cellStyle name="40% - uthevingsfarge 6 21 3" xfId="5333" xr:uid="{00000000-0005-0000-0000-0000FB580000}"/>
    <cellStyle name="40% - uthevingsfarge 6 21 4" xfId="47480" xr:uid="{00000000-0005-0000-0000-0000FC580000}"/>
    <cellStyle name="40% - uthevingsfarge 6 21_4 manuell" xfId="55464"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1" xr:uid="{00000000-0005-0000-0000-000001590000}"/>
    <cellStyle name="40% - uthevingsfarge 6 22 2_4 manuell" xfId="55465" xr:uid="{459762D0-FD7C-4DFC-A650-18ED4D6ED44E}"/>
    <cellStyle name="40% - uthevingsfarge 6 22 3" xfId="5337" xr:uid="{00000000-0005-0000-0000-000003590000}"/>
    <cellStyle name="40% - uthevingsfarge 6 22 4" xfId="47482" xr:uid="{00000000-0005-0000-0000-000004590000}"/>
    <cellStyle name="40% - uthevingsfarge 6 22_4 manuell" xfId="55466"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3" xr:uid="{00000000-0005-0000-0000-000009590000}"/>
    <cellStyle name="40% - uthevingsfarge 6 23 2_4 manuell" xfId="55467" xr:uid="{987E1AA2-61B1-430B-99BF-2C0A5F3819B6}"/>
    <cellStyle name="40% - uthevingsfarge 6 23 3" xfId="5341" xr:uid="{00000000-0005-0000-0000-00000B590000}"/>
    <cellStyle name="40% - uthevingsfarge 6 23 4" xfId="47484" xr:uid="{00000000-0005-0000-0000-00000C590000}"/>
    <cellStyle name="40% - uthevingsfarge 6 23_4 manuell" xfId="55468"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85" xr:uid="{00000000-0005-0000-0000-000011590000}"/>
    <cellStyle name="40% - uthevingsfarge 6 24 2_4 manuell" xfId="55469" xr:uid="{19EC68B8-F118-4CD7-A57E-3C1B7458524A}"/>
    <cellStyle name="40% - uthevingsfarge 6 24 3" xfId="5345" xr:uid="{00000000-0005-0000-0000-000013590000}"/>
    <cellStyle name="40% - uthevingsfarge 6 24 4" xfId="47486" xr:uid="{00000000-0005-0000-0000-000014590000}"/>
    <cellStyle name="40% - uthevingsfarge 6 24_4 manuell" xfId="55470"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87" xr:uid="{00000000-0005-0000-0000-000019590000}"/>
    <cellStyle name="40% - uthevingsfarge 6 25 2_4 manuell" xfId="55471" xr:uid="{55E925C2-6F3E-4C7F-9115-6C7A1EF895CE}"/>
    <cellStyle name="40% - uthevingsfarge 6 25 3" xfId="5349" xr:uid="{00000000-0005-0000-0000-00001B590000}"/>
    <cellStyle name="40% - uthevingsfarge 6 25 4" xfId="47488" xr:uid="{00000000-0005-0000-0000-00001C590000}"/>
    <cellStyle name="40% - uthevingsfarge 6 25_4 manuell" xfId="55472"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89" xr:uid="{00000000-0005-0000-0000-000021590000}"/>
    <cellStyle name="40% - uthevingsfarge 6 26 2_4 manuell" xfId="55473" xr:uid="{05F20786-DDC4-46EF-B185-82CB38C90739}"/>
    <cellStyle name="40% - uthevingsfarge 6 26 3" xfId="5353" xr:uid="{00000000-0005-0000-0000-000023590000}"/>
    <cellStyle name="40% - uthevingsfarge 6 26 4" xfId="47490" xr:uid="{00000000-0005-0000-0000-000024590000}"/>
    <cellStyle name="40% - uthevingsfarge 6 26_4 manuell" xfId="55474"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1" xr:uid="{00000000-0005-0000-0000-000029590000}"/>
    <cellStyle name="40% - uthevingsfarge 6 27 2_4 manuell" xfId="55475" xr:uid="{409529D7-66AF-4156-8F8E-6924405DB50E}"/>
    <cellStyle name="40% - uthevingsfarge 6 27 3" xfId="5357" xr:uid="{00000000-0005-0000-0000-00002B590000}"/>
    <cellStyle name="40% - uthevingsfarge 6 27 4" xfId="47492" xr:uid="{00000000-0005-0000-0000-00002C590000}"/>
    <cellStyle name="40% - uthevingsfarge 6 27_4 manuell" xfId="55476"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3" xr:uid="{00000000-0005-0000-0000-000031590000}"/>
    <cellStyle name="40% - uthevingsfarge 6 28 2_4 manuell" xfId="55477" xr:uid="{5F3BF3FA-5812-40D0-A524-67ADEF760498}"/>
    <cellStyle name="40% - uthevingsfarge 6 28 3" xfId="5361" xr:uid="{00000000-0005-0000-0000-000033590000}"/>
    <cellStyle name="40% - uthevingsfarge 6 28 4" xfId="47494" xr:uid="{00000000-0005-0000-0000-000034590000}"/>
    <cellStyle name="40% - uthevingsfarge 6 28_4 manuell" xfId="55478"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95" xr:uid="{00000000-0005-0000-0000-000039590000}"/>
    <cellStyle name="40% - uthevingsfarge 6 29 2_4 manuell" xfId="55479" xr:uid="{F720AE84-36C4-499F-912A-267F57F0034B}"/>
    <cellStyle name="40% - uthevingsfarge 6 29 3" xfId="5365" xr:uid="{00000000-0005-0000-0000-00003B590000}"/>
    <cellStyle name="40% - uthevingsfarge 6 29 4" xfId="47496" xr:uid="{00000000-0005-0000-0000-00003C590000}"/>
    <cellStyle name="40% - uthevingsfarge 6 29_4 manuell" xfId="55480" xr:uid="{1DD5FB34-F8E3-48A0-BC0B-01A6F5BED92D}"/>
    <cellStyle name="40% - uthevingsfarge 6 3" xfId="5366" xr:uid="{00000000-0005-0000-0000-00003E590000}"/>
    <cellStyle name="40% - uthevingsfarge 6 3 10" xfId="47497" xr:uid="{00000000-0005-0000-0000-00003F590000}"/>
    <cellStyle name="40% - uthevingsfarge 6 3 11" xfId="47498" xr:uid="{00000000-0005-0000-0000-000040590000}"/>
    <cellStyle name="40% - uthevingsfarge 6 3 2" xfId="5367" xr:uid="{00000000-0005-0000-0000-000041590000}"/>
    <cellStyle name="40% - uthevingsfarge 6 3 2 10" xfId="47499" xr:uid="{00000000-0005-0000-0000-000042590000}"/>
    <cellStyle name="40% - uthevingsfarge 6 3 2 2" xfId="5368" xr:uid="{00000000-0005-0000-0000-000043590000}"/>
    <cellStyle name="40% - uthevingsfarge 6 3 2 2 2" xfId="17406" xr:uid="{00000000-0005-0000-0000-000044590000}"/>
    <cellStyle name="40% - uthevingsfarge 6 3 2 2 2 2" xfId="47500" xr:uid="{00000000-0005-0000-0000-000045590000}"/>
    <cellStyle name="40% - uthevingsfarge 6 3 2 2 2 2 2" xfId="47501" xr:uid="{00000000-0005-0000-0000-000046590000}"/>
    <cellStyle name="40% - uthevingsfarge 6 3 2 2 2 3" xfId="47502" xr:uid="{00000000-0005-0000-0000-000047590000}"/>
    <cellStyle name="40% - uthevingsfarge 6 3 2 2 2_3. Chng in credit spreads" xfId="47503" xr:uid="{00000000-0005-0000-0000-000048590000}"/>
    <cellStyle name="40% - uthevingsfarge 6 3 2 2 3" xfId="17407" xr:uid="{00000000-0005-0000-0000-000049590000}"/>
    <cellStyle name="40% - uthevingsfarge 6 3 2 2 3 2" xfId="47504" xr:uid="{00000000-0005-0000-0000-00004A590000}"/>
    <cellStyle name="40% - uthevingsfarge 6 3 2 2 3 2 2" xfId="47505" xr:uid="{00000000-0005-0000-0000-00004B590000}"/>
    <cellStyle name="40% - uthevingsfarge 6 3 2 2 3 3" xfId="47506" xr:uid="{00000000-0005-0000-0000-00004C590000}"/>
    <cellStyle name="40% - uthevingsfarge 6 3 2 2 3_3. Chng in credit spreads" xfId="47507" xr:uid="{00000000-0005-0000-0000-00004D590000}"/>
    <cellStyle name="40% - uthevingsfarge 6 3 2 2 4" xfId="47508" xr:uid="{00000000-0005-0000-0000-00004E590000}"/>
    <cellStyle name="40% - uthevingsfarge 6 3 2 2 4 2" xfId="47509" xr:uid="{00000000-0005-0000-0000-00004F590000}"/>
    <cellStyle name="40% - uthevingsfarge 6 3 2 2 5" xfId="47510" xr:uid="{00000000-0005-0000-0000-000050590000}"/>
    <cellStyle name="40% - uthevingsfarge 6 3 2 2 6" xfId="47511" xr:uid="{00000000-0005-0000-0000-000051590000}"/>
    <cellStyle name="40% - uthevingsfarge 6 3 2 2_3. Chng in credit spreads" xfId="47512" xr:uid="{00000000-0005-0000-0000-000052590000}"/>
    <cellStyle name="40% - uthevingsfarge 6 3 2 3" xfId="17408" xr:uid="{00000000-0005-0000-0000-000053590000}"/>
    <cellStyle name="40% - uthevingsfarge 6 3 2 3 2" xfId="17409" xr:uid="{00000000-0005-0000-0000-000054590000}"/>
    <cellStyle name="40% - uthevingsfarge 6 3 2 3 2 2" xfId="47513" xr:uid="{00000000-0005-0000-0000-000055590000}"/>
    <cellStyle name="40% - uthevingsfarge 6 3 2 3 3" xfId="17410" xr:uid="{00000000-0005-0000-0000-000056590000}"/>
    <cellStyle name="40% - uthevingsfarge 6 3 2 3 4" xfId="47514" xr:uid="{00000000-0005-0000-0000-000057590000}"/>
    <cellStyle name="40% - uthevingsfarge 6 3 2 3 5" xfId="47515" xr:uid="{00000000-0005-0000-0000-000058590000}"/>
    <cellStyle name="40% - uthevingsfarge 6 3 2 3 6" xfId="47516" xr:uid="{00000000-0005-0000-0000-000059590000}"/>
    <cellStyle name="40% - uthevingsfarge 6 3 2 3_3. Chng in credit spreads" xfId="47517" xr:uid="{00000000-0005-0000-0000-00005A590000}"/>
    <cellStyle name="40% - uthevingsfarge 6 3 2 4" xfId="17411" xr:uid="{00000000-0005-0000-0000-00005B590000}"/>
    <cellStyle name="40% - uthevingsfarge 6 3 2 4 2" xfId="17412" xr:uid="{00000000-0005-0000-0000-00005C590000}"/>
    <cellStyle name="40% - uthevingsfarge 6 3 2 4 2 2" xfId="47518" xr:uid="{00000000-0005-0000-0000-00005D590000}"/>
    <cellStyle name="40% - uthevingsfarge 6 3 2 4 3" xfId="17413" xr:uid="{00000000-0005-0000-0000-00005E590000}"/>
    <cellStyle name="40% - uthevingsfarge 6 3 2 4 4" xfId="47519" xr:uid="{00000000-0005-0000-0000-00005F590000}"/>
    <cellStyle name="40% - uthevingsfarge 6 3 2 4 5" xfId="47520" xr:uid="{00000000-0005-0000-0000-000060590000}"/>
    <cellStyle name="40% - uthevingsfarge 6 3 2 4 6" xfId="47521" xr:uid="{00000000-0005-0000-0000-000061590000}"/>
    <cellStyle name="40% - uthevingsfarge 6 3 2 4_3. Chng in credit spreads" xfId="47522"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3" xr:uid="{00000000-0005-0000-0000-000066590000}"/>
    <cellStyle name="40% - uthevingsfarge 6 3 2 5 5" xfId="47524" xr:uid="{00000000-0005-0000-0000-000067590000}"/>
    <cellStyle name="40% - uthevingsfarge 6 3 2 5 6" xfId="47525"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26" xr:uid="{00000000-0005-0000-0000-00006E590000}"/>
    <cellStyle name="40% - uthevingsfarge 6 3 2 9" xfId="47527" xr:uid="{00000000-0005-0000-0000-00006F590000}"/>
    <cellStyle name="40% - uthevingsfarge 6 3 2_3. Chng in credit spreads" xfId="47528" xr:uid="{00000000-0005-0000-0000-000070590000}"/>
    <cellStyle name="40% - uthevingsfarge 6 3 3" xfId="5369" xr:uid="{00000000-0005-0000-0000-000071590000}"/>
    <cellStyle name="40% - uthevingsfarge 6 3 3 2" xfId="17422" xr:uid="{00000000-0005-0000-0000-000072590000}"/>
    <cellStyle name="40% - uthevingsfarge 6 3 3 2 2" xfId="47529" xr:uid="{00000000-0005-0000-0000-000073590000}"/>
    <cellStyle name="40% - uthevingsfarge 6 3 3 2 2 2" xfId="47530" xr:uid="{00000000-0005-0000-0000-000074590000}"/>
    <cellStyle name="40% - uthevingsfarge 6 3 3 2 2 2 2" xfId="47531" xr:uid="{00000000-0005-0000-0000-000075590000}"/>
    <cellStyle name="40% - uthevingsfarge 6 3 3 2 2 3" xfId="47532" xr:uid="{00000000-0005-0000-0000-000076590000}"/>
    <cellStyle name="40% - uthevingsfarge 6 3 3 2 2_3. Chng in credit spreads" xfId="47533" xr:uid="{00000000-0005-0000-0000-000077590000}"/>
    <cellStyle name="40% - uthevingsfarge 6 3 3 2 3" xfId="47534" xr:uid="{00000000-0005-0000-0000-000078590000}"/>
    <cellStyle name="40% - uthevingsfarge 6 3 3 2 3 2" xfId="47535" xr:uid="{00000000-0005-0000-0000-000079590000}"/>
    <cellStyle name="40% - uthevingsfarge 6 3 3 2 3 2 2" xfId="47536" xr:uid="{00000000-0005-0000-0000-00007A590000}"/>
    <cellStyle name="40% - uthevingsfarge 6 3 3 2 3 3" xfId="47537" xr:uid="{00000000-0005-0000-0000-00007B590000}"/>
    <cellStyle name="40% - uthevingsfarge 6 3 3 2 3_3. Chng in credit spreads" xfId="47538" xr:uid="{00000000-0005-0000-0000-00007C590000}"/>
    <cellStyle name="40% - uthevingsfarge 6 3 3 2 4" xfId="47539" xr:uid="{00000000-0005-0000-0000-00007D590000}"/>
    <cellStyle name="40% - uthevingsfarge 6 3 3 2 4 2" xfId="47540" xr:uid="{00000000-0005-0000-0000-00007E590000}"/>
    <cellStyle name="40% - uthevingsfarge 6 3 3 2 5" xfId="47541" xr:uid="{00000000-0005-0000-0000-00007F590000}"/>
    <cellStyle name="40% - uthevingsfarge 6 3 3 2_3. Chng in credit spreads" xfId="47542" xr:uid="{00000000-0005-0000-0000-000080590000}"/>
    <cellStyle name="40% - uthevingsfarge 6 3 3 3" xfId="17423" xr:uid="{00000000-0005-0000-0000-000081590000}"/>
    <cellStyle name="40% - uthevingsfarge 6 3 3 3 2" xfId="47543" xr:uid="{00000000-0005-0000-0000-000082590000}"/>
    <cellStyle name="40% - uthevingsfarge 6 3 3 3 2 2" xfId="47544" xr:uid="{00000000-0005-0000-0000-000083590000}"/>
    <cellStyle name="40% - uthevingsfarge 6 3 3 3 3" xfId="47545" xr:uid="{00000000-0005-0000-0000-000084590000}"/>
    <cellStyle name="40% - uthevingsfarge 6 3 3 3_3. Chng in credit spreads" xfId="47546" xr:uid="{00000000-0005-0000-0000-000085590000}"/>
    <cellStyle name="40% - uthevingsfarge 6 3 3 4" xfId="47547" xr:uid="{00000000-0005-0000-0000-000086590000}"/>
    <cellStyle name="40% - uthevingsfarge 6 3 3 4 2" xfId="47548" xr:uid="{00000000-0005-0000-0000-000087590000}"/>
    <cellStyle name="40% - uthevingsfarge 6 3 3 4 2 2" xfId="47549" xr:uid="{00000000-0005-0000-0000-000088590000}"/>
    <cellStyle name="40% - uthevingsfarge 6 3 3 4 3" xfId="47550" xr:uid="{00000000-0005-0000-0000-000089590000}"/>
    <cellStyle name="40% - uthevingsfarge 6 3 3 4_3. Chng in credit spreads" xfId="47551" xr:uid="{00000000-0005-0000-0000-00008A590000}"/>
    <cellStyle name="40% - uthevingsfarge 6 3 3 5" xfId="47552" xr:uid="{00000000-0005-0000-0000-00008B590000}"/>
    <cellStyle name="40% - uthevingsfarge 6 3 3 5 2" xfId="47553" xr:uid="{00000000-0005-0000-0000-00008C590000}"/>
    <cellStyle name="40% - uthevingsfarge 6 3 3 6" xfId="47554" xr:uid="{00000000-0005-0000-0000-00008D590000}"/>
    <cellStyle name="40% - uthevingsfarge 6 3 3_3. Chng in credit spreads" xfId="47555" xr:uid="{00000000-0005-0000-0000-00008E590000}"/>
    <cellStyle name="40% - uthevingsfarge 6 3 4" xfId="17424" xr:uid="{00000000-0005-0000-0000-00008F590000}"/>
    <cellStyle name="40% - uthevingsfarge 6 3 4 2" xfId="17425" xr:uid="{00000000-0005-0000-0000-000090590000}"/>
    <cellStyle name="40% - uthevingsfarge 6 3 4 2 2" xfId="47556" xr:uid="{00000000-0005-0000-0000-000091590000}"/>
    <cellStyle name="40% - uthevingsfarge 6 3 4 2 2 2" xfId="47557" xr:uid="{00000000-0005-0000-0000-000092590000}"/>
    <cellStyle name="40% - uthevingsfarge 6 3 4 2 3" xfId="47558" xr:uid="{00000000-0005-0000-0000-000093590000}"/>
    <cellStyle name="40% - uthevingsfarge 6 3 4 2_3. Chng in credit spreads" xfId="47559" xr:uid="{00000000-0005-0000-0000-000094590000}"/>
    <cellStyle name="40% - uthevingsfarge 6 3 4 3" xfId="17426" xr:uid="{00000000-0005-0000-0000-000095590000}"/>
    <cellStyle name="40% - uthevingsfarge 6 3 4 3 2" xfId="47560" xr:uid="{00000000-0005-0000-0000-000096590000}"/>
    <cellStyle name="40% - uthevingsfarge 6 3 4 3 2 2" xfId="47561" xr:uid="{00000000-0005-0000-0000-000097590000}"/>
    <cellStyle name="40% - uthevingsfarge 6 3 4 3 3" xfId="47562" xr:uid="{00000000-0005-0000-0000-000098590000}"/>
    <cellStyle name="40% - uthevingsfarge 6 3 4 3_3. Chng in credit spreads" xfId="47563" xr:uid="{00000000-0005-0000-0000-000099590000}"/>
    <cellStyle name="40% - uthevingsfarge 6 3 4 4" xfId="47564" xr:uid="{00000000-0005-0000-0000-00009A590000}"/>
    <cellStyle name="40% - uthevingsfarge 6 3 4 4 2" xfId="47565" xr:uid="{00000000-0005-0000-0000-00009B590000}"/>
    <cellStyle name="40% - uthevingsfarge 6 3 4 5" xfId="47566" xr:uid="{00000000-0005-0000-0000-00009C590000}"/>
    <cellStyle name="40% - uthevingsfarge 6 3 4 6" xfId="47567" xr:uid="{00000000-0005-0000-0000-00009D590000}"/>
    <cellStyle name="40% - uthevingsfarge 6 3 4_3. Chng in credit spreads" xfId="47568" xr:uid="{00000000-0005-0000-0000-00009E590000}"/>
    <cellStyle name="40% - uthevingsfarge 6 3 5" xfId="17427" xr:uid="{00000000-0005-0000-0000-00009F590000}"/>
    <cellStyle name="40% - uthevingsfarge 6 3 5 2" xfId="17428" xr:uid="{00000000-0005-0000-0000-0000A0590000}"/>
    <cellStyle name="40% - uthevingsfarge 6 3 5 2 2" xfId="47569" xr:uid="{00000000-0005-0000-0000-0000A1590000}"/>
    <cellStyle name="40% - uthevingsfarge 6 3 5 3" xfId="17429" xr:uid="{00000000-0005-0000-0000-0000A2590000}"/>
    <cellStyle name="40% - uthevingsfarge 6 3 5 4" xfId="47570" xr:uid="{00000000-0005-0000-0000-0000A3590000}"/>
    <cellStyle name="40% - uthevingsfarge 6 3 5 5" xfId="47571" xr:uid="{00000000-0005-0000-0000-0000A4590000}"/>
    <cellStyle name="40% - uthevingsfarge 6 3 5 6" xfId="47572" xr:uid="{00000000-0005-0000-0000-0000A5590000}"/>
    <cellStyle name="40% - uthevingsfarge 6 3 5_3. Chng in credit spreads" xfId="47573" xr:uid="{00000000-0005-0000-0000-0000A6590000}"/>
    <cellStyle name="40% - uthevingsfarge 6 3 6" xfId="17430" xr:uid="{00000000-0005-0000-0000-0000A7590000}"/>
    <cellStyle name="40% - uthevingsfarge 6 3 6 2" xfId="17431" xr:uid="{00000000-0005-0000-0000-0000A8590000}"/>
    <cellStyle name="40% - uthevingsfarge 6 3 6 2 2" xfId="47574" xr:uid="{00000000-0005-0000-0000-0000A9590000}"/>
    <cellStyle name="40% - uthevingsfarge 6 3 6 3" xfId="17432" xr:uid="{00000000-0005-0000-0000-0000AA590000}"/>
    <cellStyle name="40% - uthevingsfarge 6 3 6 4" xfId="47575" xr:uid="{00000000-0005-0000-0000-0000AB590000}"/>
    <cellStyle name="40% - uthevingsfarge 6 3 6 5" xfId="47576" xr:uid="{00000000-0005-0000-0000-0000AC590000}"/>
    <cellStyle name="40% - uthevingsfarge 6 3 6 6" xfId="47577" xr:uid="{00000000-0005-0000-0000-0000AD590000}"/>
    <cellStyle name="40% - uthevingsfarge 6 3 6_3. Chng in credit spreads" xfId="47578" xr:uid="{00000000-0005-0000-0000-0000AE590000}"/>
    <cellStyle name="40% - uthevingsfarge 6 3 7" xfId="17433" xr:uid="{00000000-0005-0000-0000-0000AF590000}"/>
    <cellStyle name="40% - uthevingsfarge 6 3 7 2" xfId="17434" xr:uid="{00000000-0005-0000-0000-0000B0590000}"/>
    <cellStyle name="40% - uthevingsfarge 6 3 7 2 2" xfId="47579" xr:uid="{00000000-0005-0000-0000-0000B1590000}"/>
    <cellStyle name="40% - uthevingsfarge 6 3 7 3" xfId="47580" xr:uid="{00000000-0005-0000-0000-0000B2590000}"/>
    <cellStyle name="40% - uthevingsfarge 6 3 7_3. Chng in credit spreads" xfId="47581" xr:uid="{00000000-0005-0000-0000-0000B3590000}"/>
    <cellStyle name="40% - uthevingsfarge 6 3 8" xfId="17435" xr:uid="{00000000-0005-0000-0000-0000B4590000}"/>
    <cellStyle name="40% - uthevingsfarge 6 3 9" xfId="39963" xr:uid="{00000000-0005-0000-0000-0000B5590000}"/>
    <cellStyle name="40% - uthevingsfarge 6 3_4 manuell" xfId="55481"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2" xr:uid="{00000000-0005-0000-0000-0000BA590000}"/>
    <cellStyle name="40% - uthevingsfarge 6 30 2_4 manuell" xfId="55482" xr:uid="{2CF79815-1E2B-43E5-86C1-AD1BA7373C3F}"/>
    <cellStyle name="40% - uthevingsfarge 6 30 3" xfId="5373" xr:uid="{00000000-0005-0000-0000-0000BC590000}"/>
    <cellStyle name="40% - uthevingsfarge 6 30 4" xfId="47583" xr:uid="{00000000-0005-0000-0000-0000BD590000}"/>
    <cellStyle name="40% - uthevingsfarge 6 30_4 manuell" xfId="55483"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84" xr:uid="{00000000-0005-0000-0000-0000C2590000}"/>
    <cellStyle name="40% - uthevingsfarge 6 31 2_4 manuell" xfId="55484" xr:uid="{7E802102-FCF6-49AD-8A5A-3705C0B725DC}"/>
    <cellStyle name="40% - uthevingsfarge 6 31 3" xfId="5377" xr:uid="{00000000-0005-0000-0000-0000C4590000}"/>
    <cellStyle name="40% - uthevingsfarge 6 31 4" xfId="47585" xr:uid="{00000000-0005-0000-0000-0000C5590000}"/>
    <cellStyle name="40% - uthevingsfarge 6 31_4 manuell" xfId="55485"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86" xr:uid="{00000000-0005-0000-0000-0000CA590000}"/>
    <cellStyle name="40% - uthevingsfarge 6 32 2_4 manuell" xfId="55486" xr:uid="{E1478D69-0B21-45B9-A03B-94590B5109B5}"/>
    <cellStyle name="40% - uthevingsfarge 6 32 3" xfId="5381" xr:uid="{00000000-0005-0000-0000-0000CC590000}"/>
    <cellStyle name="40% - uthevingsfarge 6 32 4" xfId="47587" xr:uid="{00000000-0005-0000-0000-0000CD590000}"/>
    <cellStyle name="40% - uthevingsfarge 6 32_4 manuell" xfId="55487"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88" xr:uid="{00000000-0005-0000-0000-0000D2590000}"/>
    <cellStyle name="40% - uthevingsfarge 6 33 2_4 manuell" xfId="55488" xr:uid="{CAF1CACB-B880-4EC4-8034-98945D1690D0}"/>
    <cellStyle name="40% - uthevingsfarge 6 33 3" xfId="5385" xr:uid="{00000000-0005-0000-0000-0000D4590000}"/>
    <cellStyle name="40% - uthevingsfarge 6 33 4" xfId="47589" xr:uid="{00000000-0005-0000-0000-0000D5590000}"/>
    <cellStyle name="40% - uthevingsfarge 6 33_4 manuell" xfId="55489"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90" xr:uid="{00000000-0005-0000-0000-0000DA590000}"/>
    <cellStyle name="40% - uthevingsfarge 6 34 2_4 manuell" xfId="55490" xr:uid="{AF976534-2AE0-4DFE-918C-B5A69F3E9E96}"/>
    <cellStyle name="40% - uthevingsfarge 6 34 3" xfId="5389" xr:uid="{00000000-0005-0000-0000-0000DC590000}"/>
    <cellStyle name="40% - uthevingsfarge 6 34 4" xfId="47591" xr:uid="{00000000-0005-0000-0000-0000DD590000}"/>
    <cellStyle name="40% - uthevingsfarge 6 34_4 manuell" xfId="55491"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2" xr:uid="{00000000-0005-0000-0000-0000E2590000}"/>
    <cellStyle name="40% - uthevingsfarge 6 35 2_4 manuell" xfId="55492" xr:uid="{DE02E3B8-5F68-4DAF-9EE9-CCE4497B2895}"/>
    <cellStyle name="40% - uthevingsfarge 6 35 3" xfId="5393" xr:uid="{00000000-0005-0000-0000-0000E4590000}"/>
    <cellStyle name="40% - uthevingsfarge 6 35 4" xfId="47593" xr:uid="{00000000-0005-0000-0000-0000E5590000}"/>
    <cellStyle name="40% - uthevingsfarge 6 35_4 manuell" xfId="55493"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94" xr:uid="{00000000-0005-0000-0000-0000EA590000}"/>
    <cellStyle name="40% - uthevingsfarge 6 36 2_4 manuell" xfId="55494" xr:uid="{7CE6B7EB-0DFA-4298-9D6E-4B6E675263B4}"/>
    <cellStyle name="40% - uthevingsfarge 6 36 3" xfId="5397" xr:uid="{00000000-0005-0000-0000-0000EC590000}"/>
    <cellStyle name="40% - uthevingsfarge 6 36 4" xfId="47595" xr:uid="{00000000-0005-0000-0000-0000ED590000}"/>
    <cellStyle name="40% - uthevingsfarge 6 36_4 manuell" xfId="55495"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96" xr:uid="{00000000-0005-0000-0000-0000F2590000}"/>
    <cellStyle name="40% - uthevingsfarge 6 37 2_4 manuell" xfId="55496" xr:uid="{01381F50-5F86-4272-9C34-42D3AFE42AD9}"/>
    <cellStyle name="40% - uthevingsfarge 6 37 3" xfId="5401" xr:uid="{00000000-0005-0000-0000-0000F4590000}"/>
    <cellStyle name="40% - uthevingsfarge 6 37 4" xfId="47597" xr:uid="{00000000-0005-0000-0000-0000F5590000}"/>
    <cellStyle name="40% - uthevingsfarge 6 37_4 manuell" xfId="55497"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98" xr:uid="{00000000-0005-0000-0000-0000FA590000}"/>
    <cellStyle name="40% - uthevingsfarge 6 38 2_4 manuell" xfId="55498" xr:uid="{982485A0-FD1E-4308-AD49-25804D2DA575}"/>
    <cellStyle name="40% - uthevingsfarge 6 38 3" xfId="5405" xr:uid="{00000000-0005-0000-0000-0000FC590000}"/>
    <cellStyle name="40% - uthevingsfarge 6 38 4" xfId="47599" xr:uid="{00000000-0005-0000-0000-0000FD590000}"/>
    <cellStyle name="40% - uthevingsfarge 6 38_4 manuell" xfId="55499"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600" xr:uid="{00000000-0005-0000-0000-0000025A0000}"/>
    <cellStyle name="40% - uthevingsfarge 6 39 2_4 manuell" xfId="55500" xr:uid="{B10E631E-CBFF-4E6D-A48C-11579C0623B9}"/>
    <cellStyle name="40% - uthevingsfarge 6 39 3" xfId="5409" xr:uid="{00000000-0005-0000-0000-0000045A0000}"/>
    <cellStyle name="40% - uthevingsfarge 6 39 4" xfId="47601" xr:uid="{00000000-0005-0000-0000-0000055A0000}"/>
    <cellStyle name="40% - uthevingsfarge 6 39_4 manuell" xfId="55501" xr:uid="{A347CD6A-C763-4E5C-BF46-3FB032752B1D}"/>
    <cellStyle name="40% - uthevingsfarge 6 4" xfId="5410" xr:uid="{00000000-0005-0000-0000-0000075A0000}"/>
    <cellStyle name="40% - uthevingsfarge 6 4 10" xfId="47602"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3" xr:uid="{00000000-0005-0000-0000-00000C5A0000}"/>
    <cellStyle name="40% - uthevingsfarge 6 4 2 2 3" xfId="47604" xr:uid="{00000000-0005-0000-0000-00000D5A0000}"/>
    <cellStyle name="40% - uthevingsfarge 6 4 2 2_3. Chng in credit spreads" xfId="47605" xr:uid="{00000000-0005-0000-0000-00000E5A0000}"/>
    <cellStyle name="40% - uthevingsfarge 6 4 2 3" xfId="17437" xr:uid="{00000000-0005-0000-0000-00000F5A0000}"/>
    <cellStyle name="40% - uthevingsfarge 6 4 2 3 2" xfId="47606" xr:uid="{00000000-0005-0000-0000-0000105A0000}"/>
    <cellStyle name="40% - uthevingsfarge 6 4 2 3 2 2" xfId="47607" xr:uid="{00000000-0005-0000-0000-0000115A0000}"/>
    <cellStyle name="40% - uthevingsfarge 6 4 2 3 3" xfId="47608" xr:uid="{00000000-0005-0000-0000-0000125A0000}"/>
    <cellStyle name="40% - uthevingsfarge 6 4 2 3_3. Chng in credit spreads" xfId="47609" xr:uid="{00000000-0005-0000-0000-0000135A0000}"/>
    <cellStyle name="40% - uthevingsfarge 6 4 2 4" xfId="47610" xr:uid="{00000000-0005-0000-0000-0000145A0000}"/>
    <cellStyle name="40% - uthevingsfarge 6 4 2 4 2" xfId="47611" xr:uid="{00000000-0005-0000-0000-0000155A0000}"/>
    <cellStyle name="40% - uthevingsfarge 6 4 2 5" xfId="47612" xr:uid="{00000000-0005-0000-0000-0000165A0000}"/>
    <cellStyle name="40% - uthevingsfarge 6 4 2 6" xfId="47613" xr:uid="{00000000-0005-0000-0000-0000175A0000}"/>
    <cellStyle name="40% - uthevingsfarge 6 4 2 7" xfId="47614" xr:uid="{00000000-0005-0000-0000-0000185A0000}"/>
    <cellStyle name="40% - uthevingsfarge 6 4 2 8" xfId="47615" xr:uid="{00000000-0005-0000-0000-0000195A0000}"/>
    <cellStyle name="40% - uthevingsfarge 6 4 2_3. Chng in credit spreads" xfId="47616" xr:uid="{00000000-0005-0000-0000-00001A5A0000}"/>
    <cellStyle name="40% - uthevingsfarge 6 4 3" xfId="5413" xr:uid="{00000000-0005-0000-0000-00001B5A0000}"/>
    <cellStyle name="40% - uthevingsfarge 6 4 3 2" xfId="17438" xr:uid="{00000000-0005-0000-0000-00001C5A0000}"/>
    <cellStyle name="40% - uthevingsfarge 6 4 3 2 2" xfId="47617" xr:uid="{00000000-0005-0000-0000-00001D5A0000}"/>
    <cellStyle name="40% - uthevingsfarge 6 4 3 3" xfId="17439" xr:uid="{00000000-0005-0000-0000-00001E5A0000}"/>
    <cellStyle name="40% - uthevingsfarge 6 4 3 4" xfId="47618" xr:uid="{00000000-0005-0000-0000-00001F5A0000}"/>
    <cellStyle name="40% - uthevingsfarge 6 4 3 5" xfId="47619" xr:uid="{00000000-0005-0000-0000-0000205A0000}"/>
    <cellStyle name="40% - uthevingsfarge 6 4 3 6" xfId="47620" xr:uid="{00000000-0005-0000-0000-0000215A0000}"/>
    <cellStyle name="40% - uthevingsfarge 6 4 3_3. Chng in credit spreads" xfId="47621" xr:uid="{00000000-0005-0000-0000-0000225A0000}"/>
    <cellStyle name="40% - uthevingsfarge 6 4 4" xfId="17440" xr:uid="{00000000-0005-0000-0000-0000235A0000}"/>
    <cellStyle name="40% - uthevingsfarge 6 4 4 2" xfId="17441" xr:uid="{00000000-0005-0000-0000-0000245A0000}"/>
    <cellStyle name="40% - uthevingsfarge 6 4 4 2 2" xfId="47622" xr:uid="{00000000-0005-0000-0000-0000255A0000}"/>
    <cellStyle name="40% - uthevingsfarge 6 4 4 3" xfId="17442" xr:uid="{00000000-0005-0000-0000-0000265A0000}"/>
    <cellStyle name="40% - uthevingsfarge 6 4 4 4" xfId="47623" xr:uid="{00000000-0005-0000-0000-0000275A0000}"/>
    <cellStyle name="40% - uthevingsfarge 6 4 4 5" xfId="47624" xr:uid="{00000000-0005-0000-0000-0000285A0000}"/>
    <cellStyle name="40% - uthevingsfarge 6 4 4 6" xfId="47625" xr:uid="{00000000-0005-0000-0000-0000295A0000}"/>
    <cellStyle name="40% - uthevingsfarge 6 4 4_3. Chng in credit spreads" xfId="47626"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27" xr:uid="{00000000-0005-0000-0000-00002E5A0000}"/>
    <cellStyle name="40% - uthevingsfarge 6 4 5 5" xfId="47628" xr:uid="{00000000-0005-0000-0000-00002F5A0000}"/>
    <cellStyle name="40% - uthevingsfarge 6 4 5 6" xfId="47629"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4" xr:uid="{00000000-0005-0000-0000-0000365A0000}"/>
    <cellStyle name="40% - uthevingsfarge 6 4 9" xfId="47630" xr:uid="{00000000-0005-0000-0000-0000375A0000}"/>
    <cellStyle name="40% - uthevingsfarge 6 4_3. Chng in credit spreads" xfId="47631"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2" xr:uid="{00000000-0005-0000-0000-00003C5A0000}"/>
    <cellStyle name="40% - uthevingsfarge 6 40 2_4 manuell" xfId="55502" xr:uid="{77F47BB8-40EE-4F03-993A-EF7095DD95A3}"/>
    <cellStyle name="40% - uthevingsfarge 6 40 3" xfId="5417" xr:uid="{00000000-0005-0000-0000-00003E5A0000}"/>
    <cellStyle name="40% - uthevingsfarge 6 40 4" xfId="47633" xr:uid="{00000000-0005-0000-0000-00003F5A0000}"/>
    <cellStyle name="40% - uthevingsfarge 6 40_4 manuell" xfId="55503"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34" xr:uid="{00000000-0005-0000-0000-0000445A0000}"/>
    <cellStyle name="40% - uthevingsfarge 6 41 2_4 manuell" xfId="55504" xr:uid="{2D78C977-05C4-40FD-B69B-BDEB00B56F53}"/>
    <cellStyle name="40% - uthevingsfarge 6 41 3" xfId="5421" xr:uid="{00000000-0005-0000-0000-0000465A0000}"/>
    <cellStyle name="40% - uthevingsfarge 6 41 4" xfId="47635" xr:uid="{00000000-0005-0000-0000-0000475A0000}"/>
    <cellStyle name="40% - uthevingsfarge 6 41_4 manuell" xfId="55505"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36" xr:uid="{00000000-0005-0000-0000-00004C5A0000}"/>
    <cellStyle name="40% - uthevingsfarge 6 42 2_4 manuell" xfId="55506" xr:uid="{D9E7AE99-CF41-48B3-8BAC-08D42AD102D8}"/>
    <cellStyle name="40% - uthevingsfarge 6 42 3" xfId="5425" xr:uid="{00000000-0005-0000-0000-00004E5A0000}"/>
    <cellStyle name="40% - uthevingsfarge 6 42 4" xfId="47637" xr:uid="{00000000-0005-0000-0000-00004F5A0000}"/>
    <cellStyle name="40% - uthevingsfarge 6 42_4 manuell" xfId="55507"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38" xr:uid="{00000000-0005-0000-0000-0000545A0000}"/>
    <cellStyle name="40% - uthevingsfarge 6 43 2_4 manuell" xfId="55508" xr:uid="{759E2432-9C5B-47E4-8CAA-E8E936ADFFD4}"/>
    <cellStyle name="40% - uthevingsfarge 6 43 3" xfId="5429" xr:uid="{00000000-0005-0000-0000-0000565A0000}"/>
    <cellStyle name="40% - uthevingsfarge 6 43 4" xfId="47639" xr:uid="{00000000-0005-0000-0000-0000575A0000}"/>
    <cellStyle name="40% - uthevingsfarge 6 43_4 manuell" xfId="55509"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40" xr:uid="{00000000-0005-0000-0000-00005C5A0000}"/>
    <cellStyle name="40% - uthevingsfarge 6 44 2_4 manuell" xfId="55510" xr:uid="{7385B671-302D-4984-8941-90636009990D}"/>
    <cellStyle name="40% - uthevingsfarge 6 44 3" xfId="5433" xr:uid="{00000000-0005-0000-0000-00005E5A0000}"/>
    <cellStyle name="40% - uthevingsfarge 6 44 4" xfId="47641" xr:uid="{00000000-0005-0000-0000-00005F5A0000}"/>
    <cellStyle name="40% - uthevingsfarge 6 44_4 manuell" xfId="55511"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2" xr:uid="{00000000-0005-0000-0000-0000645A0000}"/>
    <cellStyle name="40% - uthevingsfarge 6 45 2_4 manuell" xfId="55512" xr:uid="{ADC20AF4-F6CE-4872-BD26-37064EF25910}"/>
    <cellStyle name="40% - uthevingsfarge 6 45 3" xfId="5437" xr:uid="{00000000-0005-0000-0000-0000665A0000}"/>
    <cellStyle name="40% - uthevingsfarge 6 45 4" xfId="47643" xr:uid="{00000000-0005-0000-0000-0000675A0000}"/>
    <cellStyle name="40% - uthevingsfarge 6 45_4 manuell" xfId="55513"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44" xr:uid="{00000000-0005-0000-0000-00006C5A0000}"/>
    <cellStyle name="40% - uthevingsfarge 6 46 2_4 manuell" xfId="55514" xr:uid="{16D37D0F-1AC8-4361-A791-AF1A068297E8}"/>
    <cellStyle name="40% - uthevingsfarge 6 46 3" xfId="5441" xr:uid="{00000000-0005-0000-0000-00006E5A0000}"/>
    <cellStyle name="40% - uthevingsfarge 6 46 4" xfId="47645" xr:uid="{00000000-0005-0000-0000-00006F5A0000}"/>
    <cellStyle name="40% - uthevingsfarge 6 46_4 manuell" xfId="55515"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46" xr:uid="{00000000-0005-0000-0000-0000745A0000}"/>
    <cellStyle name="40% - uthevingsfarge 6 47 2_4 manuell" xfId="55516" xr:uid="{B7602CBF-86CF-4C0F-9853-2176BA74DE31}"/>
    <cellStyle name="40% - uthevingsfarge 6 47 3" xfId="5445" xr:uid="{00000000-0005-0000-0000-0000765A0000}"/>
    <cellStyle name="40% - uthevingsfarge 6 47 4" xfId="47647" xr:uid="{00000000-0005-0000-0000-0000775A0000}"/>
    <cellStyle name="40% - uthevingsfarge 6 47_4 manuell" xfId="55517"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48" xr:uid="{00000000-0005-0000-0000-00007C5A0000}"/>
    <cellStyle name="40% - uthevingsfarge 6 48 2_4 manuell" xfId="55518" xr:uid="{F5CDC839-84C8-49A5-A747-C1C4A31FB441}"/>
    <cellStyle name="40% - uthevingsfarge 6 48 3" xfId="5449" xr:uid="{00000000-0005-0000-0000-00007E5A0000}"/>
    <cellStyle name="40% - uthevingsfarge 6 48 4" xfId="47649" xr:uid="{00000000-0005-0000-0000-00007F5A0000}"/>
    <cellStyle name="40% - uthevingsfarge 6 48_4 manuell" xfId="55519"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50" xr:uid="{00000000-0005-0000-0000-0000845A0000}"/>
    <cellStyle name="40% - uthevingsfarge 6 49 2_4 manuell" xfId="55520" xr:uid="{21AAFA70-118D-4F6B-AA1D-F1697209C892}"/>
    <cellStyle name="40% - uthevingsfarge 6 49 3" xfId="5453" xr:uid="{00000000-0005-0000-0000-0000865A0000}"/>
    <cellStyle name="40% - uthevingsfarge 6 49 4" xfId="47651" xr:uid="{00000000-0005-0000-0000-0000875A0000}"/>
    <cellStyle name="40% - uthevingsfarge 6 49_4 manuell" xfId="55521"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2" xr:uid="{00000000-0005-0000-0000-00008C5A0000}"/>
    <cellStyle name="40% - uthevingsfarge 6 5 2 2 2 2" xfId="47653" xr:uid="{00000000-0005-0000-0000-00008D5A0000}"/>
    <cellStyle name="40% - uthevingsfarge 6 5 2 2 3" xfId="47654" xr:uid="{00000000-0005-0000-0000-00008E5A0000}"/>
    <cellStyle name="40% - uthevingsfarge 6 5 2 2_3. Chng in credit spreads" xfId="47655" xr:uid="{00000000-0005-0000-0000-00008F5A0000}"/>
    <cellStyle name="40% - uthevingsfarge 6 5 2 3" xfId="47656" xr:uid="{00000000-0005-0000-0000-0000905A0000}"/>
    <cellStyle name="40% - uthevingsfarge 6 5 2 3 2" xfId="47657" xr:uid="{00000000-0005-0000-0000-0000915A0000}"/>
    <cellStyle name="40% - uthevingsfarge 6 5 2 3 2 2" xfId="47658" xr:uid="{00000000-0005-0000-0000-0000925A0000}"/>
    <cellStyle name="40% - uthevingsfarge 6 5 2 3 3" xfId="47659" xr:uid="{00000000-0005-0000-0000-0000935A0000}"/>
    <cellStyle name="40% - uthevingsfarge 6 5 2 3_3. Chng in credit spreads" xfId="47660" xr:uid="{00000000-0005-0000-0000-0000945A0000}"/>
    <cellStyle name="40% - uthevingsfarge 6 5 2 4" xfId="47661" xr:uid="{00000000-0005-0000-0000-0000955A0000}"/>
    <cellStyle name="40% - uthevingsfarge 6 5 2 4 2" xfId="47662" xr:uid="{00000000-0005-0000-0000-0000965A0000}"/>
    <cellStyle name="40% - uthevingsfarge 6 5 2 5" xfId="47663" xr:uid="{00000000-0005-0000-0000-0000975A0000}"/>
    <cellStyle name="40% - uthevingsfarge 6 5 2_3. Chng in credit spreads" xfId="47664" xr:uid="{00000000-0005-0000-0000-0000985A0000}"/>
    <cellStyle name="40% - uthevingsfarge 6 5 3" xfId="5457" xr:uid="{00000000-0005-0000-0000-0000995A0000}"/>
    <cellStyle name="40% - uthevingsfarge 6 5 3 2" xfId="17451" xr:uid="{00000000-0005-0000-0000-00009A5A0000}"/>
    <cellStyle name="40% - uthevingsfarge 6 5 3 2 2" xfId="47665" xr:uid="{00000000-0005-0000-0000-00009B5A0000}"/>
    <cellStyle name="40% - uthevingsfarge 6 5 3 3" xfId="47666" xr:uid="{00000000-0005-0000-0000-00009C5A0000}"/>
    <cellStyle name="40% - uthevingsfarge 6 5 3_3. Chng in credit spreads" xfId="47667" xr:uid="{00000000-0005-0000-0000-00009D5A0000}"/>
    <cellStyle name="40% - uthevingsfarge 6 5 4" xfId="17452" xr:uid="{00000000-0005-0000-0000-00009E5A0000}"/>
    <cellStyle name="40% - uthevingsfarge 6 5 4 2" xfId="47668" xr:uid="{00000000-0005-0000-0000-00009F5A0000}"/>
    <cellStyle name="40% - uthevingsfarge 6 5 4 2 2" xfId="47669" xr:uid="{00000000-0005-0000-0000-0000A05A0000}"/>
    <cellStyle name="40% - uthevingsfarge 6 5 4 3" xfId="47670" xr:uid="{00000000-0005-0000-0000-0000A15A0000}"/>
    <cellStyle name="40% - uthevingsfarge 6 5 4_3. Chng in credit spreads" xfId="47671" xr:uid="{00000000-0005-0000-0000-0000A25A0000}"/>
    <cellStyle name="40% - uthevingsfarge 6 5 5" xfId="17453" xr:uid="{00000000-0005-0000-0000-0000A35A0000}"/>
    <cellStyle name="40% - uthevingsfarge 6 5 5 2" xfId="47672" xr:uid="{00000000-0005-0000-0000-0000A45A0000}"/>
    <cellStyle name="40% - uthevingsfarge 6 5 6" xfId="39965" xr:uid="{00000000-0005-0000-0000-0000A55A0000}"/>
    <cellStyle name="40% - uthevingsfarge 6 5 7" xfId="47673" xr:uid="{00000000-0005-0000-0000-0000A65A0000}"/>
    <cellStyle name="40% - uthevingsfarge 6 5 8" xfId="47674" xr:uid="{00000000-0005-0000-0000-0000A75A0000}"/>
    <cellStyle name="40% - uthevingsfarge 6 5 9" xfId="47675" xr:uid="{00000000-0005-0000-0000-0000A85A0000}"/>
    <cellStyle name="40% - uthevingsfarge 6 5_3. Chng in credit spreads" xfId="47676"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77" xr:uid="{00000000-0005-0000-0000-0000AD5A0000}"/>
    <cellStyle name="40% - uthevingsfarge 6 50 2_4 manuell" xfId="55522" xr:uid="{B25069E9-D7AF-4CC4-BD0F-97BFF672148D}"/>
    <cellStyle name="40% - uthevingsfarge 6 50 3" xfId="5461" xr:uid="{00000000-0005-0000-0000-0000AF5A0000}"/>
    <cellStyle name="40% - uthevingsfarge 6 50 4" xfId="47678" xr:uid="{00000000-0005-0000-0000-0000B05A0000}"/>
    <cellStyle name="40% - uthevingsfarge 6 50_4 manuell" xfId="55523"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79" xr:uid="{00000000-0005-0000-0000-0000B55A0000}"/>
    <cellStyle name="40% - uthevingsfarge 6 51 2_4 manuell" xfId="55524" xr:uid="{DFD912C8-2102-42A8-BCB6-50FD8F9F749E}"/>
    <cellStyle name="40% - uthevingsfarge 6 51 3" xfId="5465" xr:uid="{00000000-0005-0000-0000-0000B75A0000}"/>
    <cellStyle name="40% - uthevingsfarge 6 51 4" xfId="47680" xr:uid="{00000000-0005-0000-0000-0000B85A0000}"/>
    <cellStyle name="40% - uthevingsfarge 6 51_4 manuell" xfId="55525"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1" xr:uid="{00000000-0005-0000-0000-0000BD5A0000}"/>
    <cellStyle name="40% - uthevingsfarge 6 52 2_4 manuell" xfId="55526" xr:uid="{0BF46E3D-A733-420F-AF5B-0F56D3500C79}"/>
    <cellStyle name="40% - uthevingsfarge 6 52 3" xfId="5469" xr:uid="{00000000-0005-0000-0000-0000BF5A0000}"/>
    <cellStyle name="40% - uthevingsfarge 6 52 4" xfId="47682" xr:uid="{00000000-0005-0000-0000-0000C05A0000}"/>
    <cellStyle name="40% - uthevingsfarge 6 52_4 manuell" xfId="55527"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3" xr:uid="{00000000-0005-0000-0000-0000C55A0000}"/>
    <cellStyle name="40% - uthevingsfarge 6 53 2_4 manuell" xfId="55528" xr:uid="{B5A123A4-0A52-475E-81D1-E1CDC250FA9E}"/>
    <cellStyle name="40% - uthevingsfarge 6 53 3" xfId="5473" xr:uid="{00000000-0005-0000-0000-0000C75A0000}"/>
    <cellStyle name="40% - uthevingsfarge 6 53 4" xfId="47684" xr:uid="{00000000-0005-0000-0000-0000C85A0000}"/>
    <cellStyle name="40% - uthevingsfarge 6 53_4 manuell" xfId="55529"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85" xr:uid="{00000000-0005-0000-0000-0000CD5A0000}"/>
    <cellStyle name="40% - uthevingsfarge 6 54 2_4 manuell" xfId="55530" xr:uid="{39FFA7FF-7C66-47C3-9965-A2FA5AD15986}"/>
    <cellStyle name="40% - uthevingsfarge 6 54 3" xfId="5477" xr:uid="{00000000-0005-0000-0000-0000CF5A0000}"/>
    <cellStyle name="40% - uthevingsfarge 6 54 4" xfId="47686" xr:uid="{00000000-0005-0000-0000-0000D05A0000}"/>
    <cellStyle name="40% - uthevingsfarge 6 54_4 manuell" xfId="55531"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87" xr:uid="{00000000-0005-0000-0000-0000D55A0000}"/>
    <cellStyle name="40% - uthevingsfarge 6 55 2_4 manuell" xfId="55532" xr:uid="{541F48EC-C00C-4B18-9D39-E6778FCF3B74}"/>
    <cellStyle name="40% - uthevingsfarge 6 55 3" xfId="5481" xr:uid="{00000000-0005-0000-0000-0000D75A0000}"/>
    <cellStyle name="40% - uthevingsfarge 6 55 4" xfId="47688" xr:uid="{00000000-0005-0000-0000-0000D85A0000}"/>
    <cellStyle name="40% - uthevingsfarge 6 55_4 manuell" xfId="55533"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89" xr:uid="{00000000-0005-0000-0000-0000DD5A0000}"/>
    <cellStyle name="40% - uthevingsfarge 6 56 2_4 manuell" xfId="55534" xr:uid="{5E4EDBEC-EA25-48DE-B9FA-5795CE6606C3}"/>
    <cellStyle name="40% - uthevingsfarge 6 56 3" xfId="5485" xr:uid="{00000000-0005-0000-0000-0000DF5A0000}"/>
    <cellStyle name="40% - uthevingsfarge 6 56 4" xfId="47690" xr:uid="{00000000-0005-0000-0000-0000E05A0000}"/>
    <cellStyle name="40% - uthevingsfarge 6 56_4 manuell" xfId="55535"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1" xr:uid="{00000000-0005-0000-0000-0000E55A0000}"/>
    <cellStyle name="40% - uthevingsfarge 6 57 2_4 manuell" xfId="55536" xr:uid="{3B0B1CF9-8DCE-48B6-880B-91335177FBC7}"/>
    <cellStyle name="40% - uthevingsfarge 6 57 3" xfId="5489" xr:uid="{00000000-0005-0000-0000-0000E75A0000}"/>
    <cellStyle name="40% - uthevingsfarge 6 57 4" xfId="47692" xr:uid="{00000000-0005-0000-0000-0000E85A0000}"/>
    <cellStyle name="40% - uthevingsfarge 6 57_4 manuell" xfId="55537"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3" xr:uid="{00000000-0005-0000-0000-0000ED5A0000}"/>
    <cellStyle name="40% - uthevingsfarge 6 58 2_4 manuell" xfId="55538" xr:uid="{146D1562-0D73-43C1-9C8F-CBB95708F09B}"/>
    <cellStyle name="40% - uthevingsfarge 6 58 3" xfId="5493" xr:uid="{00000000-0005-0000-0000-0000EF5A0000}"/>
    <cellStyle name="40% - uthevingsfarge 6 58 4" xfId="47694" xr:uid="{00000000-0005-0000-0000-0000F05A0000}"/>
    <cellStyle name="40% - uthevingsfarge 6 58_4 manuell" xfId="55539"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95" xr:uid="{00000000-0005-0000-0000-0000F55A0000}"/>
    <cellStyle name="40% - uthevingsfarge 6 59 2_4 manuell" xfId="55540" xr:uid="{AE29F37F-7088-40D7-AB83-895020A238F7}"/>
    <cellStyle name="40% - uthevingsfarge 6 59 3" xfId="5497" xr:uid="{00000000-0005-0000-0000-0000F75A0000}"/>
    <cellStyle name="40% - uthevingsfarge 6 59 4" xfId="47696" xr:uid="{00000000-0005-0000-0000-0000F85A0000}"/>
    <cellStyle name="40% - uthevingsfarge 6 59_4 manuell" xfId="55541"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97" xr:uid="{00000000-0005-0000-0000-0000FD5A0000}"/>
    <cellStyle name="40% - uthevingsfarge 6 6 2 2_CC1" xfId="55542" xr:uid="{482A3E1C-0C00-40AD-8559-186CB3DF38D2}"/>
    <cellStyle name="40% - uthevingsfarge 6 6 2 3" xfId="47698" xr:uid="{00000000-0005-0000-0000-0000FE5A0000}"/>
    <cellStyle name="40% - uthevingsfarge 6 6 2 4" xfId="47699" xr:uid="{00000000-0005-0000-0000-0000FF5A0000}"/>
    <cellStyle name="40% - uthevingsfarge 6 6 2_3. Chng in credit spreads" xfId="47700" xr:uid="{00000000-0005-0000-0000-0000005B0000}"/>
    <cellStyle name="40% - uthevingsfarge 6 6 3" xfId="5501" xr:uid="{00000000-0005-0000-0000-0000015B0000}"/>
    <cellStyle name="40% - uthevingsfarge 6 6 3 2" xfId="17454" xr:uid="{00000000-0005-0000-0000-0000025B0000}"/>
    <cellStyle name="40% - uthevingsfarge 6 6 3 2 2" xfId="47701" xr:uid="{00000000-0005-0000-0000-0000035B0000}"/>
    <cellStyle name="40% - uthevingsfarge 6 6 3 3" xfId="47702" xr:uid="{00000000-0005-0000-0000-0000045B0000}"/>
    <cellStyle name="40% - uthevingsfarge 6 6 3_3. Chng in credit spreads" xfId="47703" xr:uid="{00000000-0005-0000-0000-0000055B0000}"/>
    <cellStyle name="40% - uthevingsfarge 6 6 4" xfId="17455" xr:uid="{00000000-0005-0000-0000-0000065B0000}"/>
    <cellStyle name="40% - uthevingsfarge 6 6 4 2" xfId="47704" xr:uid="{00000000-0005-0000-0000-0000075B0000}"/>
    <cellStyle name="40% - uthevingsfarge 6 6 5" xfId="17456" xr:uid="{00000000-0005-0000-0000-0000085B0000}"/>
    <cellStyle name="40% - uthevingsfarge 6 6 6" xfId="39966" xr:uid="{00000000-0005-0000-0000-0000095B0000}"/>
    <cellStyle name="40% - uthevingsfarge 6 6 7" xfId="47705" xr:uid="{00000000-0005-0000-0000-00000A5B0000}"/>
    <cellStyle name="40% - uthevingsfarge 6 6 8" xfId="47706" xr:uid="{00000000-0005-0000-0000-00000B5B0000}"/>
    <cellStyle name="40% - uthevingsfarge 6 6 9" xfId="47707" xr:uid="{00000000-0005-0000-0000-00000C5B0000}"/>
    <cellStyle name="40% - uthevingsfarge 6 6_3. Chng in credit spreads" xfId="47708" xr:uid="{00000000-0005-0000-0000-00000D5B0000}"/>
    <cellStyle name="40% - uthevingsfarge 6 60" xfId="17457" xr:uid="{00000000-0005-0000-0000-00000E5B0000}"/>
    <cellStyle name="40% - uthevingsfarge 6 60 2" xfId="17458" xr:uid="{00000000-0005-0000-0000-00000F5B0000}"/>
    <cellStyle name="40% - uthevingsfarge 6 60 2 2" xfId="36618" xr:uid="{00000000-0005-0000-0000-0000105B0000}"/>
    <cellStyle name="40% - uthevingsfarge 6 60 3" xfId="17459" xr:uid="{00000000-0005-0000-0000-0000115B0000}"/>
    <cellStyle name="40% - uthevingsfarge 6 60 4" xfId="36382"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39" xr:uid="{00000000-0005-0000-0000-0000165B0000}"/>
    <cellStyle name="40% - uthevingsfarge 6 61 3" xfId="17463" xr:uid="{00000000-0005-0000-0000-0000175B0000}"/>
    <cellStyle name="40% - uthevingsfarge 6 61 4" xfId="36408"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2" xr:uid="{00000000-0005-0000-0000-00001C5B0000}"/>
    <cellStyle name="40% - uthevingsfarge 6 62 3" xfId="36388" xr:uid="{00000000-0005-0000-0000-00001D5B0000}"/>
    <cellStyle name="40% - uthevingsfarge 6 62_AVA DVA EL" xfId="17467" xr:uid="{00000000-0005-0000-0000-00001E5B0000}"/>
    <cellStyle name="40% - uthevingsfarge 6 63" xfId="17468" xr:uid="{00000000-0005-0000-0000-00001F5B0000}"/>
    <cellStyle name="40% - uthevingsfarge 6 63 2" xfId="36592" xr:uid="{00000000-0005-0000-0000-0000205B0000}"/>
    <cellStyle name="40% - uthevingsfarge 6 64" xfId="17469" xr:uid="{00000000-0005-0000-0000-0000215B0000}"/>
    <cellStyle name="40% - uthevingsfarge 6 64 2" xfId="36671" xr:uid="{00000000-0005-0000-0000-0000225B0000}"/>
    <cellStyle name="40% - uthevingsfarge 6 65" xfId="17470" xr:uid="{00000000-0005-0000-0000-0000235B0000}"/>
    <cellStyle name="40% - uthevingsfarge 6 65 2" xfId="36562" xr:uid="{00000000-0005-0000-0000-0000245B0000}"/>
    <cellStyle name="40% - uthevingsfarge 6 66" xfId="17471" xr:uid="{00000000-0005-0000-0000-0000255B0000}"/>
    <cellStyle name="40% - uthevingsfarge 6 66 2" xfId="36657" xr:uid="{00000000-0005-0000-0000-0000265B0000}"/>
    <cellStyle name="40% - uthevingsfarge 6 67" xfId="36531" xr:uid="{00000000-0005-0000-0000-0000275B0000}"/>
    <cellStyle name="40% - uthevingsfarge 6 68" xfId="47709" xr:uid="{00000000-0005-0000-0000-0000285B0000}"/>
    <cellStyle name="40% - uthevingsfarge 6 69" xfId="47710"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1" xr:uid="{00000000-0005-0000-0000-00002D5B0000}"/>
    <cellStyle name="40% - uthevingsfarge 6 7 2 4" xfId="47712" xr:uid="{00000000-0005-0000-0000-00002E5B0000}"/>
    <cellStyle name="40% - uthevingsfarge 6 7 2_4 manuell" xfId="55543"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3" xr:uid="{00000000-0005-0000-0000-0000355B0000}"/>
    <cellStyle name="40% - uthevingsfarge 6 7 7" xfId="47714" xr:uid="{00000000-0005-0000-0000-0000365B0000}"/>
    <cellStyle name="40% - uthevingsfarge 6 7 8" xfId="47715" xr:uid="{00000000-0005-0000-0000-0000375B0000}"/>
    <cellStyle name="40% - uthevingsfarge 6 7_3. Chng in credit spreads" xfId="47716" xr:uid="{00000000-0005-0000-0000-0000385B0000}"/>
    <cellStyle name="40% - uthevingsfarge 6 70" xfId="47717" xr:uid="{00000000-0005-0000-0000-0000395B0000}"/>
    <cellStyle name="40% - uthevingsfarge 6 71" xfId="47718" xr:uid="{00000000-0005-0000-0000-00003A5B0000}"/>
    <cellStyle name="40% - uthevingsfarge 6 72" xfId="47719" xr:uid="{00000000-0005-0000-0000-00003B5B0000}"/>
    <cellStyle name="40% - uthevingsfarge 6 73" xfId="47720" xr:uid="{00000000-0005-0000-0000-00003C5B0000}"/>
    <cellStyle name="40% - uthevingsfarge 6 74" xfId="47721"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2" xr:uid="{00000000-0005-0000-0000-0000415B0000}"/>
    <cellStyle name="40% - uthevingsfarge 6 8 2 4" xfId="47723" xr:uid="{00000000-0005-0000-0000-0000425B0000}"/>
    <cellStyle name="40% - uthevingsfarge 6 8 2_4 manuell" xfId="55544" xr:uid="{BD59FC82-4BB5-499B-B500-4F8ECD2051C2}"/>
    <cellStyle name="40% - uthevingsfarge 6 8 3" xfId="5509" xr:uid="{00000000-0005-0000-0000-0000445B0000}"/>
    <cellStyle name="40% - uthevingsfarge 6 8 4" xfId="47724" xr:uid="{00000000-0005-0000-0000-0000455B0000}"/>
    <cellStyle name="40% - uthevingsfarge 6 8 5" xfId="47725" xr:uid="{00000000-0005-0000-0000-0000465B0000}"/>
    <cellStyle name="40% - uthevingsfarge 6 8_3. Chng in credit spreads" xfId="47726"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27" xr:uid="{00000000-0005-0000-0000-00004B5B0000}"/>
    <cellStyle name="40% - uthevingsfarge 6 9 2_4 manuell" xfId="55545" xr:uid="{E44C08DE-66BD-44AA-B9EA-2B0C80E0D653}"/>
    <cellStyle name="40% - uthevingsfarge 6 9 3" xfId="5513" xr:uid="{00000000-0005-0000-0000-00004D5B0000}"/>
    <cellStyle name="40% - uthevingsfarge 6 9 4" xfId="47728" xr:uid="{00000000-0005-0000-0000-00004E5B0000}"/>
    <cellStyle name="40% - uthevingsfarge 6 9 5" xfId="47729" xr:uid="{00000000-0005-0000-0000-00004F5B0000}"/>
    <cellStyle name="40% - uthevingsfarge 6 9_4 manuell" xfId="55546" xr:uid="{3FBE283D-0F32-4F5F-A835-C6894E1C07AE}"/>
    <cellStyle name="40% - uthevingsfarge 6_4 manuell" xfId="55547"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30" xr:uid="{00000000-0005-0000-0000-0000855B0000}"/>
    <cellStyle name="60% - 1. jelölőszín_4 manuell" xfId="55548" xr:uid="{F1B6818F-2C19-441F-B263-778BB93063A2}"/>
    <cellStyle name="60% - 2. jelölőszín" xfId="5516" xr:uid="{00000000-0005-0000-0000-0000875B0000}"/>
    <cellStyle name="60% - 2. jelölőszín 2" xfId="17525" xr:uid="{00000000-0005-0000-0000-0000885B0000}"/>
    <cellStyle name="60% - 2. jelölőszín 3" xfId="47731" xr:uid="{00000000-0005-0000-0000-0000895B0000}"/>
    <cellStyle name="60% - 2. jelölőszín_4 manuell" xfId="55549" xr:uid="{0FA16B61-FE8A-470C-A3FA-27D52C795B1A}"/>
    <cellStyle name="60% - 3. jelölőszín" xfId="5517" xr:uid="{00000000-0005-0000-0000-00008B5B0000}"/>
    <cellStyle name="60% - 3. jelölőszín 2" xfId="17526" xr:uid="{00000000-0005-0000-0000-00008C5B0000}"/>
    <cellStyle name="60% - 3. jelölőszín 3" xfId="47732" xr:uid="{00000000-0005-0000-0000-00008D5B0000}"/>
    <cellStyle name="60% - 3. jelölőszín_4 manuell" xfId="55550" xr:uid="{F700E5B2-6BC8-4AFA-8C20-69E3154B489C}"/>
    <cellStyle name="60% - 4. jelölőszín" xfId="5518" xr:uid="{00000000-0005-0000-0000-00008F5B0000}"/>
    <cellStyle name="60% - 4. jelölőszín 2" xfId="17527" xr:uid="{00000000-0005-0000-0000-0000905B0000}"/>
    <cellStyle name="60% - 4. jelölőszín 3" xfId="47733" xr:uid="{00000000-0005-0000-0000-0000915B0000}"/>
    <cellStyle name="60% - 4. jelölőszín_4 manuell" xfId="55551" xr:uid="{B52CC774-30B4-4DFA-8FB6-A825F6B0B730}"/>
    <cellStyle name="60% - 5. jelölőszín" xfId="5519" xr:uid="{00000000-0005-0000-0000-0000935B0000}"/>
    <cellStyle name="60% - 5. jelölőszín 2" xfId="17528" xr:uid="{00000000-0005-0000-0000-0000945B0000}"/>
    <cellStyle name="60% - 5. jelölőszín 3" xfId="47734" xr:uid="{00000000-0005-0000-0000-0000955B0000}"/>
    <cellStyle name="60% - 5. jelölőszín_4 manuell" xfId="55552" xr:uid="{39AFDE06-7535-4E96-BC73-5561FE801AF0}"/>
    <cellStyle name="60% - 6. jelölőszín" xfId="5520" xr:uid="{00000000-0005-0000-0000-0000975B0000}"/>
    <cellStyle name="60% - 6. jelölőszín 2" xfId="17529" xr:uid="{00000000-0005-0000-0000-0000985B0000}"/>
    <cellStyle name="60% - 6. jelölőszín 3" xfId="47735" xr:uid="{00000000-0005-0000-0000-0000995B0000}"/>
    <cellStyle name="60% - 6. jelölőszín_4 manuell" xfId="55553"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67" xr:uid="{00000000-0005-0000-0000-0000AC5B0000}"/>
    <cellStyle name="60% - Accent1 15" xfId="47736" xr:uid="{00000000-0005-0000-0000-0000AD5B0000}"/>
    <cellStyle name="60% - Accent1 16" xfId="47737"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38" xr:uid="{00000000-0005-0000-0000-0000C65B0000}"/>
    <cellStyle name="60% - Accent1 2 2_A01" xfId="35768"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39" xr:uid="{00000000-0005-0000-0000-0000CC5B0000}"/>
    <cellStyle name="60% - Accent1 2 3 2_AVA DVA EL" xfId="17569" xr:uid="{00000000-0005-0000-0000-0000CD5B0000}"/>
    <cellStyle name="60% - Accent1 2 3 3" xfId="17570" xr:uid="{00000000-0005-0000-0000-0000CE5B0000}"/>
    <cellStyle name="60% - Accent1 2 3 3 2" xfId="47740" xr:uid="{00000000-0005-0000-0000-0000CF5B0000}"/>
    <cellStyle name="60% - Accent1 2 3 4" xfId="17571" xr:uid="{00000000-0005-0000-0000-0000D05B0000}"/>
    <cellStyle name="60% - Accent1 2 3 4 2" xfId="47741" xr:uid="{00000000-0005-0000-0000-0000D15B0000}"/>
    <cellStyle name="60% - Accent1 2 3 5" xfId="47742" xr:uid="{00000000-0005-0000-0000-0000D25B0000}"/>
    <cellStyle name="60% - Accent1 2 3 6" xfId="47743"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44"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45" xr:uid="{00000000-0005-0000-0000-0000E75B0000}"/>
    <cellStyle name="60% - Accent1 2_4 manuell" xfId="55554"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46" xr:uid="{00000000-0005-0000-0000-0000EF5B0000}"/>
    <cellStyle name="60% - Accent1 3_4 manuell" xfId="55555"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69"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0"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1"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2"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3"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4"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47" xr:uid="{00000000-0005-0000-0000-00003E5C0000}"/>
    <cellStyle name="60% - Accent2 2 2_A01" xfId="35775"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48" xr:uid="{00000000-0005-0000-0000-0000555C0000}"/>
    <cellStyle name="60% - Accent2 2_4 manuell" xfId="55556"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49" xr:uid="{00000000-0005-0000-0000-00005D5C0000}"/>
    <cellStyle name="60% - Accent2 3_4 manuell" xfId="55557"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6" xr:uid="{00000000-0005-0000-0000-00006D5C0000}"/>
    <cellStyle name="60% - Accent2 5" xfId="5540" xr:uid="{00000000-0005-0000-0000-00006E5C0000}"/>
    <cellStyle name="60% - Accent2 5 2" xfId="17694" xr:uid="{00000000-0005-0000-0000-00006F5C0000}"/>
    <cellStyle name="60% - Accent2 5_A01" xfId="35777" xr:uid="{00000000-0005-0000-0000-0000705C0000}"/>
    <cellStyle name="60% - Accent2 6" xfId="5541" xr:uid="{00000000-0005-0000-0000-0000715C0000}"/>
    <cellStyle name="60% - Accent2 6 2" xfId="17695" xr:uid="{00000000-0005-0000-0000-0000725C0000}"/>
    <cellStyle name="60% - Accent2 6_A01" xfId="35778" xr:uid="{00000000-0005-0000-0000-0000735C0000}"/>
    <cellStyle name="60% - Accent2 7" xfId="5542" xr:uid="{00000000-0005-0000-0000-0000745C0000}"/>
    <cellStyle name="60% - Accent2 7 2" xfId="17696" xr:uid="{00000000-0005-0000-0000-0000755C0000}"/>
    <cellStyle name="60% - Accent2 7_A01" xfId="35779" xr:uid="{00000000-0005-0000-0000-0000765C0000}"/>
    <cellStyle name="60% - Accent2 8" xfId="5543" xr:uid="{00000000-0005-0000-0000-0000775C0000}"/>
    <cellStyle name="60% - Accent2 8 2" xfId="17697" xr:uid="{00000000-0005-0000-0000-0000785C0000}"/>
    <cellStyle name="60% - Accent2 8_A01" xfId="35780" xr:uid="{00000000-0005-0000-0000-0000795C0000}"/>
    <cellStyle name="60% - Accent2 9" xfId="5544" xr:uid="{00000000-0005-0000-0000-00007A5C0000}"/>
    <cellStyle name="60% - Accent2 9 2" xfId="17698" xr:uid="{00000000-0005-0000-0000-00007B5C0000}"/>
    <cellStyle name="60% - Accent2 9_A01" xfId="35781"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68" xr:uid="{00000000-0005-0000-0000-00008F5C0000}"/>
    <cellStyle name="60% - Accent3 15" xfId="47750" xr:uid="{00000000-0005-0000-0000-0000905C0000}"/>
    <cellStyle name="60% - Accent3 16" xfId="47751"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2" xr:uid="{00000000-0005-0000-0000-0000A95C0000}"/>
    <cellStyle name="60% - Accent3 2 2_A01" xfId="35782"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3" xr:uid="{00000000-0005-0000-0000-0000AF5C0000}"/>
    <cellStyle name="60% - Accent3 2 3 2_AVA DVA EL" xfId="17739" xr:uid="{00000000-0005-0000-0000-0000B05C0000}"/>
    <cellStyle name="60% - Accent3 2 3 3" xfId="17740" xr:uid="{00000000-0005-0000-0000-0000B15C0000}"/>
    <cellStyle name="60% - Accent3 2 3 3 2" xfId="47754" xr:uid="{00000000-0005-0000-0000-0000B25C0000}"/>
    <cellStyle name="60% - Accent3 2 3 4" xfId="17741" xr:uid="{00000000-0005-0000-0000-0000B35C0000}"/>
    <cellStyle name="60% - Accent3 2 3 4 2" xfId="47755" xr:uid="{00000000-0005-0000-0000-0000B45C0000}"/>
    <cellStyle name="60% - Accent3 2 3 5" xfId="47756" xr:uid="{00000000-0005-0000-0000-0000B55C0000}"/>
    <cellStyle name="60% - Accent3 2 3 6" xfId="47757"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58"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59" xr:uid="{00000000-0005-0000-0000-0000CA5C0000}"/>
    <cellStyle name="60% - Accent3 2_4 manuell" xfId="55558"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60" xr:uid="{00000000-0005-0000-0000-0000D25C0000}"/>
    <cellStyle name="60% - Accent3 3_4 manuell" xfId="55559"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3"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4"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5"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6"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87"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88"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69" xr:uid="{00000000-0005-0000-0000-0000185D0000}"/>
    <cellStyle name="60% - Accent4 15" xfId="47761" xr:uid="{00000000-0005-0000-0000-0000195D0000}"/>
    <cellStyle name="60% - Accent4 16" xfId="47762"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3" xr:uid="{00000000-0005-0000-0000-0000325D0000}"/>
    <cellStyle name="60% - Accent4 2 2_A01" xfId="35789"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64" xr:uid="{00000000-0005-0000-0000-0000385D0000}"/>
    <cellStyle name="60% - Accent4 2 3 2_AVA DVA EL" xfId="17843" xr:uid="{00000000-0005-0000-0000-0000395D0000}"/>
    <cellStyle name="60% - Accent4 2 3 3" xfId="17844" xr:uid="{00000000-0005-0000-0000-00003A5D0000}"/>
    <cellStyle name="60% - Accent4 2 3 3 2" xfId="47765" xr:uid="{00000000-0005-0000-0000-00003B5D0000}"/>
    <cellStyle name="60% - Accent4 2 3 4" xfId="17845" xr:uid="{00000000-0005-0000-0000-00003C5D0000}"/>
    <cellStyle name="60% - Accent4 2 3 4 2" xfId="47766" xr:uid="{00000000-0005-0000-0000-00003D5D0000}"/>
    <cellStyle name="60% - Accent4 2 3 5" xfId="47767" xr:uid="{00000000-0005-0000-0000-00003E5D0000}"/>
    <cellStyle name="60% - Accent4 2 3 6" xfId="47768"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69"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70" xr:uid="{00000000-0005-0000-0000-0000535D0000}"/>
    <cellStyle name="60% - Accent4 2_4 manuell" xfId="55560"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1" xr:uid="{00000000-0005-0000-0000-00005B5D0000}"/>
    <cellStyle name="60% - Accent4 3_4 manuell" xfId="55561"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0"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1"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2"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3"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4"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5"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2" xr:uid="{00000000-0005-0000-0000-0000AA5D0000}"/>
    <cellStyle name="60% - Accent5 2 2_A01" xfId="35796"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3" xr:uid="{00000000-0005-0000-0000-0000C15D0000}"/>
    <cellStyle name="60% - Accent5 2_4 manuell" xfId="55562"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74" xr:uid="{00000000-0005-0000-0000-0000C95D0000}"/>
    <cellStyle name="60% - Accent5 3_4 manuell" xfId="55563"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797"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798"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799" xr:uid="{00000000-0005-0000-0000-0000E75D0000}"/>
    <cellStyle name="60% - Accent5 7" xfId="5578" xr:uid="{00000000-0005-0000-0000-0000E85D0000}"/>
    <cellStyle name="60% - Accent5 7 2" xfId="17978" xr:uid="{00000000-0005-0000-0000-0000E95D0000}"/>
    <cellStyle name="60% - Accent5 7_A01" xfId="35800" xr:uid="{00000000-0005-0000-0000-0000EA5D0000}"/>
    <cellStyle name="60% - Accent5 8" xfId="5579" xr:uid="{00000000-0005-0000-0000-0000EB5D0000}"/>
    <cellStyle name="60% - Accent5 8 2" xfId="17979" xr:uid="{00000000-0005-0000-0000-0000EC5D0000}"/>
    <cellStyle name="60% - Accent5 8_A01" xfId="35801" xr:uid="{00000000-0005-0000-0000-0000ED5D0000}"/>
    <cellStyle name="60% - Accent5 9" xfId="5580" xr:uid="{00000000-0005-0000-0000-0000EE5D0000}"/>
    <cellStyle name="60% - Accent5 9 2" xfId="17980" xr:uid="{00000000-0005-0000-0000-0000EF5D0000}"/>
    <cellStyle name="60% - Accent5 9_A01" xfId="35802"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70" xr:uid="{00000000-0005-0000-0000-0000035E0000}"/>
    <cellStyle name="60% - Accent6 15" xfId="47775" xr:uid="{00000000-0005-0000-0000-0000045E0000}"/>
    <cellStyle name="60% - Accent6 16" xfId="47776"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77" xr:uid="{00000000-0005-0000-0000-00001D5E0000}"/>
    <cellStyle name="60% - Accent6 2 2_A01" xfId="35803"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78" xr:uid="{00000000-0005-0000-0000-0000235E0000}"/>
    <cellStyle name="60% - Accent6 2 3 2_AVA DVA EL" xfId="18021" xr:uid="{00000000-0005-0000-0000-0000245E0000}"/>
    <cellStyle name="60% - Accent6 2 3 3" xfId="18022" xr:uid="{00000000-0005-0000-0000-0000255E0000}"/>
    <cellStyle name="60% - Accent6 2 3 3 2" xfId="47779" xr:uid="{00000000-0005-0000-0000-0000265E0000}"/>
    <cellStyle name="60% - Accent6 2 3 4" xfId="18023" xr:uid="{00000000-0005-0000-0000-0000275E0000}"/>
    <cellStyle name="60% - Accent6 2 3 4 2" xfId="47780" xr:uid="{00000000-0005-0000-0000-0000285E0000}"/>
    <cellStyle name="60% - Accent6 2 3 5" xfId="47781" xr:uid="{00000000-0005-0000-0000-0000295E0000}"/>
    <cellStyle name="60% - Accent6 2 3 6" xfId="47782"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3"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84" xr:uid="{00000000-0005-0000-0000-00003E5E0000}"/>
    <cellStyle name="60% - Accent6 2_4 manuell" xfId="55564"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85" xr:uid="{00000000-0005-0000-0000-0000465E0000}"/>
    <cellStyle name="60% - Accent6 3_4 manuell" xfId="55565"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4"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5"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6"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07"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08"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09"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86" xr:uid="{00000000-0005-0000-0000-0000955E0000}"/>
    <cellStyle name="60% - Énfasis1_4 manuell" xfId="55566" xr:uid="{9F6DE8BB-4F23-4E90-95BE-51C1385A0F23}"/>
    <cellStyle name="60% - Énfasis2" xfId="5594" xr:uid="{00000000-0005-0000-0000-0000975E0000}"/>
    <cellStyle name="60% - Énfasis2 2" xfId="18111" xr:uid="{00000000-0005-0000-0000-0000985E0000}"/>
    <cellStyle name="60% - Énfasis2 3" xfId="47787" xr:uid="{00000000-0005-0000-0000-0000995E0000}"/>
    <cellStyle name="60% - Énfasis2_4 manuell" xfId="55567" xr:uid="{E917F0F2-CFF8-4A87-842A-871B6B5BA265}"/>
    <cellStyle name="60% - Énfasis3" xfId="5595" xr:uid="{00000000-0005-0000-0000-00009B5E0000}"/>
    <cellStyle name="60% - Énfasis3 2" xfId="18112" xr:uid="{00000000-0005-0000-0000-00009C5E0000}"/>
    <cellStyle name="60% - Énfasis3 3" xfId="47788" xr:uid="{00000000-0005-0000-0000-00009D5E0000}"/>
    <cellStyle name="60% - Énfasis3_4 manuell" xfId="55568" xr:uid="{4EC28D69-0A70-421C-8361-6E45973F788F}"/>
    <cellStyle name="60% - Énfasis4" xfId="5596" xr:uid="{00000000-0005-0000-0000-00009F5E0000}"/>
    <cellStyle name="60% - Énfasis4 2" xfId="18113" xr:uid="{00000000-0005-0000-0000-0000A05E0000}"/>
    <cellStyle name="60% - Énfasis4 3" xfId="47789" xr:uid="{00000000-0005-0000-0000-0000A15E0000}"/>
    <cellStyle name="60% - Énfasis4_4 manuell" xfId="55569" xr:uid="{24EA01D5-0DE2-4C93-99F6-ECB48A74BCC6}"/>
    <cellStyle name="60% - Énfasis5" xfId="5597" xr:uid="{00000000-0005-0000-0000-0000A35E0000}"/>
    <cellStyle name="60% - Énfasis5 2" xfId="18114" xr:uid="{00000000-0005-0000-0000-0000A45E0000}"/>
    <cellStyle name="60% - Énfasis5 3" xfId="47790" xr:uid="{00000000-0005-0000-0000-0000A55E0000}"/>
    <cellStyle name="60% - Énfasis5_4 manuell" xfId="55570" xr:uid="{4B2D5F98-EB14-4627-A71F-FF762206818F}"/>
    <cellStyle name="60% - Énfasis6" xfId="5598" xr:uid="{00000000-0005-0000-0000-0000A75E0000}"/>
    <cellStyle name="60% - Énfasis6 2" xfId="18115" xr:uid="{00000000-0005-0000-0000-0000A85E0000}"/>
    <cellStyle name="60% - Énfasis6 3" xfId="47791" xr:uid="{00000000-0005-0000-0000-0000A95E0000}"/>
    <cellStyle name="60% - Énfasis6_4 manuell" xfId="55571" xr:uid="{4EB2A8D4-0084-4E19-BCA9-1C5CF292CA19}"/>
    <cellStyle name="60% – paryškinimas 1" xfId="5599" xr:uid="{00000000-0005-0000-0000-0000AB5E0000}"/>
    <cellStyle name="60% – paryškinimas 1 2" xfId="18116" xr:uid="{00000000-0005-0000-0000-0000AC5E0000}"/>
    <cellStyle name="60% – paryškinimas 1_A01" xfId="35810" xr:uid="{00000000-0005-0000-0000-0000AD5E0000}"/>
    <cellStyle name="60% – paryškinimas 2" xfId="5600" xr:uid="{00000000-0005-0000-0000-0000AE5E0000}"/>
    <cellStyle name="60% – paryškinimas 2 2" xfId="18117" xr:uid="{00000000-0005-0000-0000-0000AF5E0000}"/>
    <cellStyle name="60% – paryškinimas 2_A01" xfId="35811" xr:uid="{00000000-0005-0000-0000-0000B05E0000}"/>
    <cellStyle name="60% – paryškinimas 3" xfId="5601" xr:uid="{00000000-0005-0000-0000-0000B15E0000}"/>
    <cellStyle name="60% – paryškinimas 3 2" xfId="18118" xr:uid="{00000000-0005-0000-0000-0000B25E0000}"/>
    <cellStyle name="60% – paryškinimas 3_A01" xfId="35812" xr:uid="{00000000-0005-0000-0000-0000B35E0000}"/>
    <cellStyle name="60% – paryškinimas 4" xfId="5602" xr:uid="{00000000-0005-0000-0000-0000B45E0000}"/>
    <cellStyle name="60% – paryškinimas 4 2" xfId="18119" xr:uid="{00000000-0005-0000-0000-0000B55E0000}"/>
    <cellStyle name="60% – paryškinimas 4_A01" xfId="35813" xr:uid="{00000000-0005-0000-0000-0000B65E0000}"/>
    <cellStyle name="60% – paryškinimas 5" xfId="5603" xr:uid="{00000000-0005-0000-0000-0000B75E0000}"/>
    <cellStyle name="60% – paryškinimas 5 2" xfId="18120" xr:uid="{00000000-0005-0000-0000-0000B85E0000}"/>
    <cellStyle name="60% – paryškinimas 5_A01" xfId="35814" xr:uid="{00000000-0005-0000-0000-0000B95E0000}"/>
    <cellStyle name="60% – paryškinimas 6" xfId="5604" xr:uid="{00000000-0005-0000-0000-0000BA5E0000}"/>
    <cellStyle name="60% – paryškinimas 6 2" xfId="18121" xr:uid="{00000000-0005-0000-0000-0000BB5E0000}"/>
    <cellStyle name="60% – paryškinimas 6_A01" xfId="35815" xr:uid="{00000000-0005-0000-0000-0000BC5E0000}"/>
    <cellStyle name="60% - uthevingsfarge 1" xfId="36257"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1" xr:uid="{00000000-0005-0000-0000-0000C25E0000}"/>
    <cellStyle name="60% - uthevingsfarge 1 2 2_AVA DVA EL" xfId="18125" xr:uid="{00000000-0005-0000-0000-0000C35E0000}"/>
    <cellStyle name="60% - uthevingsfarge 1 2 3" xfId="18126" xr:uid="{00000000-0005-0000-0000-0000C45E0000}"/>
    <cellStyle name="60% - uthevingsfarge 1 2 3 2" xfId="39972" xr:uid="{00000000-0005-0000-0000-0000C55E0000}"/>
    <cellStyle name="60% - uthevingsfarge 1 2 4" xfId="47792" xr:uid="{00000000-0005-0000-0000-0000C65E0000}"/>
    <cellStyle name="60% - uthevingsfarge 1 2 5" xfId="47793" xr:uid="{00000000-0005-0000-0000-0000C75E0000}"/>
    <cellStyle name="60% - uthevingsfarge 1 2 6" xfId="47794" xr:uid="{00000000-0005-0000-0000-0000C85E0000}"/>
    <cellStyle name="60% - uthevingsfarge 1 2_A01" xfId="35816"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3" xr:uid="{00000000-0005-0000-0000-0000CD5E0000}"/>
    <cellStyle name="60% - uthevingsfarge 1 3_AVA DVA EL" xfId="18130" xr:uid="{00000000-0005-0000-0000-0000CE5E0000}"/>
    <cellStyle name="60% - uthevingsfarge 1 4" xfId="18131" xr:uid="{00000000-0005-0000-0000-0000CF5E0000}"/>
    <cellStyle name="60% - uthevingsfarge 1 4 2" xfId="39974" xr:uid="{00000000-0005-0000-0000-0000D05E0000}"/>
    <cellStyle name="60% - uthevingsfarge 1 5" xfId="18132" xr:uid="{00000000-0005-0000-0000-0000D15E0000}"/>
    <cellStyle name="60% - uthevingsfarge 1 6" xfId="47795" xr:uid="{00000000-0005-0000-0000-0000D25E0000}"/>
    <cellStyle name="60% - uthevingsfarge 1_4 manuell" xfId="55572" xr:uid="{E52C80A9-1453-4DF5-98BB-C873EB406DEC}"/>
    <cellStyle name="60% - uthevingsfarge 2" xfId="36258"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75" xr:uid="{00000000-0005-0000-0000-0000D95E0000}"/>
    <cellStyle name="60% - uthevingsfarge 2 2 2_AVA DVA EL" xfId="18136" xr:uid="{00000000-0005-0000-0000-0000DA5E0000}"/>
    <cellStyle name="60% - uthevingsfarge 2 2 3" xfId="18137" xr:uid="{00000000-0005-0000-0000-0000DB5E0000}"/>
    <cellStyle name="60% - uthevingsfarge 2 2 3 2" xfId="39976" xr:uid="{00000000-0005-0000-0000-0000DC5E0000}"/>
    <cellStyle name="60% - uthevingsfarge 2 2 4" xfId="47796" xr:uid="{00000000-0005-0000-0000-0000DD5E0000}"/>
    <cellStyle name="60% - uthevingsfarge 2 2 5" xfId="47797" xr:uid="{00000000-0005-0000-0000-0000DE5E0000}"/>
    <cellStyle name="60% - uthevingsfarge 2 2 6" xfId="47798" xr:uid="{00000000-0005-0000-0000-0000DF5E0000}"/>
    <cellStyle name="60% - uthevingsfarge 2 2_A01" xfId="35817"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77" xr:uid="{00000000-0005-0000-0000-0000E45E0000}"/>
    <cellStyle name="60% - uthevingsfarge 2 3_AVA DVA EL" xfId="18141" xr:uid="{00000000-0005-0000-0000-0000E55E0000}"/>
    <cellStyle name="60% - uthevingsfarge 2 4" xfId="18142" xr:uid="{00000000-0005-0000-0000-0000E65E0000}"/>
    <cellStyle name="60% - uthevingsfarge 2 4 2" xfId="39978" xr:uid="{00000000-0005-0000-0000-0000E75E0000}"/>
    <cellStyle name="60% - uthevingsfarge 2 5" xfId="18143" xr:uid="{00000000-0005-0000-0000-0000E85E0000}"/>
    <cellStyle name="60% - uthevingsfarge 2 6" xfId="47799" xr:uid="{00000000-0005-0000-0000-0000E95E0000}"/>
    <cellStyle name="60% - uthevingsfarge 2_4 manuell" xfId="55573" xr:uid="{BAFAF66B-C8BD-41F3-BDD7-4B8E9FF21C54}"/>
    <cellStyle name="60% - uthevingsfarge 3" xfId="36259"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79" xr:uid="{00000000-0005-0000-0000-0000F05E0000}"/>
    <cellStyle name="60% - uthevingsfarge 3 2 2_AVA DVA EL" xfId="18147" xr:uid="{00000000-0005-0000-0000-0000F15E0000}"/>
    <cellStyle name="60% - uthevingsfarge 3 2 3" xfId="18148" xr:uid="{00000000-0005-0000-0000-0000F25E0000}"/>
    <cellStyle name="60% - uthevingsfarge 3 2 3 2" xfId="39980" xr:uid="{00000000-0005-0000-0000-0000F35E0000}"/>
    <cellStyle name="60% - uthevingsfarge 3 2 4" xfId="47800" xr:uid="{00000000-0005-0000-0000-0000F45E0000}"/>
    <cellStyle name="60% - uthevingsfarge 3 2 5" xfId="47801" xr:uid="{00000000-0005-0000-0000-0000F55E0000}"/>
    <cellStyle name="60% - uthevingsfarge 3 2 6" xfId="47802" xr:uid="{00000000-0005-0000-0000-0000F65E0000}"/>
    <cellStyle name="60% - uthevingsfarge 3 2_A01" xfId="35818"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1" xr:uid="{00000000-0005-0000-0000-0000FB5E0000}"/>
    <cellStyle name="60% - uthevingsfarge 3 3_AVA DVA EL" xfId="18152" xr:uid="{00000000-0005-0000-0000-0000FC5E0000}"/>
    <cellStyle name="60% - uthevingsfarge 3 4" xfId="18153" xr:uid="{00000000-0005-0000-0000-0000FD5E0000}"/>
    <cellStyle name="60% - uthevingsfarge 3 4 2" xfId="39982" xr:uid="{00000000-0005-0000-0000-0000FE5E0000}"/>
    <cellStyle name="60% - uthevingsfarge 3 5" xfId="18154" xr:uid="{00000000-0005-0000-0000-0000FF5E0000}"/>
    <cellStyle name="60% - uthevingsfarge 3 6" xfId="47803" xr:uid="{00000000-0005-0000-0000-0000005F0000}"/>
    <cellStyle name="60% - uthevingsfarge 3_4 manuell" xfId="55574" xr:uid="{E85E8BDA-4760-41E8-AED7-C6E6545AA296}"/>
    <cellStyle name="60% - uthevingsfarge 4" xfId="36260"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3" xr:uid="{00000000-0005-0000-0000-0000075F0000}"/>
    <cellStyle name="60% - uthevingsfarge 4 2 2_AVA DVA EL" xfId="18158" xr:uid="{00000000-0005-0000-0000-0000085F0000}"/>
    <cellStyle name="60% - uthevingsfarge 4 2 3" xfId="18159" xr:uid="{00000000-0005-0000-0000-0000095F0000}"/>
    <cellStyle name="60% - uthevingsfarge 4 2 3 2" xfId="39984" xr:uid="{00000000-0005-0000-0000-00000A5F0000}"/>
    <cellStyle name="60% - uthevingsfarge 4 2 4" xfId="47804" xr:uid="{00000000-0005-0000-0000-00000B5F0000}"/>
    <cellStyle name="60% - uthevingsfarge 4 2 5" xfId="47805" xr:uid="{00000000-0005-0000-0000-00000C5F0000}"/>
    <cellStyle name="60% - uthevingsfarge 4 2 6" xfId="47806" xr:uid="{00000000-0005-0000-0000-00000D5F0000}"/>
    <cellStyle name="60% - uthevingsfarge 4 2_A01" xfId="35819"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85" xr:uid="{00000000-0005-0000-0000-0000125F0000}"/>
    <cellStyle name="60% - uthevingsfarge 4 3_AVA DVA EL" xfId="18163" xr:uid="{00000000-0005-0000-0000-0000135F0000}"/>
    <cellStyle name="60% - uthevingsfarge 4 4" xfId="18164" xr:uid="{00000000-0005-0000-0000-0000145F0000}"/>
    <cellStyle name="60% - uthevingsfarge 4 4 2" xfId="39986" xr:uid="{00000000-0005-0000-0000-0000155F0000}"/>
    <cellStyle name="60% - uthevingsfarge 4 5" xfId="18165" xr:uid="{00000000-0005-0000-0000-0000165F0000}"/>
    <cellStyle name="60% - uthevingsfarge 4 6" xfId="47807" xr:uid="{00000000-0005-0000-0000-0000175F0000}"/>
    <cellStyle name="60% - uthevingsfarge 4_4 manuell" xfId="55575" xr:uid="{9D288E9A-21E5-48BE-8306-20FD216B6CE3}"/>
    <cellStyle name="60% - uthevingsfarge 5" xfId="36261"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87" xr:uid="{00000000-0005-0000-0000-00001E5F0000}"/>
    <cellStyle name="60% - uthevingsfarge 5 2 2_AVA DVA EL" xfId="18169" xr:uid="{00000000-0005-0000-0000-00001F5F0000}"/>
    <cellStyle name="60% - uthevingsfarge 5 2 3" xfId="18170" xr:uid="{00000000-0005-0000-0000-0000205F0000}"/>
    <cellStyle name="60% - uthevingsfarge 5 2 3 2" xfId="39988" xr:uid="{00000000-0005-0000-0000-0000215F0000}"/>
    <cellStyle name="60% - uthevingsfarge 5 2 4" xfId="47808" xr:uid="{00000000-0005-0000-0000-0000225F0000}"/>
    <cellStyle name="60% - uthevingsfarge 5 2 5" xfId="47809" xr:uid="{00000000-0005-0000-0000-0000235F0000}"/>
    <cellStyle name="60% - uthevingsfarge 5 2 6" xfId="47810" xr:uid="{00000000-0005-0000-0000-0000245F0000}"/>
    <cellStyle name="60% - uthevingsfarge 5 2_A01" xfId="35820"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89" xr:uid="{00000000-0005-0000-0000-0000295F0000}"/>
    <cellStyle name="60% - uthevingsfarge 5 3_AVA DVA EL" xfId="18174" xr:uid="{00000000-0005-0000-0000-00002A5F0000}"/>
    <cellStyle name="60% - uthevingsfarge 5 4" xfId="18175" xr:uid="{00000000-0005-0000-0000-00002B5F0000}"/>
    <cellStyle name="60% - uthevingsfarge 5 4 2" xfId="39990" xr:uid="{00000000-0005-0000-0000-00002C5F0000}"/>
    <cellStyle name="60% - uthevingsfarge 5 5" xfId="18176" xr:uid="{00000000-0005-0000-0000-00002D5F0000}"/>
    <cellStyle name="60% - uthevingsfarge 5 6" xfId="47811" xr:uid="{00000000-0005-0000-0000-00002E5F0000}"/>
    <cellStyle name="60% - uthevingsfarge 5_4 manuell" xfId="55576" xr:uid="{A51AFD17-34C3-4194-A3DC-CB2F2E6DA4AF}"/>
    <cellStyle name="60% - uthevingsfarge 6" xfId="36262"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1" xr:uid="{00000000-0005-0000-0000-0000355F0000}"/>
    <cellStyle name="60% - uthevingsfarge 6 2 2_AVA DVA EL" xfId="18180" xr:uid="{00000000-0005-0000-0000-0000365F0000}"/>
    <cellStyle name="60% - uthevingsfarge 6 2 3" xfId="18181" xr:uid="{00000000-0005-0000-0000-0000375F0000}"/>
    <cellStyle name="60% - uthevingsfarge 6 2 3 2" xfId="39992" xr:uid="{00000000-0005-0000-0000-0000385F0000}"/>
    <cellStyle name="60% - uthevingsfarge 6 2 4" xfId="47812" xr:uid="{00000000-0005-0000-0000-0000395F0000}"/>
    <cellStyle name="60% - uthevingsfarge 6 2 5" xfId="47813" xr:uid="{00000000-0005-0000-0000-00003A5F0000}"/>
    <cellStyle name="60% - uthevingsfarge 6 2 6" xfId="47814" xr:uid="{00000000-0005-0000-0000-00003B5F0000}"/>
    <cellStyle name="60% - uthevingsfarge 6 2_A01" xfId="35821"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3" xr:uid="{00000000-0005-0000-0000-0000405F0000}"/>
    <cellStyle name="60% - uthevingsfarge 6 3_AVA DVA EL" xfId="18185" xr:uid="{00000000-0005-0000-0000-0000415F0000}"/>
    <cellStyle name="60% - uthevingsfarge 6 4" xfId="18186" xr:uid="{00000000-0005-0000-0000-0000425F0000}"/>
    <cellStyle name="60% - uthevingsfarge 6 4 2" xfId="39994" xr:uid="{00000000-0005-0000-0000-0000435F0000}"/>
    <cellStyle name="60% - uthevingsfarge 6 5" xfId="18187" xr:uid="{00000000-0005-0000-0000-0000445F0000}"/>
    <cellStyle name="60% - uthevingsfarge 6 6" xfId="47815" xr:uid="{00000000-0005-0000-0000-0000455F0000}"/>
    <cellStyle name="60% - uthevingsfarge 6_4 manuell" xfId="55577"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39995" xr:uid="{00000000-0005-0000-0000-0000705F0000}"/>
    <cellStyle name="Accent1 15" xfId="47816" xr:uid="{00000000-0005-0000-0000-0000715F0000}"/>
    <cellStyle name="Accent1 16" xfId="47817"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18" xr:uid="{00000000-0005-0000-0000-00008A5F0000}"/>
    <cellStyle name="Accent1 2 2_A01" xfId="35822"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19" xr:uid="{00000000-0005-0000-0000-0000905F0000}"/>
    <cellStyle name="Accent1 2 3 2_AVA DVA EL" xfId="18251" xr:uid="{00000000-0005-0000-0000-0000915F0000}"/>
    <cellStyle name="Accent1 2 3 3" xfId="18252" xr:uid="{00000000-0005-0000-0000-0000925F0000}"/>
    <cellStyle name="Accent1 2 3 3 2" xfId="47820" xr:uid="{00000000-0005-0000-0000-0000935F0000}"/>
    <cellStyle name="Accent1 2 3 4" xfId="18253" xr:uid="{00000000-0005-0000-0000-0000945F0000}"/>
    <cellStyle name="Accent1 2 3 4 2" xfId="47821" xr:uid="{00000000-0005-0000-0000-0000955F0000}"/>
    <cellStyle name="Accent1 2 3 5" xfId="47822" xr:uid="{00000000-0005-0000-0000-0000965F0000}"/>
    <cellStyle name="Accent1 2 3 6" xfId="47823"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24"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25" xr:uid="{00000000-0005-0000-0000-0000AB5F0000}"/>
    <cellStyle name="Accent1 2_4 manuell" xfId="55578"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26" xr:uid="{00000000-0005-0000-0000-0000B35F0000}"/>
    <cellStyle name="Accent1 3_A01" xfId="35823"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4"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5"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6"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27"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28"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29"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39996" xr:uid="{00000000-0005-0000-0000-0000F95F0000}"/>
    <cellStyle name="Accent2 15" xfId="47827" xr:uid="{00000000-0005-0000-0000-0000FA5F0000}"/>
    <cellStyle name="Accent2 16" xfId="47828"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29" xr:uid="{00000000-0005-0000-0000-000003600000}"/>
    <cellStyle name="Accent2 2 2_A01" xfId="35830"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30" xr:uid="{00000000-0005-0000-0000-00001E600000}"/>
    <cellStyle name="Accent2 2_4 manuell" xfId="55579"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1" xr:uid="{00000000-0005-0000-0000-000026600000}"/>
    <cellStyle name="Accent2 3_A01" xfId="35831"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2"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3"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4"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5"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6"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37"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39997" xr:uid="{00000000-0005-0000-0000-00006C600000}"/>
    <cellStyle name="Accent3 15" xfId="47832" xr:uid="{00000000-0005-0000-0000-00006D600000}"/>
    <cellStyle name="Accent3 16" xfId="47833"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34" xr:uid="{00000000-0005-0000-0000-000086600000}"/>
    <cellStyle name="Accent3 2 2_A01" xfId="35838"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35" xr:uid="{00000000-0005-0000-0000-0000A1600000}"/>
    <cellStyle name="Accent3 2_4 manuell" xfId="55580"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36" xr:uid="{00000000-0005-0000-0000-0000A9600000}"/>
    <cellStyle name="Accent3 3_A01" xfId="35839"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0"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1"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2"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3"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4"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5"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39998" xr:uid="{00000000-0005-0000-0000-0000EF600000}"/>
    <cellStyle name="Accent4 15" xfId="47837" xr:uid="{00000000-0005-0000-0000-0000F0600000}"/>
    <cellStyle name="Accent4 16" xfId="47838"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39" xr:uid="{00000000-0005-0000-0000-0000F9600000}"/>
    <cellStyle name="Accent4 2 2_A01" xfId="35846"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40" xr:uid="{00000000-0005-0000-0000-0000FF600000}"/>
    <cellStyle name="Accent4 2 3 2_AVA DVA EL" xfId="18531" xr:uid="{00000000-0005-0000-0000-000000610000}"/>
    <cellStyle name="Accent4 2 3 3" xfId="18532" xr:uid="{00000000-0005-0000-0000-000001610000}"/>
    <cellStyle name="Accent4 2 3 3 2" xfId="47841" xr:uid="{00000000-0005-0000-0000-000002610000}"/>
    <cellStyle name="Accent4 2 3 4" xfId="18533" xr:uid="{00000000-0005-0000-0000-000003610000}"/>
    <cellStyle name="Accent4 2 3 4 2" xfId="47842" xr:uid="{00000000-0005-0000-0000-000004610000}"/>
    <cellStyle name="Accent4 2 3 5" xfId="47843" xr:uid="{00000000-0005-0000-0000-000005610000}"/>
    <cellStyle name="Accent4 2 3 6" xfId="47844"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45"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46" xr:uid="{00000000-0005-0000-0000-00001A610000}"/>
    <cellStyle name="Accent4 2_4 manuell" xfId="55581"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47" xr:uid="{00000000-0005-0000-0000-000022610000}"/>
    <cellStyle name="Accent4 3_A01" xfId="35847"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48"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49"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0"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1"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2"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3"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39999" xr:uid="{00000000-0005-0000-0000-000068610000}"/>
    <cellStyle name="Accent5 15" xfId="47848" xr:uid="{00000000-0005-0000-0000-000069610000}"/>
    <cellStyle name="Accent5 16" xfId="47849"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50" xr:uid="{00000000-0005-0000-0000-000072610000}"/>
    <cellStyle name="Accent5 2 2_A01" xfId="35854"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1" xr:uid="{00000000-0005-0000-0000-000081610000}"/>
    <cellStyle name="Accent5 2_4 manuell" xfId="55582"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2" xr:uid="{00000000-0005-0000-0000-000089610000}"/>
    <cellStyle name="Accent5 3_A01" xfId="35855"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6"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57"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58"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59"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0"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1"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40000" xr:uid="{00000000-0005-0000-0000-0000CF610000}"/>
    <cellStyle name="Accent6 15" xfId="47853" xr:uid="{00000000-0005-0000-0000-0000D0610000}"/>
    <cellStyle name="Accent6 16" xfId="47854"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55" xr:uid="{00000000-0005-0000-0000-0000E9610000}"/>
    <cellStyle name="Accent6 2 2_A01" xfId="35862"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56" xr:uid="{00000000-0005-0000-0000-000004620000}"/>
    <cellStyle name="Accent6 2_4 manuell" xfId="55583"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57" xr:uid="{00000000-0005-0000-0000-00000C620000}"/>
    <cellStyle name="Accent6 3_A01" xfId="35863"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4"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5"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6"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67"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68"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69"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58" xr:uid="{00000000-0005-0000-0000-000044620000}"/>
    <cellStyle name="Actual data 2_A01" xfId="35870"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09"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88" xr:uid="{00000000-0005-0000-0000-00005A620000}"/>
    <cellStyle name="Actual year 2 2_7. Other MTM adjustments" xfId="47859"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2" xr:uid="{00000000-0005-0000-0000-000063620000}"/>
    <cellStyle name="Actual year 2 3 9" xfId="36676"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59" xr:uid="{00000000-0005-0000-0000-000085620000}"/>
    <cellStyle name="Actual year 2 9" xfId="36810" xr:uid="{00000000-0005-0000-0000-000086620000}"/>
    <cellStyle name="Actual year 2_7. Other MTM adjustments" xfId="47860"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1" xr:uid="{00000000-0005-0000-0000-00008B620000}"/>
    <cellStyle name="Actual year 3 2 3" xfId="18787" xr:uid="{00000000-0005-0000-0000-00008C620000}"/>
    <cellStyle name="Actual year 3 2_7. Other MTM adjustments" xfId="47862" xr:uid="{00000000-0005-0000-0000-00008D620000}"/>
    <cellStyle name="Actual year 3 3" xfId="5735" xr:uid="{00000000-0005-0000-0000-00008E620000}"/>
    <cellStyle name="Actual year 3 3 2" xfId="47863" xr:uid="{00000000-0005-0000-0000-00008F620000}"/>
    <cellStyle name="Actual year 3 3_CC1" xfId="55584"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87" xr:uid="{00000000-0005-0000-0000-000094620000}"/>
    <cellStyle name="Actual year 3_7. Other MTM adjustments" xfId="47864"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1" xr:uid="{00000000-0005-0000-0000-00009D620000}"/>
    <cellStyle name="Actual year 4 9" xfId="36675" xr:uid="{00000000-0005-0000-0000-00009E620000}"/>
    <cellStyle name="Actual year 4_7. Other MTM adjustments" xfId="47865"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60" xr:uid="{00000000-0005-0000-0000-0000BF620000}"/>
    <cellStyle name="Actual year_1" xfId="47866"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67" xr:uid="{00000000-0005-0000-0000-0000C4620000}"/>
    <cellStyle name="Actuals Cells 2 2 2 2" xfId="47868" xr:uid="{00000000-0005-0000-0000-0000C5620000}"/>
    <cellStyle name="Actuals Cells 2 2 3" xfId="47869" xr:uid="{00000000-0005-0000-0000-0000C6620000}"/>
    <cellStyle name="Actuals Cells 2 2 4" xfId="47870" xr:uid="{00000000-0005-0000-0000-0000C7620000}"/>
    <cellStyle name="Actuals Cells 2 2 5" xfId="47871" xr:uid="{00000000-0005-0000-0000-0000C8620000}"/>
    <cellStyle name="Actuals Cells 2 3" xfId="47872" xr:uid="{00000000-0005-0000-0000-0000C9620000}"/>
    <cellStyle name="Actuals Cells 2 3 2" xfId="47873" xr:uid="{00000000-0005-0000-0000-0000CA620000}"/>
    <cellStyle name="Actuals Cells 2 4" xfId="47874" xr:uid="{00000000-0005-0000-0000-0000CB620000}"/>
    <cellStyle name="Actuals Cells 2 5" xfId="47875"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76" xr:uid="{00000000-0005-0000-0000-0000D4620000}"/>
    <cellStyle name="Actuals Cells 3 4" xfId="18796" xr:uid="{00000000-0005-0000-0000-0000D5620000}"/>
    <cellStyle name="Actuals Cells 3 4 2" xfId="47877" xr:uid="{00000000-0005-0000-0000-0000D6620000}"/>
    <cellStyle name="Actuals Cells 3_AVA DVA EL" xfId="18797" xr:uid="{00000000-0005-0000-0000-0000D7620000}"/>
    <cellStyle name="Actuals Cells 4" xfId="18798" xr:uid="{00000000-0005-0000-0000-0000D8620000}"/>
    <cellStyle name="Actuals Cells 4 2" xfId="47878" xr:uid="{00000000-0005-0000-0000-0000D9620000}"/>
    <cellStyle name="Actuals Cells 5" xfId="47879" xr:uid="{00000000-0005-0000-0000-0000DA620000}"/>
    <cellStyle name="Actuals Cells 6" xfId="47880" xr:uid="{00000000-0005-0000-0000-0000DB620000}"/>
    <cellStyle name="Actuals Cells_1" xfId="47881"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3" xr:uid="{00000000-0005-0000-0000-0000E5620000}"/>
    <cellStyle name="AFE 2 2 3" xfId="18806" xr:uid="{00000000-0005-0000-0000-0000E6620000}"/>
    <cellStyle name="AFE 2 2 4" xfId="40002" xr:uid="{00000000-0005-0000-0000-0000E7620000}"/>
    <cellStyle name="AFE 2 2_AVA DVA EL" xfId="18807" xr:uid="{00000000-0005-0000-0000-0000E8620000}"/>
    <cellStyle name="AFE 2 3" xfId="18808" xr:uid="{00000000-0005-0000-0000-0000E9620000}"/>
    <cellStyle name="AFE 2 3 2" xfId="40004" xr:uid="{00000000-0005-0000-0000-0000EA620000}"/>
    <cellStyle name="AFE 2 4" xfId="18809" xr:uid="{00000000-0005-0000-0000-0000EB620000}"/>
    <cellStyle name="AFE 2 5" xfId="40001"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06" xr:uid="{00000000-0005-0000-0000-0000F0620000}"/>
    <cellStyle name="AFE 3 3" xfId="18813" xr:uid="{00000000-0005-0000-0000-0000F1620000}"/>
    <cellStyle name="AFE 3 4" xfId="40005"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07"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1" xr:uid="{00000000-0005-0000-0000-0000FE620000}"/>
    <cellStyle name="Aiškinamasis tekstas" xfId="5781" xr:uid="{00000000-0005-0000-0000-0000FF620000}"/>
    <cellStyle name="Aiškinamasis tekstas 2" xfId="18824" xr:uid="{00000000-0005-0000-0000-000000630000}"/>
    <cellStyle name="Aiškinamasis tekstas_A01" xfId="35872"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2" xr:uid="{00000000-0005-0000-0000-00001A630000}"/>
    <cellStyle name="Arial 10" xfId="18849" xr:uid="{00000000-0005-0000-0000-00001B630000}"/>
    <cellStyle name="Arial 10 2" xfId="18850" xr:uid="{00000000-0005-0000-0000-00001C630000}"/>
    <cellStyle name="Arial 10 2 2" xfId="47883" xr:uid="{00000000-0005-0000-0000-00001D630000}"/>
    <cellStyle name="Arial 10 3" xfId="18851" xr:uid="{00000000-0005-0000-0000-00001E630000}"/>
    <cellStyle name="Arial 10 3 2" xfId="47884"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85" xr:uid="{00000000-0005-0000-0000-000036630000}"/>
    <cellStyle name="Bad 15" xfId="47886" xr:uid="{00000000-0005-0000-0000-000037630000}"/>
    <cellStyle name="Bad 16" xfId="47887"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88" xr:uid="{00000000-0005-0000-0000-000050630000}"/>
    <cellStyle name="Bad 2 2_A01" xfId="35873"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89" xr:uid="{00000000-0005-0000-0000-00006B630000}"/>
    <cellStyle name="Bad 2_4 manuell" xfId="55585"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90" xr:uid="{00000000-0005-0000-0000-000073630000}"/>
    <cellStyle name="Bad 3_4 manuell" xfId="55586"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4"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5"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6"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77"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78"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79"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08" xr:uid="{00000000-0005-0000-0000-0000AC630000}"/>
    <cellStyle name="Beregning" xfId="36263"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89" xr:uid="{00000000-0005-0000-0000-0000B2630000}"/>
    <cellStyle name="Beregning 2 2 13" xfId="40009"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3" xr:uid="{00000000-0005-0000-0000-0000C0630000}"/>
    <cellStyle name="Beregning 2 3 13" xfId="36677" xr:uid="{00000000-0005-0000-0000-0000C1630000}"/>
    <cellStyle name="Beregning 2 3 14" xfId="40010"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58" xr:uid="{00000000-0005-0000-0000-0000FB630000}"/>
    <cellStyle name="Beregning 2 9" xfId="36811"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1" xr:uid="{00000000-0005-0000-0000-000000640000}"/>
    <cellStyle name="Beregning 3 3" xfId="40011" xr:uid="{00000000-0005-0000-0000-000001640000}"/>
    <cellStyle name="Beregning 3_A02" xfId="55607"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2"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2" xr:uid="{00000000-0005-0000-0000-00000A640000}"/>
    <cellStyle name="Beregning_4 manuell" xfId="55587"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90"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88"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4" xr:uid="{00000000-0005-0000-0000-00001D640000}"/>
    <cellStyle name="Bevitel 3 13" xfId="36678"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57" xr:uid="{00000000-0005-0000-0000-000057640000}"/>
    <cellStyle name="Bevitel_4 manuell" xfId="55589"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3"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0" xr:uid="{00000000-0005-0000-0000-00006A640000}"/>
    <cellStyle name="Blogas" xfId="5938" xr:uid="{00000000-0005-0000-0000-00006B640000}"/>
    <cellStyle name="Blogas 2" xfId="18987" xr:uid="{00000000-0005-0000-0000-00006C640000}"/>
    <cellStyle name="Blogas_A01" xfId="35881"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894" xr:uid="{00000000-0005-0000-0000-000084640000}"/>
    <cellStyle name="Buena_4 manuell" xfId="55590"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895"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3" xr:uid="{00000000-0005-0000-0000-0000CF640000}"/>
    <cellStyle name="Calculation 2" xfId="5959" xr:uid="{00000000-0005-0000-0000-0000D0640000}"/>
    <cellStyle name="Calculation 2 10" xfId="36056"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2"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1"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6" xr:uid="{00000000-0005-0000-0000-0000FC640000}"/>
    <cellStyle name="Calculation 2 4 13" xfId="36680"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1"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896" xr:uid="{00000000-0005-0000-0000-000045650000}"/>
    <cellStyle name="Calculation 3_4 manuell" xfId="55592"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93"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2"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94"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77" xr:uid="{00000000-0005-0000-0000-000074650000}"/>
    <cellStyle name="Cálculo 3 13" xfId="36681"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5" xr:uid="{00000000-0005-0000-0000-0000AE650000}"/>
    <cellStyle name="Cálculo_4 manuell" xfId="55595" xr:uid="{8E6F166A-22A0-4B5C-8E9E-C46774E1129D}"/>
    <cellStyle name="Case" xfId="19126" xr:uid="{00000000-0005-0000-0000-0000B0650000}"/>
    <cellStyle name="Case 2" xfId="19127" xr:uid="{00000000-0005-0000-0000-0000B1650000}"/>
    <cellStyle name="Case 2 2" xfId="47897"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898" xr:uid="{00000000-0005-0000-0000-0000B7650000}"/>
    <cellStyle name="Celda de comprobación_4 manuell" xfId="55596" xr:uid="{FC7F1404-32BC-4BDD-A75A-D0193FF8ACF6}"/>
    <cellStyle name="Celda vinculada" xfId="6105" xr:uid="{00000000-0005-0000-0000-0000B9650000}"/>
    <cellStyle name="Celda vinculada 2" xfId="19131" xr:uid="{00000000-0005-0000-0000-0000BA650000}"/>
    <cellStyle name="Celda vinculada_4 manuell" xfId="55597"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3"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98"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88" xr:uid="{00000000-0005-0000-0000-0000CD650000}"/>
    <cellStyle name="Changed 3 13" xfId="36699"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599"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4" xr:uid="{00000000-0005-0000-0000-00001C660000}"/>
    <cellStyle name="Check Cell 15" xfId="47899" xr:uid="{00000000-0005-0000-0000-00001D660000}"/>
    <cellStyle name="Check Cell 16" xfId="47900"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3"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1" xr:uid="{00000000-0005-0000-0000-000030660000}"/>
    <cellStyle name="Check Cell 2_4 manuell" xfId="55600"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1"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4"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5"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6"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87"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88"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89"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2" xr:uid="{A6D6C703-A8DF-420B-AF70-8BB6F25D6CFD}"/>
    <cellStyle name="Címsor 1" xfId="6191" xr:uid="{00000000-0005-0000-0000-000071660000}"/>
    <cellStyle name="Címsor 1 2" xfId="19209" xr:uid="{00000000-0005-0000-0000-000072660000}"/>
    <cellStyle name="Címsor 1_4 manuell" xfId="55603" xr:uid="{D8EAEECE-16B8-4653-862D-DCA47330C731}"/>
    <cellStyle name="Címsor 2" xfId="6192" xr:uid="{00000000-0005-0000-0000-000074660000}"/>
    <cellStyle name="Címsor 2 2" xfId="19210" xr:uid="{00000000-0005-0000-0000-000075660000}"/>
    <cellStyle name="Címsor 2_4 manuell" xfId="55604" xr:uid="{E1C0A6F0-A74E-433E-B509-7F9DE9F216F0}"/>
    <cellStyle name="Címsor 3" xfId="6193" xr:uid="{00000000-0005-0000-0000-000077660000}"/>
    <cellStyle name="Címsor 3 2" xfId="19211" xr:uid="{00000000-0005-0000-0000-000078660000}"/>
    <cellStyle name="Címsor 3_4 manuell" xfId="55605" xr:uid="{80AD1C7F-E9EB-442D-96A4-094C2AE23F29}"/>
    <cellStyle name="Címsor 4" xfId="6194" xr:uid="{00000000-0005-0000-0000-00007A660000}"/>
    <cellStyle name="Címsor 4 2" xfId="19212" xr:uid="{00000000-0005-0000-0000-00007B660000}"/>
    <cellStyle name="Címsor 4_4 manuell" xfId="55606" xr:uid="{0ABD22DB-084E-4211-88AC-5961D0B63C76}"/>
    <cellStyle name="claire" xfId="6195" xr:uid="{00000000-0005-0000-0000-00007D660000}"/>
    <cellStyle name="claire 10" xfId="47902" xr:uid="{00000000-0005-0000-0000-00007E660000}"/>
    <cellStyle name="claire 11" xfId="47903" xr:uid="{00000000-0005-0000-0000-00007F660000}"/>
    <cellStyle name="claire 12" xfId="47904" xr:uid="{00000000-0005-0000-0000-000080660000}"/>
    <cellStyle name="claire 13" xfId="47905" xr:uid="{00000000-0005-0000-0000-000081660000}"/>
    <cellStyle name="claire 2" xfId="6196" xr:uid="{00000000-0005-0000-0000-000082660000}"/>
    <cellStyle name="claire 2 2" xfId="19213" xr:uid="{00000000-0005-0000-0000-000083660000}"/>
    <cellStyle name="claire 2 2 2" xfId="47906" xr:uid="{00000000-0005-0000-0000-000084660000}"/>
    <cellStyle name="claire 2 2 3" xfId="47907" xr:uid="{00000000-0005-0000-0000-000085660000}"/>
    <cellStyle name="claire 2 2_AVA DVA EL" xfId="47908" xr:uid="{00000000-0005-0000-0000-000086660000}"/>
    <cellStyle name="claire 2 3" xfId="47909"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10" xr:uid="{00000000-0005-0000-0000-00008C660000}"/>
    <cellStyle name="claire 3 2 3" xfId="19218" xr:uid="{00000000-0005-0000-0000-00008D660000}"/>
    <cellStyle name="claire 3 2 3 2" xfId="47911" xr:uid="{00000000-0005-0000-0000-00008E660000}"/>
    <cellStyle name="claire 3 2_AVA DVA EL" xfId="19219" xr:uid="{00000000-0005-0000-0000-00008F660000}"/>
    <cellStyle name="claire 3 3" xfId="19220" xr:uid="{00000000-0005-0000-0000-000090660000}"/>
    <cellStyle name="claire 3 3 2" xfId="47912" xr:uid="{00000000-0005-0000-0000-000091660000}"/>
    <cellStyle name="claire 3 3 3" xfId="47913" xr:uid="{00000000-0005-0000-0000-000092660000}"/>
    <cellStyle name="claire 3 3 4" xfId="47914" xr:uid="{00000000-0005-0000-0000-000093660000}"/>
    <cellStyle name="claire 3 3 5" xfId="47915" xr:uid="{00000000-0005-0000-0000-000094660000}"/>
    <cellStyle name="claire 3 3_AVA DVA EL" xfId="47916" xr:uid="{00000000-0005-0000-0000-000095660000}"/>
    <cellStyle name="claire 3 4" xfId="19221" xr:uid="{00000000-0005-0000-0000-000096660000}"/>
    <cellStyle name="claire 3 4 2" xfId="47917"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18" xr:uid="{00000000-0005-0000-0000-00009B660000}"/>
    <cellStyle name="claire 4 2 3" xfId="47919" xr:uid="{00000000-0005-0000-0000-00009C660000}"/>
    <cellStyle name="claire 4 2_AVA DVA EL" xfId="47920" xr:uid="{00000000-0005-0000-0000-00009D660000}"/>
    <cellStyle name="claire 4 3" xfId="19225" xr:uid="{00000000-0005-0000-0000-00009E660000}"/>
    <cellStyle name="claire 4 3 2" xfId="47921" xr:uid="{00000000-0005-0000-0000-00009F660000}"/>
    <cellStyle name="claire 4_AVA DVA EL" xfId="19226" xr:uid="{00000000-0005-0000-0000-0000A0660000}"/>
    <cellStyle name="claire 5" xfId="19227" xr:uid="{00000000-0005-0000-0000-0000A1660000}"/>
    <cellStyle name="claire 5 2" xfId="47922" xr:uid="{00000000-0005-0000-0000-0000A2660000}"/>
    <cellStyle name="claire 5 2 2" xfId="47923" xr:uid="{00000000-0005-0000-0000-0000A3660000}"/>
    <cellStyle name="claire 5 3" xfId="47924" xr:uid="{00000000-0005-0000-0000-0000A4660000}"/>
    <cellStyle name="claire 5 4" xfId="47925" xr:uid="{00000000-0005-0000-0000-0000A5660000}"/>
    <cellStyle name="claire 5 5" xfId="47926" xr:uid="{00000000-0005-0000-0000-0000A6660000}"/>
    <cellStyle name="claire 5 6" xfId="47927" xr:uid="{00000000-0005-0000-0000-0000A7660000}"/>
    <cellStyle name="claire 5_AVA DVA EL" xfId="47928" xr:uid="{00000000-0005-0000-0000-0000A8660000}"/>
    <cellStyle name="claire 6" xfId="47929" xr:uid="{00000000-0005-0000-0000-0000A9660000}"/>
    <cellStyle name="claire 6 2" xfId="47930" xr:uid="{00000000-0005-0000-0000-0000AA660000}"/>
    <cellStyle name="claire 6 2 2" xfId="47931" xr:uid="{00000000-0005-0000-0000-0000AB660000}"/>
    <cellStyle name="claire 6 3" xfId="47932" xr:uid="{00000000-0005-0000-0000-0000AC660000}"/>
    <cellStyle name="claire 7" xfId="47933" xr:uid="{00000000-0005-0000-0000-0000AD660000}"/>
    <cellStyle name="claire 7 2" xfId="47934" xr:uid="{00000000-0005-0000-0000-0000AE660000}"/>
    <cellStyle name="claire 7 3" xfId="47935" xr:uid="{00000000-0005-0000-0000-0000AF660000}"/>
    <cellStyle name="claire 8" xfId="47936" xr:uid="{00000000-0005-0000-0000-0000B0660000}"/>
    <cellStyle name="claire 9" xfId="47937" xr:uid="{00000000-0005-0000-0000-0000B1660000}"/>
    <cellStyle name="claire_1" xfId="47938"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55771"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15" xr:uid="{00000000-0005-0000-0000-0000C7660000}"/>
    <cellStyle name="Comma [0]_Andre korreksjoner" xfId="47939"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40"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1" xr:uid="{00000000-0005-0000-0000-0000FE660000}"/>
    <cellStyle name="Comma 11 7" xfId="47942" xr:uid="{00000000-0005-0000-0000-0000FF660000}"/>
    <cellStyle name="Comma 11 8" xfId="47943"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44" xr:uid="{00000000-0005-0000-0000-000011670000}"/>
    <cellStyle name="Comma 12 7" xfId="47945" xr:uid="{00000000-0005-0000-0000-000012670000}"/>
    <cellStyle name="Comma 12 8" xfId="47946"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47"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48"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49"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50" xr:uid="{00000000-0005-0000-0000-000037670000}"/>
    <cellStyle name="Comma 16_AVA DVA EL" xfId="19334" xr:uid="{00000000-0005-0000-0000-000038670000}"/>
    <cellStyle name="Comma 17" xfId="6210" xr:uid="{00000000-0005-0000-0000-000039670000}"/>
    <cellStyle name="Comma 17 2" xfId="47951" xr:uid="{00000000-0005-0000-0000-00003A670000}"/>
    <cellStyle name="Comma 17_LR2" xfId="53200" xr:uid="{CE83F313-A251-4DCC-9D29-24133F430398}"/>
    <cellStyle name="Comma 18" xfId="6211" xr:uid="{00000000-0005-0000-0000-00003B670000}"/>
    <cellStyle name="Comma 18 2" xfId="47952" xr:uid="{00000000-0005-0000-0000-00003C670000}"/>
    <cellStyle name="Comma 18_LR2" xfId="53201" xr:uid="{29864B1E-4B2D-4576-84BE-889327EEE728}"/>
    <cellStyle name="Comma 19" xfId="6212" xr:uid="{00000000-0005-0000-0000-00003D670000}"/>
    <cellStyle name="Comma 19 2" xfId="47953" xr:uid="{00000000-0005-0000-0000-00003E670000}"/>
    <cellStyle name="Comma 19 3" xfId="47954" xr:uid="{00000000-0005-0000-0000-00003F670000}"/>
    <cellStyle name="Comma 19_AVA DVA EL" xfId="47955"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2"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0"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56" xr:uid="{00000000-0005-0000-0000-000083670000}"/>
    <cellStyle name="Comma 2 2 16" xfId="47957" xr:uid="{00000000-0005-0000-0000-000084670000}"/>
    <cellStyle name="Comma 2 2 17" xfId="47958"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3" xr:uid="{00000000-0005-0000-0000-000090670000}"/>
    <cellStyle name="Comma 2 2 2 15" xfId="47959"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4"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15"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16"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17"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60" xr:uid="{00000000-0005-0000-0000-000008680000}"/>
    <cellStyle name="Comma 2 25" xfId="47961" xr:uid="{00000000-0005-0000-0000-000009680000}"/>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18"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19"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20"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1"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2"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3"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4"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2" xr:uid="{00000000-0005-0000-0000-0000F2690000}"/>
    <cellStyle name="Comma 20_LR2" xfId="53202"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26"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27"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25" xr:uid="{00000000-0005-0000-0000-00009C6C0000}"/>
    <cellStyle name="Comma 3 21" xfId="47963" xr:uid="{00000000-0005-0000-0000-00009D6C0000}"/>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28"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29"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3"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30"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64"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1"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2"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7" xr:uid="{00000000-0005-0000-0000-00009E730000}"/>
    <cellStyle name="Comma 45" xfId="35976" xr:uid="{00000000-0005-0000-0000-00009F730000}"/>
    <cellStyle name="Comma 46" xfId="36286" xr:uid="{00000000-0005-0000-0000-0000A0730000}"/>
    <cellStyle name="Comma 47" xfId="36013" xr:uid="{00000000-0005-0000-0000-0000A1730000}"/>
    <cellStyle name="Comma 48" xfId="36805"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3" xr:uid="{00000000-0005-0000-0000-0000B9730000}"/>
    <cellStyle name="Comma 5 16" xfId="47965" xr:uid="{00000000-0005-0000-0000-0000BA730000}"/>
    <cellStyle name="Comma 5 17" xfId="47966"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67"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68"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69"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35"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4" xr:uid="{00000000-0005-0000-0000-0000B4740000}"/>
    <cellStyle name="Comma 8_AVA DVA EL" xfId="22596" xr:uid="{00000000-0005-0000-0000-0000B5740000}"/>
    <cellStyle name="Comma 9" xfId="6337" xr:uid="{00000000-0005-0000-0000-0000B6740000}"/>
    <cellStyle name="Comma 9 10" xfId="47970"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1" xr:uid="{00000000-0005-0000-0000-0000CE740000}"/>
    <cellStyle name="Comma 9 9" xfId="47972"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3"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74" xr:uid="{00000000-0005-0000-0000-0000F9740000}"/>
    <cellStyle name="Common fields with names 7" xfId="47975"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17" xr:uid="{00000000-0005-0000-0000-00001C750000}"/>
    <cellStyle name="Currency [0]_Andre korreksjoner" xfId="47976"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16"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08"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18"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19"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1" xr:uid="{00000000-0005-0000-0000-0000A1750000}"/>
    <cellStyle name="DateTime 11" xfId="6378" xr:uid="{00000000-0005-0000-0000-0000A2750000}"/>
    <cellStyle name="DateTime 11 2" xfId="22755" xr:uid="{00000000-0005-0000-0000-0000A3750000}"/>
    <cellStyle name="DateTime 11_A01" xfId="35892"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3"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4"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5" xr:uid="{00000000-0005-0000-0000-0000B4750000}"/>
    <cellStyle name="DateTime 5" xfId="6384" xr:uid="{00000000-0005-0000-0000-0000B5750000}"/>
    <cellStyle name="DateTime 5 2" xfId="22762" xr:uid="{00000000-0005-0000-0000-0000B6750000}"/>
    <cellStyle name="DateTime 5_A01" xfId="35896" xr:uid="{00000000-0005-0000-0000-0000B7750000}"/>
    <cellStyle name="DateTime 6" xfId="6385" xr:uid="{00000000-0005-0000-0000-0000B8750000}"/>
    <cellStyle name="DateTime 6 2" xfId="22763" xr:uid="{00000000-0005-0000-0000-0000B9750000}"/>
    <cellStyle name="DateTime 6_A01" xfId="35897" xr:uid="{00000000-0005-0000-0000-0000BA750000}"/>
    <cellStyle name="DateTime 7" xfId="6386" xr:uid="{00000000-0005-0000-0000-0000BB750000}"/>
    <cellStyle name="DateTime 7 2" xfId="22764" xr:uid="{00000000-0005-0000-0000-0000BC750000}"/>
    <cellStyle name="DateTime 7_A01" xfId="35898" xr:uid="{00000000-0005-0000-0000-0000BD750000}"/>
    <cellStyle name="DateTime 8" xfId="6387" xr:uid="{00000000-0005-0000-0000-0000BE750000}"/>
    <cellStyle name="DateTime 8 2" xfId="22765" xr:uid="{00000000-0005-0000-0000-0000BF750000}"/>
    <cellStyle name="DateTime 8_A01" xfId="35899" xr:uid="{00000000-0005-0000-0000-0000C0750000}"/>
    <cellStyle name="DateTime 9" xfId="6388" xr:uid="{00000000-0005-0000-0000-0000C1750000}"/>
    <cellStyle name="DateTime 9 2" xfId="22766" xr:uid="{00000000-0005-0000-0000-0000C2750000}"/>
    <cellStyle name="DateTime 9_A01" xfId="35900"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20"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77"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1"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2"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3" xr:uid="{00000000-0005-0000-0000-000006760000}"/>
    <cellStyle name="DecimalFormat_AVA DVA EL" xfId="22826" xr:uid="{00000000-0005-0000-0000-000007760000}"/>
    <cellStyle name="default" xfId="6391" xr:uid="{00000000-0005-0000-0000-000008760000}"/>
    <cellStyle name="default 10" xfId="47978" xr:uid="{00000000-0005-0000-0000-000009760000}"/>
    <cellStyle name="default 11" xfId="47979" xr:uid="{00000000-0005-0000-0000-00000A760000}"/>
    <cellStyle name="default 12" xfId="47980" xr:uid="{00000000-0005-0000-0000-00000B760000}"/>
    <cellStyle name="default 13" xfId="47981" xr:uid="{00000000-0005-0000-0000-00000C760000}"/>
    <cellStyle name="default 2" xfId="6392" xr:uid="{00000000-0005-0000-0000-00000D760000}"/>
    <cellStyle name="default 2 2" xfId="22827" xr:uid="{00000000-0005-0000-0000-00000E760000}"/>
    <cellStyle name="default 2 2 2" xfId="47982" xr:uid="{00000000-0005-0000-0000-00000F760000}"/>
    <cellStyle name="default 2 2 3" xfId="47983" xr:uid="{00000000-0005-0000-0000-000010760000}"/>
    <cellStyle name="default 2 2_AVA DVA EL" xfId="47984" xr:uid="{00000000-0005-0000-0000-000011760000}"/>
    <cellStyle name="default 2 3" xfId="47985"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86" xr:uid="{00000000-0005-0000-0000-000017760000}"/>
    <cellStyle name="default 3 2 3" xfId="22832" xr:uid="{00000000-0005-0000-0000-000018760000}"/>
    <cellStyle name="default 3 2 3 2" xfId="47987" xr:uid="{00000000-0005-0000-0000-000019760000}"/>
    <cellStyle name="default 3 2_AVA DVA EL" xfId="22833" xr:uid="{00000000-0005-0000-0000-00001A760000}"/>
    <cellStyle name="default 3 3" xfId="22834" xr:uid="{00000000-0005-0000-0000-00001B760000}"/>
    <cellStyle name="default 3 3 2" xfId="47988" xr:uid="{00000000-0005-0000-0000-00001C760000}"/>
    <cellStyle name="default 3 3 3" xfId="47989" xr:uid="{00000000-0005-0000-0000-00001D760000}"/>
    <cellStyle name="default 3 3 4" xfId="47990" xr:uid="{00000000-0005-0000-0000-00001E760000}"/>
    <cellStyle name="default 3 3 5" xfId="47991" xr:uid="{00000000-0005-0000-0000-00001F760000}"/>
    <cellStyle name="default 3 3_AVA DVA EL" xfId="47992" xr:uid="{00000000-0005-0000-0000-000020760000}"/>
    <cellStyle name="default 3 4" xfId="22835" xr:uid="{00000000-0005-0000-0000-000021760000}"/>
    <cellStyle name="default 3 4 2" xfId="47993"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7994" xr:uid="{00000000-0005-0000-0000-000026760000}"/>
    <cellStyle name="default 4 2 3" xfId="47995" xr:uid="{00000000-0005-0000-0000-000027760000}"/>
    <cellStyle name="default 4 2_AVA DVA EL" xfId="47996" xr:uid="{00000000-0005-0000-0000-000028760000}"/>
    <cellStyle name="default 4 3" xfId="22839" xr:uid="{00000000-0005-0000-0000-000029760000}"/>
    <cellStyle name="default 4 3 2" xfId="47997" xr:uid="{00000000-0005-0000-0000-00002A760000}"/>
    <cellStyle name="default 4_AVA DVA EL" xfId="22840" xr:uid="{00000000-0005-0000-0000-00002B760000}"/>
    <cellStyle name="default 5" xfId="22841" xr:uid="{00000000-0005-0000-0000-00002C760000}"/>
    <cellStyle name="default 5 2" xfId="47998" xr:uid="{00000000-0005-0000-0000-00002D760000}"/>
    <cellStyle name="default 5 2 2" xfId="47999" xr:uid="{00000000-0005-0000-0000-00002E760000}"/>
    <cellStyle name="default 5 3" xfId="48000" xr:uid="{00000000-0005-0000-0000-00002F760000}"/>
    <cellStyle name="default 5 4" xfId="48001" xr:uid="{00000000-0005-0000-0000-000030760000}"/>
    <cellStyle name="default 5 5" xfId="48002" xr:uid="{00000000-0005-0000-0000-000031760000}"/>
    <cellStyle name="default 5 6" xfId="48003" xr:uid="{00000000-0005-0000-0000-000032760000}"/>
    <cellStyle name="default 5_AVA DVA EL" xfId="48004" xr:uid="{00000000-0005-0000-0000-000033760000}"/>
    <cellStyle name="default 6" xfId="48005" xr:uid="{00000000-0005-0000-0000-000034760000}"/>
    <cellStyle name="default 6 2" xfId="48006" xr:uid="{00000000-0005-0000-0000-000035760000}"/>
    <cellStyle name="default 6 2 2" xfId="48007" xr:uid="{00000000-0005-0000-0000-000036760000}"/>
    <cellStyle name="default 6 3" xfId="48008" xr:uid="{00000000-0005-0000-0000-000037760000}"/>
    <cellStyle name="default 7" xfId="48009" xr:uid="{00000000-0005-0000-0000-000038760000}"/>
    <cellStyle name="default 7 2" xfId="48010" xr:uid="{00000000-0005-0000-0000-000039760000}"/>
    <cellStyle name="default 7 3" xfId="48011" xr:uid="{00000000-0005-0000-0000-00003A760000}"/>
    <cellStyle name="default 8" xfId="48012" xr:uid="{00000000-0005-0000-0000-00003B760000}"/>
    <cellStyle name="default 9" xfId="48013" xr:uid="{00000000-0005-0000-0000-00003C760000}"/>
    <cellStyle name="default_1" xfId="48014" xr:uid="{00000000-0005-0000-0000-00003D760000}"/>
    <cellStyle name="Deleted" xfId="6393" xr:uid="{00000000-0005-0000-0000-00003E760000}"/>
    <cellStyle name="Deleted 2" xfId="22842" xr:uid="{00000000-0005-0000-0000-00003F760000}"/>
    <cellStyle name="Deleted 3" xfId="48015" xr:uid="{00000000-0005-0000-0000-000040760000}"/>
    <cellStyle name="Deleted_A01" xfId="35901"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4"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25"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16" xr:uid="{00000000-0005-0000-0000-00007B760000}"/>
    <cellStyle name="Dollar 2_A01" xfId="35902"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17" xr:uid="{00000000-0005-0000-0000-000087760000}"/>
    <cellStyle name="donnéesbord" xfId="48018"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4"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26" xr:uid="{00000000-0005-0000-0000-000075750000}"/>
    <cellStyle name="Dårlig 2 2_AVA DVA EL" xfId="22916" xr:uid="{00000000-0005-0000-0000-000076750000}"/>
    <cellStyle name="Dårlig 2 3" xfId="22917" xr:uid="{00000000-0005-0000-0000-000077750000}"/>
    <cellStyle name="Dårlig 2 3 2" xfId="40027" xr:uid="{00000000-0005-0000-0000-000078750000}"/>
    <cellStyle name="Dårlig 2 4" xfId="40028" xr:uid="{00000000-0005-0000-0000-000079750000}"/>
    <cellStyle name="Dårlig 2 5" xfId="48019" xr:uid="{00000000-0005-0000-0000-00007A750000}"/>
    <cellStyle name="Dårlig 2 6" xfId="48020" xr:uid="{00000000-0005-0000-0000-00007B750000}"/>
    <cellStyle name="Dårlig 2_A01" xfId="35903"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29" xr:uid="{00000000-0005-0000-0000-000080750000}"/>
    <cellStyle name="Dårlig 3_AVA DVA EL" xfId="22921" xr:uid="{00000000-0005-0000-0000-000081750000}"/>
    <cellStyle name="Dårlig 4" xfId="22922" xr:uid="{00000000-0005-0000-0000-000082750000}"/>
    <cellStyle name="Dårlig 4 2" xfId="40030" xr:uid="{00000000-0005-0000-0000-000083750000}"/>
    <cellStyle name="Dårlig 5" xfId="22923" xr:uid="{00000000-0005-0000-0000-000084750000}"/>
    <cellStyle name="Dårlig 5 2" xfId="40031" xr:uid="{00000000-0005-0000-0000-000085750000}"/>
    <cellStyle name="Dårlig 6" xfId="48021" xr:uid="{00000000-0005-0000-0000-000086750000}"/>
    <cellStyle name="Dårlig_7. Other MTM adjustments" xfId="48022"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3"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24"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25"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26"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27"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28"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29"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07"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3" xr:uid="{00000000-0005-0000-0000-0000D3760000}"/>
    <cellStyle name="Entrada 3 13" xfId="36694"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4" xr:uid="{00000000-0005-0000-0000-00000D770000}"/>
    <cellStyle name="Entrada_A02" xfId="55609"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30" xr:uid="{00000000-0005-0000-0000-000013770000}"/>
    <cellStyle name="Euro 2 2 3" xfId="22947" xr:uid="{00000000-0005-0000-0000-000014770000}"/>
    <cellStyle name="Euro 2 2 4" xfId="48031" xr:uid="{00000000-0005-0000-0000-000015770000}"/>
    <cellStyle name="Euro 2 2_AVA DVA EL" xfId="22948" xr:uid="{00000000-0005-0000-0000-000016770000}"/>
    <cellStyle name="Euro 2 3" xfId="22949" xr:uid="{00000000-0005-0000-0000-000017770000}"/>
    <cellStyle name="Euro 2 3 2" xfId="48032" xr:uid="{00000000-0005-0000-0000-000018770000}"/>
    <cellStyle name="Euro 2 4" xfId="22950" xr:uid="{00000000-0005-0000-0000-000019770000}"/>
    <cellStyle name="Euro 2 5" xfId="48033"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34" xr:uid="{00000000-0005-0000-0000-00001E770000}"/>
    <cellStyle name="Euro 3 3" xfId="22954" xr:uid="{00000000-0005-0000-0000-00001F770000}"/>
    <cellStyle name="Euro 3 4" xfId="48035"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36" xr:uid="{00000000-0005-0000-0000-000024770000}"/>
    <cellStyle name="Euro 4 2 3" xfId="48037" xr:uid="{00000000-0005-0000-0000-000025770000}"/>
    <cellStyle name="Euro 4 2_AVA DVA EL" xfId="48038" xr:uid="{00000000-0005-0000-0000-000026770000}"/>
    <cellStyle name="Euro 4 3" xfId="22958" xr:uid="{00000000-0005-0000-0000-000027770000}"/>
    <cellStyle name="Euro 4 3 2" xfId="48039" xr:uid="{00000000-0005-0000-0000-000028770000}"/>
    <cellStyle name="Euro 4 4" xfId="48040" xr:uid="{00000000-0005-0000-0000-000029770000}"/>
    <cellStyle name="Euro 4_AVA DVA EL" xfId="22959" xr:uid="{00000000-0005-0000-0000-00002A770000}"/>
    <cellStyle name="Euro 5" xfId="22960" xr:uid="{00000000-0005-0000-0000-00002B770000}"/>
    <cellStyle name="Euro 5 2" xfId="48041" xr:uid="{00000000-0005-0000-0000-00002C770000}"/>
    <cellStyle name="Euro 5 2 2" xfId="48042" xr:uid="{00000000-0005-0000-0000-00002D770000}"/>
    <cellStyle name="Euro 5 3" xfId="48043" xr:uid="{00000000-0005-0000-0000-00002E770000}"/>
    <cellStyle name="Euro 5 4" xfId="48044" xr:uid="{00000000-0005-0000-0000-00002F770000}"/>
    <cellStyle name="Euro 5_AVA DVA EL" xfId="48045" xr:uid="{00000000-0005-0000-0000-000030770000}"/>
    <cellStyle name="Euro 6" xfId="48046" xr:uid="{00000000-0005-0000-0000-000031770000}"/>
    <cellStyle name="Euro 6 2" xfId="48047" xr:uid="{00000000-0005-0000-0000-000032770000}"/>
    <cellStyle name="Euro 6 2 2" xfId="48048" xr:uid="{00000000-0005-0000-0000-000033770000}"/>
    <cellStyle name="Euro 6 3" xfId="48049" xr:uid="{00000000-0005-0000-0000-000034770000}"/>
    <cellStyle name="Euro 7" xfId="48050" xr:uid="{00000000-0005-0000-0000-000035770000}"/>
    <cellStyle name="Euro 7 2" xfId="48051" xr:uid="{00000000-0005-0000-0000-000036770000}"/>
    <cellStyle name="Euro 7 3" xfId="48052"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2" xr:uid="{00000000-0005-0000-0000-000082770000}"/>
    <cellStyle name="Explanatory Text 17" xfId="48053" xr:uid="{00000000-0005-0000-0000-000083770000}"/>
    <cellStyle name="Explanatory Text 18" xfId="48054"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4"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55"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3" xr:uid="{00000000-0005-0000-0000-00002C780000}"/>
    <cellStyle name="External File Cells 12" xfId="36836" xr:uid="{00000000-0005-0000-0000-00002D780000}"/>
    <cellStyle name="External File Cells 13" xfId="48056" xr:uid="{00000000-0005-0000-0000-00002E780000}"/>
    <cellStyle name="External File Cells 14" xfId="48057" xr:uid="{00000000-0005-0000-0000-00002F780000}"/>
    <cellStyle name="External File Cells 15" xfId="48058" xr:uid="{00000000-0005-0000-0000-000030780000}"/>
    <cellStyle name="External File Cells 16" xfId="48059" xr:uid="{00000000-0005-0000-0000-000031780000}"/>
    <cellStyle name="External File Cells 17" xfId="48060" xr:uid="{00000000-0005-0000-0000-000032780000}"/>
    <cellStyle name="External File Cells 18" xfId="48061" xr:uid="{00000000-0005-0000-0000-000033780000}"/>
    <cellStyle name="External File Cells 19" xfId="48062" xr:uid="{00000000-0005-0000-0000-000034780000}"/>
    <cellStyle name="External File Cells 2" xfId="6506" xr:uid="{00000000-0005-0000-0000-000035780000}"/>
    <cellStyle name="External File Cells 2 10" xfId="36052" xr:uid="{00000000-0005-0000-0000-000036780000}"/>
    <cellStyle name="External File Cells 2 11" xfId="36837" xr:uid="{00000000-0005-0000-0000-000037780000}"/>
    <cellStyle name="External File Cells 2 2" xfId="6507" xr:uid="{00000000-0005-0000-0000-000038780000}"/>
    <cellStyle name="External File Cells 2 2 10" xfId="6508" xr:uid="{00000000-0005-0000-0000-000039780000}"/>
    <cellStyle name="External File Cells 2 2 11" xfId="36709"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3" xr:uid="{00000000-0005-0000-0000-000043780000}"/>
    <cellStyle name="External File Cells 2 3" xfId="6517" xr:uid="{00000000-0005-0000-0000-000044780000}"/>
    <cellStyle name="External File Cells 2 3 10" xfId="6518" xr:uid="{00000000-0005-0000-0000-000045780000}"/>
    <cellStyle name="External File Cells 2 3 11" xfId="36485" xr:uid="{00000000-0005-0000-0000-000046780000}"/>
    <cellStyle name="External File Cells 2 3 12" xfId="36696"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64" xr:uid="{00000000-0005-0000-0000-00007F780000}"/>
    <cellStyle name="External File Cells 21" xfId="48065" xr:uid="{00000000-0005-0000-0000-000080780000}"/>
    <cellStyle name="External File Cells 22" xfId="48066" xr:uid="{00000000-0005-0000-0000-000081780000}"/>
    <cellStyle name="External File Cells 23" xfId="48067" xr:uid="{00000000-0005-0000-0000-000082780000}"/>
    <cellStyle name="External File Cells 24" xfId="48068" xr:uid="{00000000-0005-0000-0000-000083780000}"/>
    <cellStyle name="External File Cells 25" xfId="48069" xr:uid="{00000000-0005-0000-0000-000084780000}"/>
    <cellStyle name="External File Cells 26" xfId="48070" xr:uid="{00000000-0005-0000-0000-000085780000}"/>
    <cellStyle name="External File Cells 3" xfId="6573" xr:uid="{00000000-0005-0000-0000-000086780000}"/>
    <cellStyle name="External File Cells 3 10" xfId="6574" xr:uid="{00000000-0005-0000-0000-000087780000}"/>
    <cellStyle name="External File Cells 3 11" xfId="36708" xr:uid="{00000000-0005-0000-0000-000088780000}"/>
    <cellStyle name="External File Cells 3 2" xfId="6575" xr:uid="{00000000-0005-0000-0000-000089780000}"/>
    <cellStyle name="External File Cells 3 2 2" xfId="23186" xr:uid="{00000000-0005-0000-0000-00008A780000}"/>
    <cellStyle name="External File Cells 3 2 2 2" xfId="48071"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2" xr:uid="{00000000-0005-0000-0000-00008F780000}"/>
    <cellStyle name="External File Cells 3 3_LR2" xfId="53203"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4" xr:uid="{00000000-0005-0000-0000-000099780000}"/>
    <cellStyle name="External File Cells 4 12" xfId="36695"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3" xr:uid="{00000000-0005-0000-0000-0000DA780000}"/>
    <cellStyle name="FeltDataDecimal 2 2 2" xfId="48074" xr:uid="{00000000-0005-0000-0000-0000DB780000}"/>
    <cellStyle name="FeltDataDecimal 2 2 3" xfId="48075" xr:uid="{00000000-0005-0000-0000-0000DC780000}"/>
    <cellStyle name="FeltDataDecimal 2 2 4" xfId="48076" xr:uid="{00000000-0005-0000-0000-0000DD780000}"/>
    <cellStyle name="FeltDataDecimal 2 2_Results &amp; key fig." xfId="48077" xr:uid="{00000000-0005-0000-0000-0000DE780000}"/>
    <cellStyle name="FeltDataDecimal 2 3" xfId="48078" xr:uid="{00000000-0005-0000-0000-0000DF780000}"/>
    <cellStyle name="FeltDataDecimal 2 4" xfId="48079" xr:uid="{00000000-0005-0000-0000-0000E0780000}"/>
    <cellStyle name="FeltDataDecimal 2 5" xfId="48080" xr:uid="{00000000-0005-0000-0000-0000E1780000}"/>
    <cellStyle name="FeltDataDecimal 2_AVA DVA EL" xfId="48081" xr:uid="{00000000-0005-0000-0000-0000E2780000}"/>
    <cellStyle name="FeltDataDecimal 3" xfId="23191" xr:uid="{00000000-0005-0000-0000-0000E3780000}"/>
    <cellStyle name="FeltDataDecimal 3 2" xfId="48082" xr:uid="{00000000-0005-0000-0000-0000E4780000}"/>
    <cellStyle name="FeltDataDecimal 3 3" xfId="48083" xr:uid="{00000000-0005-0000-0000-0000E5780000}"/>
    <cellStyle name="FeltDataDecimal 3 4" xfId="48084" xr:uid="{00000000-0005-0000-0000-0000E6780000}"/>
    <cellStyle name="FeltDataDecimal 3 5" xfId="48085" xr:uid="{00000000-0005-0000-0000-0000E7780000}"/>
    <cellStyle name="FeltDataDecimal 4" xfId="48086" xr:uid="{00000000-0005-0000-0000-0000E8780000}"/>
    <cellStyle name="FeltDataDecimal 5" xfId="48087" xr:uid="{00000000-0005-0000-0000-0000E9780000}"/>
    <cellStyle name="FeltDataDecimal 6" xfId="48088"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89" xr:uid="{00000000-0005-0000-0000-0000EE780000}"/>
    <cellStyle name="FeltDataNormal 2 2 2" xfId="48090" xr:uid="{00000000-0005-0000-0000-0000EF780000}"/>
    <cellStyle name="FeltDataNormal 2 2 3" xfId="48091" xr:uid="{00000000-0005-0000-0000-0000F0780000}"/>
    <cellStyle name="FeltDataNormal 2 2 4" xfId="48092" xr:uid="{00000000-0005-0000-0000-0000F1780000}"/>
    <cellStyle name="FeltDataNormal 2 2_Results &amp; key fig." xfId="48093" xr:uid="{00000000-0005-0000-0000-0000F2780000}"/>
    <cellStyle name="FeltDataNormal 2 3" xfId="48094" xr:uid="{00000000-0005-0000-0000-0000F3780000}"/>
    <cellStyle name="FeltDataNormal 2 4" xfId="48095" xr:uid="{00000000-0005-0000-0000-0000F4780000}"/>
    <cellStyle name="FeltDataNormal 2 5" xfId="48096" xr:uid="{00000000-0005-0000-0000-0000F5780000}"/>
    <cellStyle name="FeltDataNormal 2_AVA DVA EL" xfId="48097" xr:uid="{00000000-0005-0000-0000-0000F6780000}"/>
    <cellStyle name="FeltDataNormal 3" xfId="48098" xr:uid="{00000000-0005-0000-0000-0000F7780000}"/>
    <cellStyle name="FeltDataNormal 3 2" xfId="48099" xr:uid="{00000000-0005-0000-0000-0000F8780000}"/>
    <cellStyle name="FeltDataNormal 3 3" xfId="48100" xr:uid="{00000000-0005-0000-0000-0000F9780000}"/>
    <cellStyle name="FeltDataNormal 3 4" xfId="48101" xr:uid="{00000000-0005-0000-0000-0000FA780000}"/>
    <cellStyle name="FeltDataNormal 4" xfId="48102" xr:uid="{00000000-0005-0000-0000-0000FB780000}"/>
    <cellStyle name="FeltDataNormal 5" xfId="48103" xr:uid="{00000000-0005-0000-0000-0000FC780000}"/>
    <cellStyle name="FeltDataNormal 6" xfId="48104" xr:uid="{00000000-0005-0000-0000-0000FD780000}"/>
    <cellStyle name="FeltDataNormal_A02" xfId="55610"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05"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06" xr:uid="{00000000-0005-0000-0000-00000A790000}"/>
    <cellStyle name="FeltID 2 2 2" xfId="48107" xr:uid="{00000000-0005-0000-0000-00000B790000}"/>
    <cellStyle name="FeltID 2 2 3" xfId="48108" xr:uid="{00000000-0005-0000-0000-00000C790000}"/>
    <cellStyle name="FeltID 2 2 4" xfId="48109" xr:uid="{00000000-0005-0000-0000-00000D790000}"/>
    <cellStyle name="FeltID 2 2_Results &amp; key fig." xfId="48110" xr:uid="{00000000-0005-0000-0000-00000E790000}"/>
    <cellStyle name="FeltID 2 3" xfId="48111" xr:uid="{00000000-0005-0000-0000-00000F790000}"/>
    <cellStyle name="FeltID 2 4" xfId="48112" xr:uid="{00000000-0005-0000-0000-000010790000}"/>
    <cellStyle name="FeltID 2 5" xfId="48113" xr:uid="{00000000-0005-0000-0000-000011790000}"/>
    <cellStyle name="FeltID 2_AVA DVA EL" xfId="48114" xr:uid="{00000000-0005-0000-0000-000012790000}"/>
    <cellStyle name="FeltID 3" xfId="48115" xr:uid="{00000000-0005-0000-0000-000013790000}"/>
    <cellStyle name="FeltID 3 2" xfId="48116" xr:uid="{00000000-0005-0000-0000-000014790000}"/>
    <cellStyle name="FeltID 3 3" xfId="48117" xr:uid="{00000000-0005-0000-0000-000015790000}"/>
    <cellStyle name="FeltID 3 4" xfId="48118" xr:uid="{00000000-0005-0000-0000-000016790000}"/>
    <cellStyle name="FeltID 4" xfId="48119" xr:uid="{00000000-0005-0000-0000-000017790000}"/>
    <cellStyle name="FeltID 5" xfId="48120" xr:uid="{00000000-0005-0000-0000-000018790000}"/>
    <cellStyle name="FeltID 6" xfId="48121" xr:uid="{00000000-0005-0000-0000-000019790000}"/>
    <cellStyle name="FeltID_A02" xfId="55611"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2"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3"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24" xr:uid="{00000000-0005-0000-0000-00002D790000}"/>
    <cellStyle name="Followed Hyperlink 2_A01" xfId="35905"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25" xr:uid="{00000000-0005-0000-0000-000038790000}"/>
    <cellStyle name="Followed Hyperlink_8" xfId="48126"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27"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28" xr:uid="{00000000-0005-0000-0000-000058790000}"/>
    <cellStyle name="Forklarende tekst" xfId="36265"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3" xr:uid="{00000000-0005-0000-0000-00005E790000}"/>
    <cellStyle name="Forklarende tekst 2 2_AVA DVA EL" xfId="23253" xr:uid="{00000000-0005-0000-0000-00005F790000}"/>
    <cellStyle name="Forklarende tekst 2 3" xfId="23254" xr:uid="{00000000-0005-0000-0000-000060790000}"/>
    <cellStyle name="Forklarende tekst 2 3 2" xfId="40034" xr:uid="{00000000-0005-0000-0000-000061790000}"/>
    <cellStyle name="Forklarende tekst 2 4" xfId="48129" xr:uid="{00000000-0005-0000-0000-000062790000}"/>
    <cellStyle name="Forklarende tekst 2 5" xfId="48130" xr:uid="{00000000-0005-0000-0000-000063790000}"/>
    <cellStyle name="Forklarende tekst 2 6" xfId="48131" xr:uid="{00000000-0005-0000-0000-000064790000}"/>
    <cellStyle name="Forklarende tekst 2_A01" xfId="35906"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35" xr:uid="{00000000-0005-0000-0000-000069790000}"/>
    <cellStyle name="Forklarende tekst 3_AVA DVA EL" xfId="23258" xr:uid="{00000000-0005-0000-0000-00006A790000}"/>
    <cellStyle name="Forklarende tekst 4" xfId="23259" xr:uid="{00000000-0005-0000-0000-00006B790000}"/>
    <cellStyle name="Forklarende tekst 4 2" xfId="40036" xr:uid="{00000000-0005-0000-0000-00006C790000}"/>
    <cellStyle name="Forklarende tekst 5" xfId="23260" xr:uid="{00000000-0005-0000-0000-00006D790000}"/>
    <cellStyle name="Forklarende tekst_7. Other MTM adjustments" xfId="48132"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6" xr:uid="{00000000-0005-0000-0000-000077790000}"/>
    <cellStyle name="FSC Calculated amount 2 3" xfId="36710" xr:uid="{00000000-0005-0000-0000-000078790000}"/>
    <cellStyle name="FSC Calculated amount 3" xfId="36482" xr:uid="{00000000-0005-0000-0000-000079790000}"/>
    <cellStyle name="FSC Calculated amount 3 2" xfId="36686"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497" xr:uid="{00000000-0005-0000-0000-00008E790000}"/>
    <cellStyle name="FSC Column title 2 3" xfId="36711" xr:uid="{00000000-0005-0000-0000-00008F790000}"/>
    <cellStyle name="FSC Column title 3" xfId="36481" xr:uid="{00000000-0005-0000-0000-000090790000}"/>
    <cellStyle name="FSC Column title 3 2" xfId="36685"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498" xr:uid="{00000000-0005-0000-0000-000096790000}"/>
    <cellStyle name="FSC Column title dotted 2 5" xfId="36712" xr:uid="{00000000-0005-0000-0000-000097790000}"/>
    <cellStyle name="FSC Column title dotted 2_AVA DVA EL" xfId="23287" xr:uid="{00000000-0005-0000-0000-000098790000}"/>
    <cellStyle name="FSC Column title dotted 3" xfId="23288" xr:uid="{00000000-0005-0000-0000-000099790000}"/>
    <cellStyle name="FSC Column title dotted 3 2" xfId="36480" xr:uid="{00000000-0005-0000-0000-00009A790000}"/>
    <cellStyle name="FSC Column title dotted 3 3" xfId="36684" xr:uid="{00000000-0005-0000-0000-00009B790000}"/>
    <cellStyle name="FSC Column title dotted 4" xfId="48133" xr:uid="{00000000-0005-0000-0000-00009C790000}"/>
    <cellStyle name="FSC Column title dotted_AVA DVA EL" xfId="23289" xr:uid="{00000000-0005-0000-0000-00009D790000}"/>
    <cellStyle name="FSC Column title_Adj_Basel III" xfId="55612"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499" xr:uid="{00000000-0005-0000-0000-0000A8790000}"/>
    <cellStyle name="FSC Disabled 2 3" xfId="36713" xr:uid="{00000000-0005-0000-0000-0000A9790000}"/>
    <cellStyle name="FSC Disabled 3" xfId="36479" xr:uid="{00000000-0005-0000-0000-0000AA790000}"/>
    <cellStyle name="FSC Disabled 3 2" xfId="36683"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500" xr:uid="{00000000-0005-0000-0000-0000B1790000}"/>
    <cellStyle name="FSC Editable amount 2 5" xfId="36714"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78" xr:uid="{00000000-0005-0000-0000-0000B7790000}"/>
    <cellStyle name="FSC Editable amount 3 5" xfId="36682" xr:uid="{00000000-0005-0000-0000-0000B8790000}"/>
    <cellStyle name="FSC Editable amount 3_AVA DVA EL" xfId="23305" xr:uid="{00000000-0005-0000-0000-0000B9790000}"/>
    <cellStyle name="FSC Editable amount 4" xfId="23306" xr:uid="{00000000-0005-0000-0000-0000BA790000}"/>
    <cellStyle name="FSC Editable amount 5" xfId="48134"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35"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07" xr:uid="{00000000-0005-0000-0000-0000ED790000}"/>
    <cellStyle name="God" xfId="36266"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37" xr:uid="{00000000-0005-0000-0000-0000F3790000}"/>
    <cellStyle name="God 2 2_AVA DVA EL" xfId="23352" xr:uid="{00000000-0005-0000-0000-0000F4790000}"/>
    <cellStyle name="God 2 3" xfId="40038" xr:uid="{00000000-0005-0000-0000-0000F5790000}"/>
    <cellStyle name="God 2 4" xfId="40039" xr:uid="{00000000-0005-0000-0000-0000F6790000}"/>
    <cellStyle name="God 2 5" xfId="48136" xr:uid="{00000000-0005-0000-0000-0000F7790000}"/>
    <cellStyle name="God 2_A01" xfId="35908" xr:uid="{00000000-0005-0000-0000-0000F8790000}"/>
    <cellStyle name="God 3" xfId="12493" xr:uid="{00000000-0005-0000-0000-0000F9790000}"/>
    <cellStyle name="God 3 2" xfId="23353" xr:uid="{00000000-0005-0000-0000-0000FA790000}"/>
    <cellStyle name="God 3 3" xfId="40040" xr:uid="{00000000-0005-0000-0000-0000FB790000}"/>
    <cellStyle name="God 3_A02" xfId="55613" xr:uid="{535FD91D-1990-412F-A074-F237DCF761F7}"/>
    <cellStyle name="God 4" xfId="23354" xr:uid="{00000000-0005-0000-0000-0000FD790000}"/>
    <cellStyle name="God 4 2" xfId="23355" xr:uid="{00000000-0005-0000-0000-0000FE790000}"/>
    <cellStyle name="God 4 3" xfId="23356" xr:uid="{00000000-0005-0000-0000-0000FF790000}"/>
    <cellStyle name="God 4 4" xfId="40041" xr:uid="{00000000-0005-0000-0000-0000007A0000}"/>
    <cellStyle name="God 4_AVA DVA EL" xfId="23357" xr:uid="{00000000-0005-0000-0000-0000017A0000}"/>
    <cellStyle name="God 5" xfId="23358" xr:uid="{00000000-0005-0000-0000-0000027A0000}"/>
    <cellStyle name="God 5 2" xfId="40042" xr:uid="{00000000-0005-0000-0000-0000037A0000}"/>
    <cellStyle name="God 6" xfId="23359" xr:uid="{00000000-0005-0000-0000-0000047A0000}"/>
    <cellStyle name="God 7" xfId="48137" xr:uid="{00000000-0005-0000-0000-0000057A0000}"/>
    <cellStyle name="God_7. Other MTM adjustments" xfId="48138" xr:uid="{00000000-0005-0000-0000-0000067A0000}"/>
    <cellStyle name="Good" xfId="6671" xr:uid="{00000000-0005-0000-0000-0000077A0000}"/>
    <cellStyle name="Good 10" xfId="6672" xr:uid="{00000000-0005-0000-0000-0000087A0000}"/>
    <cellStyle name="Good 11" xfId="48139"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09"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40"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1" xr:uid="{00000000-0005-0000-0000-0000C07A0000}"/>
    <cellStyle name="greyed 2 4" xfId="36715" xr:uid="{00000000-0005-0000-0000-0000C17A0000}"/>
    <cellStyle name="greyed 2_AVA DVA EL" xfId="48141" xr:uid="{00000000-0005-0000-0000-0000C27A0000}"/>
    <cellStyle name="greyed 3" xfId="36593" xr:uid="{00000000-0005-0000-0000-0000C37A0000}"/>
    <cellStyle name="greyed 3 2" xfId="36798"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2" xr:uid="{00000000-0005-0000-0000-0000567A0000}"/>
    <cellStyle name="GråKant 11" xfId="48143" xr:uid="{00000000-0005-0000-0000-0000577A0000}"/>
    <cellStyle name="GråKant 12" xfId="48144" xr:uid="{00000000-0005-0000-0000-0000587A0000}"/>
    <cellStyle name="GråKant 13" xfId="48145" xr:uid="{00000000-0005-0000-0000-0000597A0000}"/>
    <cellStyle name="GråKant 14" xfId="48146" xr:uid="{00000000-0005-0000-0000-00005A7A0000}"/>
    <cellStyle name="GråKant 15" xfId="48147" xr:uid="{00000000-0005-0000-0000-00005B7A0000}"/>
    <cellStyle name="GråKant 16" xfId="48148" xr:uid="{00000000-0005-0000-0000-00005C7A0000}"/>
    <cellStyle name="GråKant 17" xfId="48149" xr:uid="{00000000-0005-0000-0000-00005D7A0000}"/>
    <cellStyle name="GråKant 17 2" xfId="48150" xr:uid="{00000000-0005-0000-0000-00005E7A0000}"/>
    <cellStyle name="GråKant 18" xfId="48151" xr:uid="{00000000-0005-0000-0000-00005F7A0000}"/>
    <cellStyle name="GråKant 18 2" xfId="48152" xr:uid="{00000000-0005-0000-0000-0000607A0000}"/>
    <cellStyle name="GråKant 19" xfId="48153" xr:uid="{00000000-0005-0000-0000-0000617A0000}"/>
    <cellStyle name="GråKant 19 2" xfId="48154"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6" xr:uid="{00000000-0005-0000-0000-0000667A0000}"/>
    <cellStyle name="GråKant 2 2" xfId="6689" xr:uid="{00000000-0005-0000-0000-0000677A0000}"/>
    <cellStyle name="GråKant 2 2 2" xfId="48155"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56" xr:uid="{00000000-0005-0000-0000-0000707A0000}"/>
    <cellStyle name="GråKant 20" xfId="48157" xr:uid="{00000000-0005-0000-0000-0000717A0000}"/>
    <cellStyle name="GråKant 20 2" xfId="48158" xr:uid="{00000000-0005-0000-0000-0000727A0000}"/>
    <cellStyle name="GråKant 21" xfId="48159" xr:uid="{00000000-0005-0000-0000-0000737A0000}"/>
    <cellStyle name="GråKant 21 2" xfId="48160" xr:uid="{00000000-0005-0000-0000-0000747A0000}"/>
    <cellStyle name="GråKant 22" xfId="48161" xr:uid="{00000000-0005-0000-0000-0000757A0000}"/>
    <cellStyle name="GråKant 22 2" xfId="48162" xr:uid="{00000000-0005-0000-0000-0000767A0000}"/>
    <cellStyle name="GråKant 23" xfId="48163" xr:uid="{00000000-0005-0000-0000-0000777A0000}"/>
    <cellStyle name="GråKant 23 2" xfId="48164" xr:uid="{00000000-0005-0000-0000-0000787A0000}"/>
    <cellStyle name="GråKant 24" xfId="48165" xr:uid="{00000000-0005-0000-0000-0000797A0000}"/>
    <cellStyle name="GråKant 24 2" xfId="48166"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6" xr:uid="{00000000-0005-0000-0000-00007E7A0000}"/>
    <cellStyle name="GråKant 3 13" xfId="36697"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1" xr:uid="{00000000-0005-0000-0000-0000B87A0000}"/>
    <cellStyle name="GråKant 8 2" xfId="48167" xr:uid="{00000000-0005-0000-0000-0000B97A0000}"/>
    <cellStyle name="GråKant 9" xfId="48168" xr:uid="{00000000-0005-0000-0000-0000BA7A0000}"/>
    <cellStyle name="GråKant 9 2" xfId="48169"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70" xr:uid="{00000000-0005-0000-0000-0000CD7A0000}"/>
    <cellStyle name="H_1998_col_head 2 2_AVA DVA EL" xfId="48171" xr:uid="{00000000-0005-0000-0000-0000CE7A0000}"/>
    <cellStyle name="H_1998_col_head 2 2_Avstemming Bank" xfId="48172" xr:uid="{00000000-0005-0000-0000-0000CF7A0000}"/>
    <cellStyle name="H_1998_col_head 2 2_Avstemming Konsern CRD IV" xfId="48173" xr:uid="{00000000-0005-0000-0000-0000D07A0000}"/>
    <cellStyle name="H_1998_col_head 2 2_BANKVOL" xfId="48174" xr:uid="{00000000-0005-0000-0000-0000D17A0000}"/>
    <cellStyle name="H_1998_col_head 2 2_BANKVOL_AVA DVA EL" xfId="48175" xr:uid="{00000000-0005-0000-0000-0000D27A0000}"/>
    <cellStyle name="H_1998_col_head 2 2_BANKVOL_Avstemming Bank" xfId="48176" xr:uid="{00000000-0005-0000-0000-0000D37A0000}"/>
    <cellStyle name="H_1998_col_head 2 2_BANKVOL_Avstemming Konsern CRD IV" xfId="48177" xr:uid="{00000000-0005-0000-0000-0000D47A0000}"/>
    <cellStyle name="H_1998_col_head 2 2_BANKVOL_Mars 2018" xfId="48178" xr:uid="{00000000-0005-0000-0000-0000D57A0000}"/>
    <cellStyle name="H_1998_col_head 2 2_BANKVOL_Mars 2018_1" xfId="48179" xr:uid="{00000000-0005-0000-0000-0000D67A0000}"/>
    <cellStyle name="H_1998_col_head 2 2_Desember 2017" xfId="48180" xr:uid="{00000000-0005-0000-0000-0000D77A0000}"/>
    <cellStyle name="H_1998_col_head 2 2_Elimineringer i SAP" xfId="48181" xr:uid="{00000000-0005-0000-0000-0000D87A0000}"/>
    <cellStyle name="H_1998_col_head 2 2_Juni 2017" xfId="23433" xr:uid="{00000000-0005-0000-0000-0000D97A0000}"/>
    <cellStyle name="H_1998_col_head 2 2_Juni 2017_Avkortning" xfId="48182" xr:uid="{00000000-0005-0000-0000-0000DA7A0000}"/>
    <cellStyle name="H_1998_col_head 2 2_Juni 2017_Desember 2017" xfId="48183" xr:uid="{00000000-0005-0000-0000-0000DB7A0000}"/>
    <cellStyle name="H_1998_col_head 2 2_Korr reklassifisering" xfId="48184" xr:uid="{00000000-0005-0000-0000-0000DC7A0000}"/>
    <cellStyle name="H_1998_col_head 2 2_Manuell input" xfId="48185" xr:uid="{00000000-0005-0000-0000-0000DE7A0000}"/>
    <cellStyle name="H_1998_col_head 2 2_Manuell input_Månedsanalyse" xfId="48186" xr:uid="{00000000-0005-0000-0000-0000DF7A0000}"/>
    <cellStyle name="H_1998_col_head 2 2_Mars 2018" xfId="48187" xr:uid="{00000000-0005-0000-0000-0000E07A0000}"/>
    <cellStyle name="H_1998_col_head 2 2_Mars 2018_1" xfId="48188" xr:uid="{00000000-0005-0000-0000-0000E17A0000}"/>
    <cellStyle name="H_1998_col_head 2 2_Månedsanalyse" xfId="48189" xr:uid="{00000000-0005-0000-0000-0000DD7A0000}"/>
    <cellStyle name="H_1998_col_head 2 2_Note Bank" xfId="48190" xr:uid="{00000000-0005-0000-0000-0000E27A0000}"/>
    <cellStyle name="H_1998_col_head 2 2_Note Bankkonsern" xfId="48191" xr:uid="{00000000-0005-0000-0000-0000E37A0000}"/>
    <cellStyle name="H_1998_col_head 2 2_September 2017" xfId="48192" xr:uid="{00000000-0005-0000-0000-0000E47A0000}"/>
    <cellStyle name="H_1998_col_head 2_1" xfId="48193" xr:uid="{00000000-0005-0000-0000-0000E57A0000}"/>
    <cellStyle name="H_1998_col_head 2_1 2" xfId="48194" xr:uid="{00000000-0005-0000-0000-0000E67A0000}"/>
    <cellStyle name="H_1998_col_head 2_1_Manuell input" xfId="48195" xr:uid="{00000000-0005-0000-0000-0000E87A0000}"/>
    <cellStyle name="H_1998_col_head 2_1_Manuell input_Månedsanalyse" xfId="48196" xr:uid="{00000000-0005-0000-0000-0000E97A0000}"/>
    <cellStyle name="H_1998_col_head 2_1_Månedsanalyse" xfId="48197" xr:uid="{00000000-0005-0000-0000-0000E77A0000}"/>
    <cellStyle name="H_1998_col_head 2_8" xfId="48198" xr:uid="{00000000-0005-0000-0000-0000EA7A0000}"/>
    <cellStyle name="H_1998_col_head 2_8 2" xfId="48199" xr:uid="{00000000-0005-0000-0000-0000EB7A0000}"/>
    <cellStyle name="H_1998_col_head 2_8_Manuell input" xfId="48200" xr:uid="{00000000-0005-0000-0000-0000ED7A0000}"/>
    <cellStyle name="H_1998_col_head 2_8_Manuell input_Månedsanalyse" xfId="48201" xr:uid="{00000000-0005-0000-0000-0000EE7A0000}"/>
    <cellStyle name="H_1998_col_head 2_8_Månedsanalyse" xfId="48202" xr:uid="{00000000-0005-0000-0000-0000EC7A0000}"/>
    <cellStyle name="H_1998_col_head 2_AVA DVA EL" xfId="23434" xr:uid="{00000000-0005-0000-0000-0000EF7A0000}"/>
    <cellStyle name="H_1998_col_head 2_AVA DVA EL_1" xfId="48203" xr:uid="{00000000-0005-0000-0000-0000F07A0000}"/>
    <cellStyle name="H_1998_col_head 2_Avkortning" xfId="48204" xr:uid="{00000000-0005-0000-0000-0000F17A0000}"/>
    <cellStyle name="H_1998_col_head 2_Avstemming Bank" xfId="48205" xr:uid="{00000000-0005-0000-0000-0000F27A0000}"/>
    <cellStyle name="H_1998_col_head 2_Avstemming Bankkonsern" xfId="48206" xr:uid="{00000000-0005-0000-0000-0000F37A0000}"/>
    <cellStyle name="H_1998_col_head 2_Avstemming Konsern CRD IV" xfId="48207" xr:uid="{00000000-0005-0000-0000-0000F47A0000}"/>
    <cellStyle name="H_1998_col_head 2_Balanse bankkonsern" xfId="23435" xr:uid="{00000000-0005-0000-0000-0000F57A0000}"/>
    <cellStyle name="H_1998_col_head 2_Balanse bankkonsern_AVA DVA EL" xfId="48208" xr:uid="{00000000-0005-0000-0000-0000F67A0000}"/>
    <cellStyle name="H_1998_col_head 2_Balanse bankkonsern_Avkortning" xfId="48209" xr:uid="{00000000-0005-0000-0000-0000F77A0000}"/>
    <cellStyle name="H_1998_col_head 2_Balanse bankkonsern_Avstemming Bank" xfId="48210" xr:uid="{00000000-0005-0000-0000-0000F87A0000}"/>
    <cellStyle name="H_1998_col_head 2_Balanse bankkonsern_Avstemming Konsern CRD IV" xfId="48211" xr:uid="{00000000-0005-0000-0000-0000F97A0000}"/>
    <cellStyle name="H_1998_col_head 2_Balanse bankkonsern_BANKVOL" xfId="48212" xr:uid="{00000000-0005-0000-0000-0000FA7A0000}"/>
    <cellStyle name="H_1998_col_head 2_Balanse bankkonsern_BANKVOL_AVA DVA EL" xfId="48213" xr:uid="{00000000-0005-0000-0000-0000FB7A0000}"/>
    <cellStyle name="H_1998_col_head 2_Balanse bankkonsern_BANKVOL_Avstemming Bank" xfId="48214" xr:uid="{00000000-0005-0000-0000-0000FC7A0000}"/>
    <cellStyle name="H_1998_col_head 2_Balanse bankkonsern_BANKVOL_Avstemming Konsern CRD IV" xfId="48215" xr:uid="{00000000-0005-0000-0000-0000FD7A0000}"/>
    <cellStyle name="H_1998_col_head 2_Balanse bankkonsern_BANKVOL_Mars 2018" xfId="48216" xr:uid="{00000000-0005-0000-0000-0000FE7A0000}"/>
    <cellStyle name="H_1998_col_head 2_Balanse bankkonsern_BANKVOL_Mars 2018_1" xfId="48217" xr:uid="{00000000-0005-0000-0000-0000FF7A0000}"/>
    <cellStyle name="H_1998_col_head 2_Balanse bankkonsern_Desember 2017" xfId="48218" xr:uid="{00000000-0005-0000-0000-0000007B0000}"/>
    <cellStyle name="H_1998_col_head 2_Balanse bankkonsern_Desember 2017_1" xfId="48219" xr:uid="{00000000-0005-0000-0000-0000017B0000}"/>
    <cellStyle name="H_1998_col_head 2_Balanse bankkonsern_Mars 2018" xfId="48220" xr:uid="{00000000-0005-0000-0000-0000027B0000}"/>
    <cellStyle name="H_1998_col_head 2_Balanse bankkonsern_Mars 2018_1" xfId="48221" xr:uid="{00000000-0005-0000-0000-0000037B0000}"/>
    <cellStyle name="H_1998_col_head 2_Balanse bankkonsern_Note Bank" xfId="48222" xr:uid="{00000000-0005-0000-0000-0000047B0000}"/>
    <cellStyle name="H_1998_col_head 2_Balanse bankkonsern_Note Bankkonsern" xfId="48223" xr:uid="{00000000-0005-0000-0000-0000057B0000}"/>
    <cellStyle name="H_1998_col_head 2_Balanse bankkonsern_September 2017" xfId="48224" xr:uid="{00000000-0005-0000-0000-0000067B0000}"/>
    <cellStyle name="H_1998_col_head 2_BANKVOL" xfId="23436" xr:uid="{00000000-0005-0000-0000-0000077B0000}"/>
    <cellStyle name="H_1998_col_head 2_BANKVOL_1" xfId="48225" xr:uid="{00000000-0005-0000-0000-0000087B0000}"/>
    <cellStyle name="H_1998_col_head 2_BANKVOL_1_AVA DVA EL" xfId="48226" xr:uid="{00000000-0005-0000-0000-0000097B0000}"/>
    <cellStyle name="H_1998_col_head 2_BANKVOL_1_Avstemming Bank" xfId="48227" xr:uid="{00000000-0005-0000-0000-00000A7B0000}"/>
    <cellStyle name="H_1998_col_head 2_BANKVOL_1_Avstemming Konsern CRD IV" xfId="48228" xr:uid="{00000000-0005-0000-0000-00000B7B0000}"/>
    <cellStyle name="H_1998_col_head 2_BANKVOL_1_Mars 2018" xfId="48229" xr:uid="{00000000-0005-0000-0000-00000C7B0000}"/>
    <cellStyle name="H_1998_col_head 2_BANKVOL_1_Mars 2018_1" xfId="48230" xr:uid="{00000000-0005-0000-0000-00000D7B0000}"/>
    <cellStyle name="H_1998_col_head 2_BANKVOL_AVA DVA EL" xfId="48231" xr:uid="{00000000-0005-0000-0000-00000E7B0000}"/>
    <cellStyle name="H_1998_col_head 2_BANKVOL_Avkortning" xfId="48232" xr:uid="{00000000-0005-0000-0000-00000F7B0000}"/>
    <cellStyle name="H_1998_col_head 2_BANKVOL_Avstemming Bank" xfId="48233" xr:uid="{00000000-0005-0000-0000-0000107B0000}"/>
    <cellStyle name="H_1998_col_head 2_BANKVOL_Avstemming Konsern CRD IV" xfId="48234" xr:uid="{00000000-0005-0000-0000-0000117B0000}"/>
    <cellStyle name="H_1998_col_head 2_BANKVOL_BANKVOL" xfId="48235" xr:uid="{00000000-0005-0000-0000-0000127B0000}"/>
    <cellStyle name="H_1998_col_head 2_BANKVOL_BANKVOL_AVA DVA EL" xfId="48236" xr:uid="{00000000-0005-0000-0000-0000137B0000}"/>
    <cellStyle name="H_1998_col_head 2_BANKVOL_BANKVOL_Avstemming Bank" xfId="48237" xr:uid="{00000000-0005-0000-0000-0000147B0000}"/>
    <cellStyle name="H_1998_col_head 2_BANKVOL_BANKVOL_Avstemming Konsern CRD IV" xfId="48238" xr:uid="{00000000-0005-0000-0000-0000157B0000}"/>
    <cellStyle name="H_1998_col_head 2_BANKVOL_BANKVOL_Mars 2018" xfId="48239" xr:uid="{00000000-0005-0000-0000-0000167B0000}"/>
    <cellStyle name="H_1998_col_head 2_BANKVOL_BANKVOL_Mars 2018_1" xfId="48240" xr:uid="{00000000-0005-0000-0000-0000177B0000}"/>
    <cellStyle name="H_1998_col_head 2_BANKVOL_Desember 2017" xfId="48241" xr:uid="{00000000-0005-0000-0000-0000187B0000}"/>
    <cellStyle name="H_1998_col_head 2_BANKVOL_Desember 2017_1" xfId="48242" xr:uid="{00000000-0005-0000-0000-0000197B0000}"/>
    <cellStyle name="H_1998_col_head 2_BANKVOL_Mars 2018" xfId="48243" xr:uid="{00000000-0005-0000-0000-00001A7B0000}"/>
    <cellStyle name="H_1998_col_head 2_BANKVOL_Mars 2018_1" xfId="48244" xr:uid="{00000000-0005-0000-0000-00001B7B0000}"/>
    <cellStyle name="H_1998_col_head 2_BANKVOL_Note Bank" xfId="48245" xr:uid="{00000000-0005-0000-0000-00001C7B0000}"/>
    <cellStyle name="H_1998_col_head 2_BANKVOL_Note Bankkonsern" xfId="48246" xr:uid="{00000000-0005-0000-0000-00001D7B0000}"/>
    <cellStyle name="H_1998_col_head 2_BANKVOL_September 2017" xfId="48247"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48" xr:uid="{00000000-0005-0000-0000-0000227B0000}"/>
    <cellStyle name="H_1998_col_head 2_Derivater B1_Avkortning" xfId="48249" xr:uid="{00000000-0005-0000-0000-0000237B0000}"/>
    <cellStyle name="H_1998_col_head 2_Derivater B1_Avstemming Bank" xfId="48250" xr:uid="{00000000-0005-0000-0000-0000247B0000}"/>
    <cellStyle name="H_1998_col_head 2_Derivater B1_Avstemming Konsern CRD IV" xfId="48251" xr:uid="{00000000-0005-0000-0000-0000257B0000}"/>
    <cellStyle name="H_1998_col_head 2_Derivater B1_BANKVOL" xfId="48252" xr:uid="{00000000-0005-0000-0000-0000267B0000}"/>
    <cellStyle name="H_1998_col_head 2_Derivater B1_BANKVOL_AVA DVA EL" xfId="48253" xr:uid="{00000000-0005-0000-0000-0000277B0000}"/>
    <cellStyle name="H_1998_col_head 2_Derivater B1_BANKVOL_Avstemming Bank" xfId="48254" xr:uid="{00000000-0005-0000-0000-0000287B0000}"/>
    <cellStyle name="H_1998_col_head 2_Derivater B1_BANKVOL_Avstemming Konsern CRD IV" xfId="48255" xr:uid="{00000000-0005-0000-0000-0000297B0000}"/>
    <cellStyle name="H_1998_col_head 2_Derivater B1_BANKVOL_Mars 2018" xfId="48256" xr:uid="{00000000-0005-0000-0000-00002A7B0000}"/>
    <cellStyle name="H_1998_col_head 2_Derivater B1_BANKVOL_Mars 2018_1" xfId="48257" xr:uid="{00000000-0005-0000-0000-00002B7B0000}"/>
    <cellStyle name="H_1998_col_head 2_Derivater B1_Desember 2017" xfId="48258" xr:uid="{00000000-0005-0000-0000-00002C7B0000}"/>
    <cellStyle name="H_1998_col_head 2_Derivater B1_Desember 2017_1" xfId="48259" xr:uid="{00000000-0005-0000-0000-00002D7B0000}"/>
    <cellStyle name="H_1998_col_head 2_Derivater B1_Mars 2018" xfId="48260" xr:uid="{00000000-0005-0000-0000-00002E7B0000}"/>
    <cellStyle name="H_1998_col_head 2_Derivater B1_Mars 2018_1" xfId="48261" xr:uid="{00000000-0005-0000-0000-00002F7B0000}"/>
    <cellStyle name="H_1998_col_head 2_Derivater B1_Note Bank" xfId="48262" xr:uid="{00000000-0005-0000-0000-0000307B0000}"/>
    <cellStyle name="H_1998_col_head 2_Derivater B1_Note Bankkonsern" xfId="48263" xr:uid="{00000000-0005-0000-0000-0000317B0000}"/>
    <cellStyle name="H_1998_col_head 2_Derivater B1_September 2017" xfId="48264" xr:uid="{00000000-0005-0000-0000-0000327B0000}"/>
    <cellStyle name="H_1998_col_head 2_Desember 2017" xfId="48265" xr:uid="{00000000-0005-0000-0000-0000337B0000}"/>
    <cellStyle name="H_1998_col_head 2_Desember 2017_1" xfId="48266" xr:uid="{00000000-0005-0000-0000-0000347B0000}"/>
    <cellStyle name="H_1998_col_head 2_Elimineringer i SAP" xfId="48267" xr:uid="{00000000-0005-0000-0000-0000357B0000}"/>
    <cellStyle name="H_1998_col_head 2_Juni 2017" xfId="23438" xr:uid="{00000000-0005-0000-0000-0000367B0000}"/>
    <cellStyle name="H_1998_col_head 2_Juni 2017_Avkortning" xfId="48268" xr:uid="{00000000-0005-0000-0000-0000377B0000}"/>
    <cellStyle name="H_1998_col_head 2_Juni 2017_Desember 2017" xfId="48269" xr:uid="{00000000-0005-0000-0000-0000387B0000}"/>
    <cellStyle name="H_1998_col_head 2_Kap.dekn." xfId="23439" xr:uid="{00000000-0005-0000-0000-0000397B0000}"/>
    <cellStyle name="H_1998_col_head 2_Kap.dekn._AVA DVA EL" xfId="48270" xr:uid="{00000000-0005-0000-0000-00003A7B0000}"/>
    <cellStyle name="H_1998_col_head 2_Kap.dekn._Avkortning" xfId="48271" xr:uid="{00000000-0005-0000-0000-00003B7B0000}"/>
    <cellStyle name="H_1998_col_head 2_Kap.dekn._Avstemming Bank" xfId="48272" xr:uid="{00000000-0005-0000-0000-00003C7B0000}"/>
    <cellStyle name="H_1998_col_head 2_Kap.dekn._Avstemming Konsern CRD IV" xfId="48273" xr:uid="{00000000-0005-0000-0000-00003D7B0000}"/>
    <cellStyle name="H_1998_col_head 2_Kap.dekn._BANKVOL" xfId="48274" xr:uid="{00000000-0005-0000-0000-00003E7B0000}"/>
    <cellStyle name="H_1998_col_head 2_Kap.dekn._BANKVOL_AVA DVA EL" xfId="48275" xr:uid="{00000000-0005-0000-0000-00003F7B0000}"/>
    <cellStyle name="H_1998_col_head 2_Kap.dekn._BANKVOL_Avstemming Bank" xfId="48276" xr:uid="{00000000-0005-0000-0000-0000407B0000}"/>
    <cellStyle name="H_1998_col_head 2_Kap.dekn._BANKVOL_Avstemming Konsern CRD IV" xfId="48277" xr:uid="{00000000-0005-0000-0000-0000417B0000}"/>
    <cellStyle name="H_1998_col_head 2_Kap.dekn._BANKVOL_Mars 2018" xfId="48278" xr:uid="{00000000-0005-0000-0000-0000427B0000}"/>
    <cellStyle name="H_1998_col_head 2_Kap.dekn._BANKVOL_Mars 2018_1" xfId="48279" xr:uid="{00000000-0005-0000-0000-0000437B0000}"/>
    <cellStyle name="H_1998_col_head 2_Kap.dekn._Desember 2017" xfId="48280" xr:uid="{00000000-0005-0000-0000-0000447B0000}"/>
    <cellStyle name="H_1998_col_head 2_Kap.dekn._Desember 2017_1" xfId="48281" xr:uid="{00000000-0005-0000-0000-0000457B0000}"/>
    <cellStyle name="H_1998_col_head 2_Kap.dekn._Mars 2018" xfId="48282" xr:uid="{00000000-0005-0000-0000-0000467B0000}"/>
    <cellStyle name="H_1998_col_head 2_Kap.dekn._Mars 2018_1" xfId="48283" xr:uid="{00000000-0005-0000-0000-0000477B0000}"/>
    <cellStyle name="H_1998_col_head 2_Kap.dekn._Note Bank" xfId="48284" xr:uid="{00000000-0005-0000-0000-0000487B0000}"/>
    <cellStyle name="H_1998_col_head 2_Kap.dekn._Note Bankkonsern" xfId="48285" xr:uid="{00000000-0005-0000-0000-0000497B0000}"/>
    <cellStyle name="H_1998_col_head 2_Kap.dekn._September 2017" xfId="48286" xr:uid="{00000000-0005-0000-0000-00004A7B0000}"/>
    <cellStyle name="H_1998_col_head 2_KM1" xfId="23431" xr:uid="{00000000-0005-0000-0000-00004B7B0000}"/>
    <cellStyle name="H_1998_col_head 2_Korr reklassifisering" xfId="48287" xr:uid="{00000000-0005-0000-0000-00004C7B0000}"/>
    <cellStyle name="H_1998_col_head 2_LR2" xfId="53205" xr:uid="{D390A0D0-380B-422E-A0CE-F9ABA38746DA}"/>
    <cellStyle name="H_1998_col_head 2_Manuell input" xfId="48288" xr:uid="{00000000-0005-0000-0000-00004E7B0000}"/>
    <cellStyle name="H_1998_col_head 2_Manuell input_Månedsanalyse" xfId="48289" xr:uid="{00000000-0005-0000-0000-00004F7B0000}"/>
    <cellStyle name="H_1998_col_head 2_Mars 2018" xfId="48290" xr:uid="{00000000-0005-0000-0000-0000507B0000}"/>
    <cellStyle name="H_1998_col_head 2_Mars 2018_1" xfId="48291" xr:uid="{00000000-0005-0000-0000-0000517B0000}"/>
    <cellStyle name="H_1998_col_head 2_Månedsanalyse" xfId="48292" xr:uid="{00000000-0005-0000-0000-00004D7B0000}"/>
    <cellStyle name="H_1998_col_head 2_Note Bank" xfId="48293" xr:uid="{00000000-0005-0000-0000-0000527B0000}"/>
    <cellStyle name="H_1998_col_head 2_Note Bank_1" xfId="48294" xr:uid="{00000000-0005-0000-0000-0000537B0000}"/>
    <cellStyle name="H_1998_col_head 2_Note Bankkonsern" xfId="48295" xr:uid="{00000000-0005-0000-0000-0000547B0000}"/>
    <cellStyle name="H_1998_col_head 2_Note Bankkonsern_1" xfId="48296" xr:uid="{00000000-0005-0000-0000-0000557B0000}"/>
    <cellStyle name="H_1998_col_head 2_Note Konsern" xfId="48297" xr:uid="{00000000-0005-0000-0000-0000567B0000}"/>
    <cellStyle name="H_1998_col_head 2_Results &amp; key fig." xfId="48298" xr:uid="{00000000-0005-0000-0000-0000577B0000}"/>
    <cellStyle name="H_1998_col_head 2_September 2017" xfId="48299" xr:uid="{00000000-0005-0000-0000-0000587B0000}"/>
    <cellStyle name="H_1998_col_head 2_September 2017_1" xfId="48300"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1" xr:uid="{00000000-0005-0000-0000-00005D7B0000}"/>
    <cellStyle name="H_1998_col_head 3 2 2_Avstemming Bank" xfId="48302" xr:uid="{00000000-0005-0000-0000-00005E7B0000}"/>
    <cellStyle name="H_1998_col_head 3 2 2_Avstemming Konsern CRD IV" xfId="48303" xr:uid="{00000000-0005-0000-0000-00005F7B0000}"/>
    <cellStyle name="H_1998_col_head 3 2 2_BANKVOL" xfId="48304" xr:uid="{00000000-0005-0000-0000-0000607B0000}"/>
    <cellStyle name="H_1998_col_head 3 2 2_BANKVOL_AVA DVA EL" xfId="48305" xr:uid="{00000000-0005-0000-0000-0000617B0000}"/>
    <cellStyle name="H_1998_col_head 3 2 2_BANKVOL_Avstemming Bank" xfId="48306" xr:uid="{00000000-0005-0000-0000-0000627B0000}"/>
    <cellStyle name="H_1998_col_head 3 2 2_BANKVOL_Avstemming Konsern CRD IV" xfId="48307" xr:uid="{00000000-0005-0000-0000-0000637B0000}"/>
    <cellStyle name="H_1998_col_head 3 2 2_BANKVOL_Mars 2018" xfId="48308" xr:uid="{00000000-0005-0000-0000-0000647B0000}"/>
    <cellStyle name="H_1998_col_head 3 2 2_BANKVOL_Mars 2018_1" xfId="48309" xr:uid="{00000000-0005-0000-0000-0000657B0000}"/>
    <cellStyle name="H_1998_col_head 3 2 2_Desember 2017" xfId="48310" xr:uid="{00000000-0005-0000-0000-0000667B0000}"/>
    <cellStyle name="H_1998_col_head 3 2 2_Elimineringer i SAP" xfId="48311" xr:uid="{00000000-0005-0000-0000-0000677B0000}"/>
    <cellStyle name="H_1998_col_head 3 2 2_Juni 2017" xfId="23443" xr:uid="{00000000-0005-0000-0000-0000687B0000}"/>
    <cellStyle name="H_1998_col_head 3 2 2_Juni 2017_Avkortning" xfId="48312" xr:uid="{00000000-0005-0000-0000-0000697B0000}"/>
    <cellStyle name="H_1998_col_head 3 2 2_Juni 2017_Desember 2017" xfId="48313" xr:uid="{00000000-0005-0000-0000-00006A7B0000}"/>
    <cellStyle name="H_1998_col_head 3 2 2_Korr reklassifisering" xfId="48314" xr:uid="{00000000-0005-0000-0000-00006B7B0000}"/>
    <cellStyle name="H_1998_col_head 3 2 2_Mars 2018" xfId="48315" xr:uid="{00000000-0005-0000-0000-00006C7B0000}"/>
    <cellStyle name="H_1998_col_head 3 2 2_Mars 2018_1" xfId="48316" xr:uid="{00000000-0005-0000-0000-00006D7B0000}"/>
    <cellStyle name="H_1998_col_head 3 2 2_Note Bank" xfId="48317" xr:uid="{00000000-0005-0000-0000-00006E7B0000}"/>
    <cellStyle name="H_1998_col_head 3 2 2_Note Bankkonsern" xfId="48318" xr:uid="{00000000-0005-0000-0000-00006F7B0000}"/>
    <cellStyle name="H_1998_col_head 3 2 2_September 2017" xfId="48319" xr:uid="{00000000-0005-0000-0000-0000707B0000}"/>
    <cellStyle name="H_1998_col_head 3 2 3" xfId="23444" xr:uid="{00000000-0005-0000-0000-0000717B0000}"/>
    <cellStyle name="H_1998_col_head 3 2 3_AVA DVA EL" xfId="48320" xr:uid="{00000000-0005-0000-0000-0000727B0000}"/>
    <cellStyle name="H_1998_col_head 3 2 3_Avkortning" xfId="48321" xr:uid="{00000000-0005-0000-0000-0000737B0000}"/>
    <cellStyle name="H_1998_col_head 3 2 3_Avstemming Bank" xfId="48322" xr:uid="{00000000-0005-0000-0000-0000747B0000}"/>
    <cellStyle name="H_1998_col_head 3 2 3_Avstemming Konsern CRD IV" xfId="48323" xr:uid="{00000000-0005-0000-0000-0000757B0000}"/>
    <cellStyle name="H_1998_col_head 3 2 3_BANKVOL" xfId="48324" xr:uid="{00000000-0005-0000-0000-0000767B0000}"/>
    <cellStyle name="H_1998_col_head 3 2 3_BANKVOL_AVA DVA EL" xfId="48325" xr:uid="{00000000-0005-0000-0000-0000777B0000}"/>
    <cellStyle name="H_1998_col_head 3 2 3_BANKVOL_Avstemming Bank" xfId="48326" xr:uid="{00000000-0005-0000-0000-0000787B0000}"/>
    <cellStyle name="H_1998_col_head 3 2 3_BANKVOL_Avstemming Konsern CRD IV" xfId="48327" xr:uid="{00000000-0005-0000-0000-0000797B0000}"/>
    <cellStyle name="H_1998_col_head 3 2 3_BANKVOL_Mars 2018" xfId="48328" xr:uid="{00000000-0005-0000-0000-00007A7B0000}"/>
    <cellStyle name="H_1998_col_head 3 2 3_BANKVOL_Mars 2018_1" xfId="48329" xr:uid="{00000000-0005-0000-0000-00007B7B0000}"/>
    <cellStyle name="H_1998_col_head 3 2 3_Desember 2017" xfId="48330" xr:uid="{00000000-0005-0000-0000-00007C7B0000}"/>
    <cellStyle name="H_1998_col_head 3 2 3_Desember 2017_1" xfId="48331" xr:uid="{00000000-0005-0000-0000-00007D7B0000}"/>
    <cellStyle name="H_1998_col_head 3 2 3_Kap.dekn." xfId="23445" xr:uid="{00000000-0005-0000-0000-00007E7B0000}"/>
    <cellStyle name="H_1998_col_head 3 2 3_Mars 2018" xfId="48332" xr:uid="{00000000-0005-0000-0000-00007F7B0000}"/>
    <cellStyle name="H_1998_col_head 3 2 3_Mars 2018_1" xfId="48333" xr:uid="{00000000-0005-0000-0000-0000807B0000}"/>
    <cellStyle name="H_1998_col_head 3 2 3_Note Bank" xfId="48334" xr:uid="{00000000-0005-0000-0000-0000817B0000}"/>
    <cellStyle name="H_1998_col_head 3 2 3_Note Bankkonsern" xfId="48335" xr:uid="{00000000-0005-0000-0000-0000827B0000}"/>
    <cellStyle name="H_1998_col_head 3 2 3_September 2017" xfId="48336" xr:uid="{00000000-0005-0000-0000-0000837B0000}"/>
    <cellStyle name="H_1998_col_head 3 2_AVA DVA EL" xfId="23446" xr:uid="{00000000-0005-0000-0000-0000847B0000}"/>
    <cellStyle name="H_1998_col_head 3 2_AVA DVA EL_1" xfId="48337" xr:uid="{00000000-0005-0000-0000-0000857B0000}"/>
    <cellStyle name="H_1998_col_head 3 2_Avkortning" xfId="48338" xr:uid="{00000000-0005-0000-0000-0000867B0000}"/>
    <cellStyle name="H_1998_col_head 3 2_Avstemming Bank" xfId="48339" xr:uid="{00000000-0005-0000-0000-0000877B0000}"/>
    <cellStyle name="H_1998_col_head 3 2_Avstemming Konsern CRD IV" xfId="48340" xr:uid="{00000000-0005-0000-0000-0000887B0000}"/>
    <cellStyle name="H_1998_col_head 3 2_Balanse bankkonsern" xfId="23447" xr:uid="{00000000-0005-0000-0000-0000897B0000}"/>
    <cellStyle name="H_1998_col_head 3 2_Balanse bankkonsern_AVA DVA EL" xfId="48341" xr:uid="{00000000-0005-0000-0000-00008A7B0000}"/>
    <cellStyle name="H_1998_col_head 3 2_Balanse bankkonsern_Avkortning" xfId="48342" xr:uid="{00000000-0005-0000-0000-00008B7B0000}"/>
    <cellStyle name="H_1998_col_head 3 2_Balanse bankkonsern_Avstemming Bank" xfId="48343" xr:uid="{00000000-0005-0000-0000-00008C7B0000}"/>
    <cellStyle name="H_1998_col_head 3 2_Balanse bankkonsern_Avstemming Konsern CRD IV" xfId="48344" xr:uid="{00000000-0005-0000-0000-00008D7B0000}"/>
    <cellStyle name="H_1998_col_head 3 2_Balanse bankkonsern_BANKVOL" xfId="48345" xr:uid="{00000000-0005-0000-0000-00008E7B0000}"/>
    <cellStyle name="H_1998_col_head 3 2_Balanse bankkonsern_BANKVOL_AVA DVA EL" xfId="48346" xr:uid="{00000000-0005-0000-0000-00008F7B0000}"/>
    <cellStyle name="H_1998_col_head 3 2_Balanse bankkonsern_BANKVOL_Avstemming Bank" xfId="48347" xr:uid="{00000000-0005-0000-0000-0000907B0000}"/>
    <cellStyle name="H_1998_col_head 3 2_Balanse bankkonsern_BANKVOL_Avstemming Konsern CRD IV" xfId="48348" xr:uid="{00000000-0005-0000-0000-0000917B0000}"/>
    <cellStyle name="H_1998_col_head 3 2_Balanse bankkonsern_BANKVOL_Mars 2018" xfId="48349" xr:uid="{00000000-0005-0000-0000-0000927B0000}"/>
    <cellStyle name="H_1998_col_head 3 2_Balanse bankkonsern_BANKVOL_Mars 2018_1" xfId="48350" xr:uid="{00000000-0005-0000-0000-0000937B0000}"/>
    <cellStyle name="H_1998_col_head 3 2_Balanse bankkonsern_Desember 2017" xfId="48351" xr:uid="{00000000-0005-0000-0000-0000947B0000}"/>
    <cellStyle name="H_1998_col_head 3 2_Balanse bankkonsern_Desember 2017_1" xfId="48352" xr:uid="{00000000-0005-0000-0000-0000957B0000}"/>
    <cellStyle name="H_1998_col_head 3 2_Balanse bankkonsern_Mars 2018" xfId="48353" xr:uid="{00000000-0005-0000-0000-0000967B0000}"/>
    <cellStyle name="H_1998_col_head 3 2_Balanse bankkonsern_Mars 2018_1" xfId="48354" xr:uid="{00000000-0005-0000-0000-0000977B0000}"/>
    <cellStyle name="H_1998_col_head 3 2_Balanse bankkonsern_Note Bank" xfId="48355" xr:uid="{00000000-0005-0000-0000-0000987B0000}"/>
    <cellStyle name="H_1998_col_head 3 2_Balanse bankkonsern_Note Bankkonsern" xfId="48356" xr:uid="{00000000-0005-0000-0000-0000997B0000}"/>
    <cellStyle name="H_1998_col_head 3 2_Balanse bankkonsern_September 2017" xfId="48357" xr:uid="{00000000-0005-0000-0000-00009A7B0000}"/>
    <cellStyle name="H_1998_col_head 3 2_BANKVOL" xfId="48358" xr:uid="{00000000-0005-0000-0000-00009B7B0000}"/>
    <cellStyle name="H_1998_col_head 3 2_BANKVOL_AVA DVA EL" xfId="48359" xr:uid="{00000000-0005-0000-0000-00009C7B0000}"/>
    <cellStyle name="H_1998_col_head 3 2_BANKVOL_Avstemming Bank" xfId="48360" xr:uid="{00000000-0005-0000-0000-00009D7B0000}"/>
    <cellStyle name="H_1998_col_head 3 2_BANKVOL_Avstemming Konsern CRD IV" xfId="48361" xr:uid="{00000000-0005-0000-0000-00009E7B0000}"/>
    <cellStyle name="H_1998_col_head 3 2_BANKVOL_Mars 2018" xfId="48362" xr:uid="{00000000-0005-0000-0000-00009F7B0000}"/>
    <cellStyle name="H_1998_col_head 3 2_BANKVOL_Mars 2018_1" xfId="48363" xr:uid="{00000000-0005-0000-0000-0000A07B0000}"/>
    <cellStyle name="H_1998_col_head 3 2_Desember 2017" xfId="48364" xr:uid="{00000000-0005-0000-0000-0000A17B0000}"/>
    <cellStyle name="H_1998_col_head 3 2_Desember 2017_1" xfId="48365" xr:uid="{00000000-0005-0000-0000-0000A27B0000}"/>
    <cellStyle name="H_1998_col_head 3 2_Elimineringer i SAP" xfId="48366" xr:uid="{00000000-0005-0000-0000-0000A37B0000}"/>
    <cellStyle name="H_1998_col_head 3 2_Juni 2017" xfId="23448" xr:uid="{00000000-0005-0000-0000-0000A47B0000}"/>
    <cellStyle name="H_1998_col_head 3 2_Juni 2017_Avkortning" xfId="48367" xr:uid="{00000000-0005-0000-0000-0000A57B0000}"/>
    <cellStyle name="H_1998_col_head 3 2_Juni 2017_Desember 2017" xfId="48368" xr:uid="{00000000-0005-0000-0000-0000A67B0000}"/>
    <cellStyle name="H_1998_col_head 3 2_Korr reklassifisering" xfId="48369" xr:uid="{00000000-0005-0000-0000-0000A77B0000}"/>
    <cellStyle name="H_1998_col_head 3 2_Manuell input" xfId="48370" xr:uid="{00000000-0005-0000-0000-0000A97B0000}"/>
    <cellStyle name="H_1998_col_head 3 2_Manuell input_Månedsanalyse" xfId="48371" xr:uid="{00000000-0005-0000-0000-0000AA7B0000}"/>
    <cellStyle name="H_1998_col_head 3 2_Mars 2018" xfId="48372" xr:uid="{00000000-0005-0000-0000-0000AB7B0000}"/>
    <cellStyle name="H_1998_col_head 3 2_Mars 2018_1" xfId="48373" xr:uid="{00000000-0005-0000-0000-0000AC7B0000}"/>
    <cellStyle name="H_1998_col_head 3 2_Månedsanalyse" xfId="48374" xr:uid="{00000000-0005-0000-0000-0000A87B0000}"/>
    <cellStyle name="H_1998_col_head 3 2_Note Bank" xfId="48375" xr:uid="{00000000-0005-0000-0000-0000AD7B0000}"/>
    <cellStyle name="H_1998_col_head 3 2_Note Bankkonsern" xfId="48376" xr:uid="{00000000-0005-0000-0000-0000AE7B0000}"/>
    <cellStyle name="H_1998_col_head 3 2_Results &amp; key fig." xfId="48377" xr:uid="{00000000-0005-0000-0000-0000AF7B0000}"/>
    <cellStyle name="H_1998_col_head 3 2_September 2017" xfId="48378" xr:uid="{00000000-0005-0000-0000-0000B07B0000}"/>
    <cellStyle name="H_1998_col_head 3 2_September 2017_1" xfId="48379" xr:uid="{00000000-0005-0000-0000-0000B17B0000}"/>
    <cellStyle name="H_1998_col_head 3 3" xfId="23449" xr:uid="{00000000-0005-0000-0000-0000B27B0000}"/>
    <cellStyle name="H_1998_col_head 3 3_AVA DVA EL" xfId="48380" xr:uid="{00000000-0005-0000-0000-0000B37B0000}"/>
    <cellStyle name="H_1998_col_head 3 3_Avstemming Bank" xfId="48381" xr:uid="{00000000-0005-0000-0000-0000B47B0000}"/>
    <cellStyle name="H_1998_col_head 3 3_Avstemming Konsern CRD IV" xfId="48382" xr:uid="{00000000-0005-0000-0000-0000B57B0000}"/>
    <cellStyle name="H_1998_col_head 3 3_BANKVOL" xfId="48383" xr:uid="{00000000-0005-0000-0000-0000B67B0000}"/>
    <cellStyle name="H_1998_col_head 3 3_BANKVOL_AVA DVA EL" xfId="48384" xr:uid="{00000000-0005-0000-0000-0000B77B0000}"/>
    <cellStyle name="H_1998_col_head 3 3_BANKVOL_Avstemming Bank" xfId="48385" xr:uid="{00000000-0005-0000-0000-0000B87B0000}"/>
    <cellStyle name="H_1998_col_head 3 3_BANKVOL_Avstemming Konsern CRD IV" xfId="48386" xr:uid="{00000000-0005-0000-0000-0000B97B0000}"/>
    <cellStyle name="H_1998_col_head 3 3_BANKVOL_Mars 2018" xfId="48387" xr:uid="{00000000-0005-0000-0000-0000BA7B0000}"/>
    <cellStyle name="H_1998_col_head 3 3_BANKVOL_Mars 2018_1" xfId="48388" xr:uid="{00000000-0005-0000-0000-0000BB7B0000}"/>
    <cellStyle name="H_1998_col_head 3 3_Desember 2017" xfId="48389" xr:uid="{00000000-0005-0000-0000-0000BC7B0000}"/>
    <cellStyle name="H_1998_col_head 3 3_Elimineringer i SAP" xfId="48390" xr:uid="{00000000-0005-0000-0000-0000BD7B0000}"/>
    <cellStyle name="H_1998_col_head 3 3_Juni 2017" xfId="23450" xr:uid="{00000000-0005-0000-0000-0000BE7B0000}"/>
    <cellStyle name="H_1998_col_head 3 3_Juni 2017_Avkortning" xfId="48391" xr:uid="{00000000-0005-0000-0000-0000BF7B0000}"/>
    <cellStyle name="H_1998_col_head 3 3_Juni 2017_Desember 2017" xfId="48392" xr:uid="{00000000-0005-0000-0000-0000C07B0000}"/>
    <cellStyle name="H_1998_col_head 3 3_Korr reklassifisering" xfId="48393" xr:uid="{00000000-0005-0000-0000-0000C17B0000}"/>
    <cellStyle name="H_1998_col_head 3 3_Mars 2018" xfId="48394" xr:uid="{00000000-0005-0000-0000-0000C27B0000}"/>
    <cellStyle name="H_1998_col_head 3 3_Mars 2018_1" xfId="48395" xr:uid="{00000000-0005-0000-0000-0000C37B0000}"/>
    <cellStyle name="H_1998_col_head 3 3_Note Bank" xfId="48396" xr:uid="{00000000-0005-0000-0000-0000C47B0000}"/>
    <cellStyle name="H_1998_col_head 3 3_Note Bankkonsern" xfId="48397" xr:uid="{00000000-0005-0000-0000-0000C57B0000}"/>
    <cellStyle name="H_1998_col_head 3 3_September 2017" xfId="48398" xr:uid="{00000000-0005-0000-0000-0000C67B0000}"/>
    <cellStyle name="H_1998_col_head 3 4" xfId="23451" xr:uid="{00000000-0005-0000-0000-0000C77B0000}"/>
    <cellStyle name="H_1998_col_head 3 4_AVA DVA EL" xfId="48399" xr:uid="{00000000-0005-0000-0000-0000C87B0000}"/>
    <cellStyle name="H_1998_col_head 3 4_Avkortning" xfId="48400" xr:uid="{00000000-0005-0000-0000-0000C97B0000}"/>
    <cellStyle name="H_1998_col_head 3 4_Avstemming Bank" xfId="48401" xr:uid="{00000000-0005-0000-0000-0000CA7B0000}"/>
    <cellStyle name="H_1998_col_head 3 4_Avstemming Konsern CRD IV" xfId="48402" xr:uid="{00000000-0005-0000-0000-0000CB7B0000}"/>
    <cellStyle name="H_1998_col_head 3 4_BANKVOL" xfId="48403" xr:uid="{00000000-0005-0000-0000-0000CC7B0000}"/>
    <cellStyle name="H_1998_col_head 3 4_BANKVOL_AVA DVA EL" xfId="48404" xr:uid="{00000000-0005-0000-0000-0000CD7B0000}"/>
    <cellStyle name="H_1998_col_head 3 4_BANKVOL_Avstemming Bank" xfId="48405" xr:uid="{00000000-0005-0000-0000-0000CE7B0000}"/>
    <cellStyle name="H_1998_col_head 3 4_BANKVOL_Avstemming Konsern CRD IV" xfId="48406" xr:uid="{00000000-0005-0000-0000-0000CF7B0000}"/>
    <cellStyle name="H_1998_col_head 3 4_BANKVOL_Mars 2018" xfId="48407" xr:uid="{00000000-0005-0000-0000-0000D07B0000}"/>
    <cellStyle name="H_1998_col_head 3 4_BANKVOL_Mars 2018_1" xfId="48408" xr:uid="{00000000-0005-0000-0000-0000D17B0000}"/>
    <cellStyle name="H_1998_col_head 3 4_Desember 2017" xfId="48409" xr:uid="{00000000-0005-0000-0000-0000D27B0000}"/>
    <cellStyle name="H_1998_col_head 3 4_Desember 2017_1" xfId="48410" xr:uid="{00000000-0005-0000-0000-0000D37B0000}"/>
    <cellStyle name="H_1998_col_head 3 4_Kap.dekn." xfId="23452" xr:uid="{00000000-0005-0000-0000-0000D47B0000}"/>
    <cellStyle name="H_1998_col_head 3 4_Mars 2018" xfId="48411" xr:uid="{00000000-0005-0000-0000-0000D57B0000}"/>
    <cellStyle name="H_1998_col_head 3 4_Mars 2018_1" xfId="48412" xr:uid="{00000000-0005-0000-0000-0000D67B0000}"/>
    <cellStyle name="H_1998_col_head 3 4_Note Bank" xfId="48413" xr:uid="{00000000-0005-0000-0000-0000D77B0000}"/>
    <cellStyle name="H_1998_col_head 3 4_Note Bankkonsern" xfId="48414" xr:uid="{00000000-0005-0000-0000-0000D87B0000}"/>
    <cellStyle name="H_1998_col_head 3 4_September 2017" xfId="48415" xr:uid="{00000000-0005-0000-0000-0000D97B0000}"/>
    <cellStyle name="H_1998_col_head 3_AVA DVA EL" xfId="23453" xr:uid="{00000000-0005-0000-0000-0000DA7B0000}"/>
    <cellStyle name="H_1998_col_head 3_AVA DVA EL_1" xfId="48416" xr:uid="{00000000-0005-0000-0000-0000DB7B0000}"/>
    <cellStyle name="H_1998_col_head 3_Avkortning" xfId="48417" xr:uid="{00000000-0005-0000-0000-0000DC7B0000}"/>
    <cellStyle name="H_1998_col_head 3_Avstemming Bank" xfId="48418" xr:uid="{00000000-0005-0000-0000-0000DD7B0000}"/>
    <cellStyle name="H_1998_col_head 3_Avstemming Konsern CRD IV" xfId="48419" xr:uid="{00000000-0005-0000-0000-0000DE7B0000}"/>
    <cellStyle name="H_1998_col_head 3_Balanse bankkonsern" xfId="23454" xr:uid="{00000000-0005-0000-0000-0000DF7B0000}"/>
    <cellStyle name="H_1998_col_head 3_Balanse bankkonsern_AVA DVA EL" xfId="48420" xr:uid="{00000000-0005-0000-0000-0000E07B0000}"/>
    <cellStyle name="H_1998_col_head 3_Balanse bankkonsern_Avkortning" xfId="48421" xr:uid="{00000000-0005-0000-0000-0000E17B0000}"/>
    <cellStyle name="H_1998_col_head 3_Balanse bankkonsern_Avstemming Bank" xfId="48422" xr:uid="{00000000-0005-0000-0000-0000E27B0000}"/>
    <cellStyle name="H_1998_col_head 3_Balanse bankkonsern_Avstemming Konsern CRD IV" xfId="48423" xr:uid="{00000000-0005-0000-0000-0000E37B0000}"/>
    <cellStyle name="H_1998_col_head 3_Balanse bankkonsern_BANKVOL" xfId="48424" xr:uid="{00000000-0005-0000-0000-0000E47B0000}"/>
    <cellStyle name="H_1998_col_head 3_Balanse bankkonsern_BANKVOL_AVA DVA EL" xfId="48425" xr:uid="{00000000-0005-0000-0000-0000E57B0000}"/>
    <cellStyle name="H_1998_col_head 3_Balanse bankkonsern_BANKVOL_Avstemming Bank" xfId="48426" xr:uid="{00000000-0005-0000-0000-0000E67B0000}"/>
    <cellStyle name="H_1998_col_head 3_Balanse bankkonsern_BANKVOL_Avstemming Konsern CRD IV" xfId="48427" xr:uid="{00000000-0005-0000-0000-0000E77B0000}"/>
    <cellStyle name="H_1998_col_head 3_Balanse bankkonsern_BANKVOL_Mars 2018" xfId="48428" xr:uid="{00000000-0005-0000-0000-0000E87B0000}"/>
    <cellStyle name="H_1998_col_head 3_Balanse bankkonsern_BANKVOL_Mars 2018_1" xfId="48429" xr:uid="{00000000-0005-0000-0000-0000E97B0000}"/>
    <cellStyle name="H_1998_col_head 3_Balanse bankkonsern_Desember 2017" xfId="48430" xr:uid="{00000000-0005-0000-0000-0000EA7B0000}"/>
    <cellStyle name="H_1998_col_head 3_Balanse bankkonsern_Desember 2017_1" xfId="48431" xr:uid="{00000000-0005-0000-0000-0000EB7B0000}"/>
    <cellStyle name="H_1998_col_head 3_Balanse bankkonsern_Mars 2018" xfId="48432" xr:uid="{00000000-0005-0000-0000-0000EC7B0000}"/>
    <cellStyle name="H_1998_col_head 3_Balanse bankkonsern_Mars 2018_1" xfId="48433" xr:uid="{00000000-0005-0000-0000-0000ED7B0000}"/>
    <cellStyle name="H_1998_col_head 3_Balanse bankkonsern_Note Bank" xfId="48434" xr:uid="{00000000-0005-0000-0000-0000EE7B0000}"/>
    <cellStyle name="H_1998_col_head 3_Balanse bankkonsern_Note Bankkonsern" xfId="48435" xr:uid="{00000000-0005-0000-0000-0000EF7B0000}"/>
    <cellStyle name="H_1998_col_head 3_Balanse bankkonsern_September 2017" xfId="48436" xr:uid="{00000000-0005-0000-0000-0000F07B0000}"/>
    <cellStyle name="H_1998_col_head 3_BANKVOL" xfId="48437" xr:uid="{00000000-0005-0000-0000-0000F17B0000}"/>
    <cellStyle name="H_1998_col_head 3_BANKVOL_AVA DVA EL" xfId="48438" xr:uid="{00000000-0005-0000-0000-0000F27B0000}"/>
    <cellStyle name="H_1998_col_head 3_BANKVOL_Avstemming Bank" xfId="48439" xr:uid="{00000000-0005-0000-0000-0000F37B0000}"/>
    <cellStyle name="H_1998_col_head 3_BANKVOL_Avstemming Konsern CRD IV" xfId="48440" xr:uid="{00000000-0005-0000-0000-0000F47B0000}"/>
    <cellStyle name="H_1998_col_head 3_BANKVOL_Mars 2018" xfId="48441" xr:uid="{00000000-0005-0000-0000-0000F57B0000}"/>
    <cellStyle name="H_1998_col_head 3_BANKVOL_Mars 2018_1" xfId="48442" xr:uid="{00000000-0005-0000-0000-0000F67B0000}"/>
    <cellStyle name="H_1998_col_head 3_Desember 2017" xfId="48443" xr:uid="{00000000-0005-0000-0000-0000F77B0000}"/>
    <cellStyle name="H_1998_col_head 3_Desember 2017_1" xfId="48444" xr:uid="{00000000-0005-0000-0000-0000F87B0000}"/>
    <cellStyle name="H_1998_col_head 3_Elimineringer i SAP" xfId="48445" xr:uid="{00000000-0005-0000-0000-0000F97B0000}"/>
    <cellStyle name="H_1998_col_head 3_Expenses (1)" xfId="48446" xr:uid="{00000000-0005-0000-0000-0000FA7B0000}"/>
    <cellStyle name="H_1998_col_head 3_Juni 2017" xfId="23455" xr:uid="{00000000-0005-0000-0000-0000FB7B0000}"/>
    <cellStyle name="H_1998_col_head 3_Juni 2017_Avkortning" xfId="48447" xr:uid="{00000000-0005-0000-0000-0000FC7B0000}"/>
    <cellStyle name="H_1998_col_head 3_Juni 2017_Desember 2017" xfId="48448" xr:uid="{00000000-0005-0000-0000-0000FD7B0000}"/>
    <cellStyle name="H_1998_col_head 3_Korr reklassifisering" xfId="48449" xr:uid="{00000000-0005-0000-0000-0000FE7B0000}"/>
    <cellStyle name="H_1998_col_head 3_Manuell input" xfId="48450" xr:uid="{00000000-0005-0000-0000-0000007C0000}"/>
    <cellStyle name="H_1998_col_head 3_Manuell input_Månedsanalyse" xfId="48451" xr:uid="{00000000-0005-0000-0000-0000017C0000}"/>
    <cellStyle name="H_1998_col_head 3_Mars 2018" xfId="48452" xr:uid="{00000000-0005-0000-0000-0000027C0000}"/>
    <cellStyle name="H_1998_col_head 3_Mars 2018_1" xfId="48453" xr:uid="{00000000-0005-0000-0000-0000037C0000}"/>
    <cellStyle name="H_1998_col_head 3_Månedsanalyse" xfId="48454" xr:uid="{00000000-0005-0000-0000-0000FF7B0000}"/>
    <cellStyle name="H_1998_col_head 3_Note Bank" xfId="48455" xr:uid="{00000000-0005-0000-0000-0000047C0000}"/>
    <cellStyle name="H_1998_col_head 3_Note Bankkonsern" xfId="48456" xr:uid="{00000000-0005-0000-0000-0000057C0000}"/>
    <cellStyle name="H_1998_col_head 3_Results &amp; key fig." xfId="48457" xr:uid="{00000000-0005-0000-0000-0000067C0000}"/>
    <cellStyle name="H_1998_col_head 3_September 2017" xfId="48458" xr:uid="{00000000-0005-0000-0000-0000077C0000}"/>
    <cellStyle name="H_1998_col_head 3_September 2017_1" xfId="48459" xr:uid="{00000000-0005-0000-0000-0000087C0000}"/>
    <cellStyle name="H_1998_col_head 4" xfId="23456" xr:uid="{00000000-0005-0000-0000-0000097C0000}"/>
    <cellStyle name="H_1998_col_head 4_AVA DVA EL" xfId="48460" xr:uid="{00000000-0005-0000-0000-00000A7C0000}"/>
    <cellStyle name="H_1998_col_head 4_Avstemming Bank" xfId="48461" xr:uid="{00000000-0005-0000-0000-00000B7C0000}"/>
    <cellStyle name="H_1998_col_head 4_Avstemming Konsern CRD IV" xfId="48462" xr:uid="{00000000-0005-0000-0000-00000C7C0000}"/>
    <cellStyle name="H_1998_col_head 4_BANKVOL" xfId="48463" xr:uid="{00000000-0005-0000-0000-00000D7C0000}"/>
    <cellStyle name="H_1998_col_head 4_BANKVOL_AVA DVA EL" xfId="48464" xr:uid="{00000000-0005-0000-0000-00000E7C0000}"/>
    <cellStyle name="H_1998_col_head 4_BANKVOL_Avstemming Bank" xfId="48465" xr:uid="{00000000-0005-0000-0000-00000F7C0000}"/>
    <cellStyle name="H_1998_col_head 4_BANKVOL_Avstemming Konsern CRD IV" xfId="48466" xr:uid="{00000000-0005-0000-0000-0000107C0000}"/>
    <cellStyle name="H_1998_col_head 4_BANKVOL_Mars 2018" xfId="48467" xr:uid="{00000000-0005-0000-0000-0000117C0000}"/>
    <cellStyle name="H_1998_col_head 4_BANKVOL_Mars 2018_1" xfId="48468" xr:uid="{00000000-0005-0000-0000-0000127C0000}"/>
    <cellStyle name="H_1998_col_head 4_Desember 2017" xfId="48469" xr:uid="{00000000-0005-0000-0000-0000137C0000}"/>
    <cellStyle name="H_1998_col_head 4_Elimineringer i SAP" xfId="48470" xr:uid="{00000000-0005-0000-0000-0000147C0000}"/>
    <cellStyle name="H_1998_col_head 4_Juni 2017" xfId="23457" xr:uid="{00000000-0005-0000-0000-0000157C0000}"/>
    <cellStyle name="H_1998_col_head 4_Juni 2017_Avkortning" xfId="48471" xr:uid="{00000000-0005-0000-0000-0000167C0000}"/>
    <cellStyle name="H_1998_col_head 4_Juni 2017_Desember 2017" xfId="48472" xr:uid="{00000000-0005-0000-0000-0000177C0000}"/>
    <cellStyle name="H_1998_col_head 4_Korr reklassifisering" xfId="48473" xr:uid="{00000000-0005-0000-0000-0000187C0000}"/>
    <cellStyle name="H_1998_col_head 4_Mars 2018" xfId="48474" xr:uid="{00000000-0005-0000-0000-0000197C0000}"/>
    <cellStyle name="H_1998_col_head 4_Mars 2018_1" xfId="48475" xr:uid="{00000000-0005-0000-0000-00001A7C0000}"/>
    <cellStyle name="H_1998_col_head 4_Note Bank" xfId="48476" xr:uid="{00000000-0005-0000-0000-00001B7C0000}"/>
    <cellStyle name="H_1998_col_head 4_Note Bankkonsern" xfId="48477" xr:uid="{00000000-0005-0000-0000-00001C7C0000}"/>
    <cellStyle name="H_1998_col_head 4_September 2017" xfId="48478" xr:uid="{00000000-0005-0000-0000-00001D7C0000}"/>
    <cellStyle name="H_1998_col_head_1" xfId="48479" xr:uid="{00000000-0005-0000-0000-00001E7C0000}"/>
    <cellStyle name="H_1998_col_head_1 2" xfId="48480" xr:uid="{00000000-0005-0000-0000-00001F7C0000}"/>
    <cellStyle name="H_1998_col_head_1_Manuell input" xfId="48481" xr:uid="{00000000-0005-0000-0000-0000217C0000}"/>
    <cellStyle name="H_1998_col_head_1_Manuell input_Månedsanalyse" xfId="48482" xr:uid="{00000000-0005-0000-0000-0000227C0000}"/>
    <cellStyle name="H_1998_col_head_1_Månedsanalyse" xfId="48483" xr:uid="{00000000-0005-0000-0000-0000207C0000}"/>
    <cellStyle name="H_1998_col_head_8" xfId="48484" xr:uid="{00000000-0005-0000-0000-0000237C0000}"/>
    <cellStyle name="H_1998_col_head_8 2" xfId="48485" xr:uid="{00000000-0005-0000-0000-0000247C0000}"/>
    <cellStyle name="H_1998_col_head_8_Manuell input" xfId="48486" xr:uid="{00000000-0005-0000-0000-0000267C0000}"/>
    <cellStyle name="H_1998_col_head_8_Manuell input_Månedsanalyse" xfId="48487" xr:uid="{00000000-0005-0000-0000-0000277C0000}"/>
    <cellStyle name="H_1998_col_head_8_Månedsanalyse" xfId="48488" xr:uid="{00000000-0005-0000-0000-0000257C0000}"/>
    <cellStyle name="H_1998_col_head_AVA DVA EL" xfId="23458" xr:uid="{00000000-0005-0000-0000-0000287C0000}"/>
    <cellStyle name="H_1998_col_head_AVA DVA EL_1" xfId="48489" xr:uid="{00000000-0005-0000-0000-0000297C0000}"/>
    <cellStyle name="H_1998_col_head_Avkortning" xfId="48490" xr:uid="{00000000-0005-0000-0000-00002A7C0000}"/>
    <cellStyle name="H_1998_col_head_Avstemming Bank" xfId="48491" xr:uid="{00000000-0005-0000-0000-00002B7C0000}"/>
    <cellStyle name="H_1998_col_head_Avstemming Bankkonsern" xfId="48492" xr:uid="{00000000-0005-0000-0000-00002C7C0000}"/>
    <cellStyle name="H_1998_col_head_Avstemming Konsern CRD IV" xfId="48493" xr:uid="{00000000-0005-0000-0000-00002D7C0000}"/>
    <cellStyle name="H_1998_col_head_Balanse bankkonsern" xfId="23459" xr:uid="{00000000-0005-0000-0000-00002E7C0000}"/>
    <cellStyle name="H_1998_col_head_Balanse bankkonsern_AVA DVA EL" xfId="48494" xr:uid="{00000000-0005-0000-0000-00002F7C0000}"/>
    <cellStyle name="H_1998_col_head_Balanse bankkonsern_Avkortning" xfId="48495" xr:uid="{00000000-0005-0000-0000-0000307C0000}"/>
    <cellStyle name="H_1998_col_head_Balanse bankkonsern_Avstemming Bank" xfId="48496" xr:uid="{00000000-0005-0000-0000-0000317C0000}"/>
    <cellStyle name="H_1998_col_head_Balanse bankkonsern_Avstemming Konsern CRD IV" xfId="48497" xr:uid="{00000000-0005-0000-0000-0000327C0000}"/>
    <cellStyle name="H_1998_col_head_Balanse bankkonsern_BANKVOL" xfId="48498" xr:uid="{00000000-0005-0000-0000-0000337C0000}"/>
    <cellStyle name="H_1998_col_head_Balanse bankkonsern_BANKVOL_AVA DVA EL" xfId="48499" xr:uid="{00000000-0005-0000-0000-0000347C0000}"/>
    <cellStyle name="H_1998_col_head_Balanse bankkonsern_BANKVOL_Avstemming Bank" xfId="48500" xr:uid="{00000000-0005-0000-0000-0000357C0000}"/>
    <cellStyle name="H_1998_col_head_Balanse bankkonsern_BANKVOL_Avstemming Konsern CRD IV" xfId="48501" xr:uid="{00000000-0005-0000-0000-0000367C0000}"/>
    <cellStyle name="H_1998_col_head_Balanse bankkonsern_BANKVOL_Mars 2018" xfId="48502" xr:uid="{00000000-0005-0000-0000-0000377C0000}"/>
    <cellStyle name="H_1998_col_head_Balanse bankkonsern_BANKVOL_Mars 2018_1" xfId="48503" xr:uid="{00000000-0005-0000-0000-0000387C0000}"/>
    <cellStyle name="H_1998_col_head_Balanse bankkonsern_Desember 2017" xfId="48504" xr:uid="{00000000-0005-0000-0000-0000397C0000}"/>
    <cellStyle name="H_1998_col_head_Balanse bankkonsern_Desember 2017_1" xfId="48505" xr:uid="{00000000-0005-0000-0000-00003A7C0000}"/>
    <cellStyle name="H_1998_col_head_Balanse bankkonsern_Mars 2018" xfId="48506" xr:uid="{00000000-0005-0000-0000-00003B7C0000}"/>
    <cellStyle name="H_1998_col_head_Balanse bankkonsern_Mars 2018_1" xfId="48507" xr:uid="{00000000-0005-0000-0000-00003C7C0000}"/>
    <cellStyle name="H_1998_col_head_Balanse bankkonsern_Note Bank" xfId="48508" xr:uid="{00000000-0005-0000-0000-00003D7C0000}"/>
    <cellStyle name="H_1998_col_head_Balanse bankkonsern_Note Bankkonsern" xfId="48509" xr:uid="{00000000-0005-0000-0000-00003E7C0000}"/>
    <cellStyle name="H_1998_col_head_Balanse bankkonsern_September 2017" xfId="48510" xr:uid="{00000000-0005-0000-0000-00003F7C0000}"/>
    <cellStyle name="H_1998_col_head_BANKVOL" xfId="23460" xr:uid="{00000000-0005-0000-0000-0000407C0000}"/>
    <cellStyle name="H_1998_col_head_BANKVOL_1" xfId="48511" xr:uid="{00000000-0005-0000-0000-0000417C0000}"/>
    <cellStyle name="H_1998_col_head_BANKVOL_1_AVA DVA EL" xfId="48512" xr:uid="{00000000-0005-0000-0000-0000427C0000}"/>
    <cellStyle name="H_1998_col_head_BANKVOL_1_Avstemming Bank" xfId="48513" xr:uid="{00000000-0005-0000-0000-0000437C0000}"/>
    <cellStyle name="H_1998_col_head_BANKVOL_1_Avstemming Konsern CRD IV" xfId="48514" xr:uid="{00000000-0005-0000-0000-0000447C0000}"/>
    <cellStyle name="H_1998_col_head_BANKVOL_1_Mars 2018" xfId="48515" xr:uid="{00000000-0005-0000-0000-0000457C0000}"/>
    <cellStyle name="H_1998_col_head_BANKVOL_1_Mars 2018_1" xfId="48516" xr:uid="{00000000-0005-0000-0000-0000467C0000}"/>
    <cellStyle name="H_1998_col_head_BANKVOL_AVA DVA EL" xfId="48517" xr:uid="{00000000-0005-0000-0000-0000477C0000}"/>
    <cellStyle name="H_1998_col_head_BANKVOL_Avkortning" xfId="48518" xr:uid="{00000000-0005-0000-0000-0000487C0000}"/>
    <cellStyle name="H_1998_col_head_BANKVOL_Avstemming Bank" xfId="48519" xr:uid="{00000000-0005-0000-0000-0000497C0000}"/>
    <cellStyle name="H_1998_col_head_BANKVOL_Avstemming Konsern CRD IV" xfId="48520" xr:uid="{00000000-0005-0000-0000-00004A7C0000}"/>
    <cellStyle name="H_1998_col_head_BANKVOL_BANKVOL" xfId="48521" xr:uid="{00000000-0005-0000-0000-00004B7C0000}"/>
    <cellStyle name="H_1998_col_head_BANKVOL_BANKVOL_AVA DVA EL" xfId="48522" xr:uid="{00000000-0005-0000-0000-00004C7C0000}"/>
    <cellStyle name="H_1998_col_head_BANKVOL_BANKVOL_Avstemming Bank" xfId="48523" xr:uid="{00000000-0005-0000-0000-00004D7C0000}"/>
    <cellStyle name="H_1998_col_head_BANKVOL_BANKVOL_Avstemming Konsern CRD IV" xfId="48524" xr:uid="{00000000-0005-0000-0000-00004E7C0000}"/>
    <cellStyle name="H_1998_col_head_BANKVOL_BANKVOL_Mars 2018" xfId="48525" xr:uid="{00000000-0005-0000-0000-00004F7C0000}"/>
    <cellStyle name="H_1998_col_head_BANKVOL_BANKVOL_Mars 2018_1" xfId="48526" xr:uid="{00000000-0005-0000-0000-0000507C0000}"/>
    <cellStyle name="H_1998_col_head_BANKVOL_Desember 2017" xfId="48527" xr:uid="{00000000-0005-0000-0000-0000517C0000}"/>
    <cellStyle name="H_1998_col_head_BANKVOL_Desember 2017_1" xfId="48528" xr:uid="{00000000-0005-0000-0000-0000527C0000}"/>
    <cellStyle name="H_1998_col_head_BANKVOL_Mars 2018" xfId="48529" xr:uid="{00000000-0005-0000-0000-0000537C0000}"/>
    <cellStyle name="H_1998_col_head_BANKVOL_Mars 2018_1" xfId="48530" xr:uid="{00000000-0005-0000-0000-0000547C0000}"/>
    <cellStyle name="H_1998_col_head_BANKVOL_Note Bank" xfId="48531" xr:uid="{00000000-0005-0000-0000-0000557C0000}"/>
    <cellStyle name="H_1998_col_head_BANKVOL_Note Bankkonsern" xfId="48532" xr:uid="{00000000-0005-0000-0000-0000567C0000}"/>
    <cellStyle name="H_1998_col_head_BANKVOL_September 2017" xfId="48533" xr:uid="{00000000-0005-0000-0000-0000577C0000}"/>
    <cellStyle name="H_1998_col_head_BM FRIPOLISER PLIS" xfId="48534" xr:uid="{00000000-0005-0000-0000-0000587C0000}"/>
    <cellStyle name="H_1998_col_head_BM FRIPOLISER PLIS 2" xfId="48535" xr:uid="{00000000-0005-0000-0000-0000597C0000}"/>
    <cellStyle name="H_1998_col_head_BM FRIPOLISER PLIS_Manuell input" xfId="48536" xr:uid="{00000000-0005-0000-0000-00005B7C0000}"/>
    <cellStyle name="H_1998_col_head_BM FRIPOLISER PLIS_Manuell input_Månedsanalyse" xfId="48537" xr:uid="{00000000-0005-0000-0000-00005C7C0000}"/>
    <cellStyle name="H_1998_col_head_BM FRIPOLISER PLIS_Månedsanalyse" xfId="48538" xr:uid="{00000000-0005-0000-0000-00005A7C0000}"/>
    <cellStyle name="H_1998_col_head_BM RP VIPS UTEN OPPSPARING" xfId="48539" xr:uid="{00000000-0005-0000-0000-00005D7C0000}"/>
    <cellStyle name="H_1998_col_head_BM RP VIPS UTEN OPPSPARING 2" xfId="48540" xr:uid="{00000000-0005-0000-0000-00005E7C0000}"/>
    <cellStyle name="H_1998_col_head_BM RP VIPS UTEN OPPSPARING_Manuell input" xfId="48541" xr:uid="{00000000-0005-0000-0000-0000607C0000}"/>
    <cellStyle name="H_1998_col_head_BM RP VIPS UTEN OPPSPARING_Manuell input_Månedsanalyse" xfId="48542" xr:uid="{00000000-0005-0000-0000-0000617C0000}"/>
    <cellStyle name="H_1998_col_head_BM RP VIPS UTEN OPPSPARING_Månedsanalyse" xfId="48543" xr:uid="{00000000-0005-0000-0000-00005F7C0000}"/>
    <cellStyle name="H_1998_col_head_BM YP+RP GIWS MED OPPSPARING" xfId="48544" xr:uid="{00000000-0005-0000-0000-0000627C0000}"/>
    <cellStyle name="H_1998_col_head_BM YP+RP GIWS MED OPPSPARING 2" xfId="48545" xr:uid="{00000000-0005-0000-0000-0000637C0000}"/>
    <cellStyle name="H_1998_col_head_BM YP+RP GIWS MED OPPSPARING_Manuell input" xfId="48546" xr:uid="{00000000-0005-0000-0000-0000657C0000}"/>
    <cellStyle name="H_1998_col_head_BM YP+RP GIWS MED OPPSPARING_Manuell input_Månedsanalyse" xfId="48547" xr:uid="{00000000-0005-0000-0000-0000667C0000}"/>
    <cellStyle name="H_1998_col_head_BM YP+RP GIWS MED OPPSPARING_Månedsanalyse" xfId="48548"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49" xr:uid="{00000000-0005-0000-0000-00006A7C0000}"/>
    <cellStyle name="H_1998_col_head_Derivater B1_Avkortning" xfId="48550" xr:uid="{00000000-0005-0000-0000-00006B7C0000}"/>
    <cellStyle name="H_1998_col_head_Derivater B1_Avstemming Bank" xfId="48551" xr:uid="{00000000-0005-0000-0000-00006C7C0000}"/>
    <cellStyle name="H_1998_col_head_Derivater B1_Avstemming Konsern CRD IV" xfId="48552" xr:uid="{00000000-0005-0000-0000-00006D7C0000}"/>
    <cellStyle name="H_1998_col_head_Derivater B1_BANKVOL" xfId="48553" xr:uid="{00000000-0005-0000-0000-00006E7C0000}"/>
    <cellStyle name="H_1998_col_head_Derivater B1_BANKVOL_AVA DVA EL" xfId="48554" xr:uid="{00000000-0005-0000-0000-00006F7C0000}"/>
    <cellStyle name="H_1998_col_head_Derivater B1_BANKVOL_Avstemming Bank" xfId="48555" xr:uid="{00000000-0005-0000-0000-0000707C0000}"/>
    <cellStyle name="H_1998_col_head_Derivater B1_BANKVOL_Avstemming Konsern CRD IV" xfId="48556" xr:uid="{00000000-0005-0000-0000-0000717C0000}"/>
    <cellStyle name="H_1998_col_head_Derivater B1_BANKVOL_Mars 2018" xfId="48557" xr:uid="{00000000-0005-0000-0000-0000727C0000}"/>
    <cellStyle name="H_1998_col_head_Derivater B1_BANKVOL_Mars 2018_1" xfId="48558" xr:uid="{00000000-0005-0000-0000-0000737C0000}"/>
    <cellStyle name="H_1998_col_head_Derivater B1_Desember 2017" xfId="48559" xr:uid="{00000000-0005-0000-0000-0000747C0000}"/>
    <cellStyle name="H_1998_col_head_Derivater B1_Desember 2017_1" xfId="48560" xr:uid="{00000000-0005-0000-0000-0000757C0000}"/>
    <cellStyle name="H_1998_col_head_Derivater B1_Mars 2018" xfId="48561" xr:uid="{00000000-0005-0000-0000-0000767C0000}"/>
    <cellStyle name="H_1998_col_head_Derivater B1_Mars 2018_1" xfId="48562" xr:uid="{00000000-0005-0000-0000-0000777C0000}"/>
    <cellStyle name="H_1998_col_head_Derivater B1_Note Bank" xfId="48563" xr:uid="{00000000-0005-0000-0000-0000787C0000}"/>
    <cellStyle name="H_1998_col_head_Derivater B1_Note Bankkonsern" xfId="48564" xr:uid="{00000000-0005-0000-0000-0000797C0000}"/>
    <cellStyle name="H_1998_col_head_Derivater B1_September 2017" xfId="48565" xr:uid="{00000000-0005-0000-0000-00007A7C0000}"/>
    <cellStyle name="H_1998_col_head_Desember 2017" xfId="48566" xr:uid="{00000000-0005-0000-0000-00007B7C0000}"/>
    <cellStyle name="H_1998_col_head_Desember 2017_1" xfId="48567" xr:uid="{00000000-0005-0000-0000-00007C7C0000}"/>
    <cellStyle name="H_1998_col_head_Elimineringer i SAP" xfId="48568" xr:uid="{00000000-0005-0000-0000-00007D7C0000}"/>
    <cellStyle name="H_1998_col_head_Juni 2017" xfId="23462" xr:uid="{00000000-0005-0000-0000-00007E7C0000}"/>
    <cellStyle name="H_1998_col_head_Juni 2017_Avkortning" xfId="48569" xr:uid="{00000000-0005-0000-0000-00007F7C0000}"/>
    <cellStyle name="H_1998_col_head_Juni 2017_Desember 2017" xfId="48570" xr:uid="{00000000-0005-0000-0000-0000807C0000}"/>
    <cellStyle name="H_1998_col_head_Kap.dekn." xfId="23463" xr:uid="{00000000-0005-0000-0000-0000817C0000}"/>
    <cellStyle name="H_1998_col_head_Kap.dekn._AVA DVA EL" xfId="48571" xr:uid="{00000000-0005-0000-0000-0000827C0000}"/>
    <cellStyle name="H_1998_col_head_Kap.dekn._Avkortning" xfId="48572" xr:uid="{00000000-0005-0000-0000-0000837C0000}"/>
    <cellStyle name="H_1998_col_head_Kap.dekn._Avstemming Bank" xfId="48573" xr:uid="{00000000-0005-0000-0000-0000847C0000}"/>
    <cellStyle name="H_1998_col_head_Kap.dekn._Avstemming Konsern CRD IV" xfId="48574" xr:uid="{00000000-0005-0000-0000-0000857C0000}"/>
    <cellStyle name="H_1998_col_head_Kap.dekn._BANKVOL" xfId="48575" xr:uid="{00000000-0005-0000-0000-0000867C0000}"/>
    <cellStyle name="H_1998_col_head_Kap.dekn._BANKVOL_AVA DVA EL" xfId="48576" xr:uid="{00000000-0005-0000-0000-0000877C0000}"/>
    <cellStyle name="H_1998_col_head_Kap.dekn._BANKVOL_Avstemming Bank" xfId="48577" xr:uid="{00000000-0005-0000-0000-0000887C0000}"/>
    <cellStyle name="H_1998_col_head_Kap.dekn._BANKVOL_Avstemming Konsern CRD IV" xfId="48578" xr:uid="{00000000-0005-0000-0000-0000897C0000}"/>
    <cellStyle name="H_1998_col_head_Kap.dekn._BANKVOL_Mars 2018" xfId="48579" xr:uid="{00000000-0005-0000-0000-00008A7C0000}"/>
    <cellStyle name="H_1998_col_head_Kap.dekn._BANKVOL_Mars 2018_1" xfId="48580" xr:uid="{00000000-0005-0000-0000-00008B7C0000}"/>
    <cellStyle name="H_1998_col_head_Kap.dekn._Desember 2017" xfId="48581" xr:uid="{00000000-0005-0000-0000-00008C7C0000}"/>
    <cellStyle name="H_1998_col_head_Kap.dekn._Desember 2017_1" xfId="48582" xr:uid="{00000000-0005-0000-0000-00008D7C0000}"/>
    <cellStyle name="H_1998_col_head_Kap.dekn._Mars 2018" xfId="48583" xr:uid="{00000000-0005-0000-0000-00008E7C0000}"/>
    <cellStyle name="H_1998_col_head_Kap.dekn._Mars 2018_1" xfId="48584" xr:uid="{00000000-0005-0000-0000-00008F7C0000}"/>
    <cellStyle name="H_1998_col_head_Kap.dekn._Note Bank" xfId="48585" xr:uid="{00000000-0005-0000-0000-0000907C0000}"/>
    <cellStyle name="H_1998_col_head_Kap.dekn._Note Bankkonsern" xfId="48586" xr:uid="{00000000-0005-0000-0000-0000917C0000}"/>
    <cellStyle name="H_1998_col_head_Kap.dekn._September 2017" xfId="48587" xr:uid="{00000000-0005-0000-0000-0000927C0000}"/>
    <cellStyle name="H_1998_col_head_KM1" xfId="23430" xr:uid="{00000000-0005-0000-0000-0000937C0000}"/>
    <cellStyle name="H_1998_col_head_Korr reklassifisering" xfId="48588" xr:uid="{00000000-0005-0000-0000-0000947C0000}"/>
    <cellStyle name="H_1998_col_head_LR2" xfId="53204" xr:uid="{266936F8-5265-4A50-B30C-DD99C809DA66}"/>
    <cellStyle name="H_1998_col_head_Manuell input" xfId="48589" xr:uid="{00000000-0005-0000-0000-0000967C0000}"/>
    <cellStyle name="H_1998_col_head_Manuell input_Månedsanalyse" xfId="48590" xr:uid="{00000000-0005-0000-0000-0000977C0000}"/>
    <cellStyle name="H_1998_col_head_Mars 2018" xfId="48591" xr:uid="{00000000-0005-0000-0000-0000987C0000}"/>
    <cellStyle name="H_1998_col_head_Mars 2018_1" xfId="48592" xr:uid="{00000000-0005-0000-0000-0000997C0000}"/>
    <cellStyle name="H_1998_col_head_Månedsanalyse" xfId="48593" xr:uid="{00000000-0005-0000-0000-0000957C0000}"/>
    <cellStyle name="H_1998_col_head_Note Bank" xfId="48594" xr:uid="{00000000-0005-0000-0000-00009A7C0000}"/>
    <cellStyle name="H_1998_col_head_Note Bank_1" xfId="48595" xr:uid="{00000000-0005-0000-0000-00009B7C0000}"/>
    <cellStyle name="H_1998_col_head_Note Bankkonsern" xfId="48596" xr:uid="{00000000-0005-0000-0000-00009C7C0000}"/>
    <cellStyle name="H_1998_col_head_Note Bankkonsern_1" xfId="48597" xr:uid="{00000000-0005-0000-0000-00009D7C0000}"/>
    <cellStyle name="H_1998_col_head_Note Konsern" xfId="48598" xr:uid="{00000000-0005-0000-0000-00009E7C0000}"/>
    <cellStyle name="H_1998_col_head_OM YP GIWS" xfId="48599" xr:uid="{00000000-0005-0000-0000-00009F7C0000}"/>
    <cellStyle name="H_1998_col_head_OM YP GIWS 2" xfId="48600" xr:uid="{00000000-0005-0000-0000-0000A07C0000}"/>
    <cellStyle name="H_1998_col_head_OM YP GIWS_Manuell input" xfId="48601" xr:uid="{00000000-0005-0000-0000-0000A27C0000}"/>
    <cellStyle name="H_1998_col_head_OM YP GIWS_Manuell input_Månedsanalyse" xfId="48602" xr:uid="{00000000-0005-0000-0000-0000A37C0000}"/>
    <cellStyle name="H_1998_col_head_OM YP GIWS_Månedsanalyse" xfId="48603" xr:uid="{00000000-0005-0000-0000-0000A17C0000}"/>
    <cellStyle name="H_1998_col_head_Q Sum_Res N" xfId="48604" xr:uid="{00000000-0005-0000-0000-0000A47C0000}"/>
    <cellStyle name="H_1998_col_head_Q Sum_Res N 2" xfId="48605" xr:uid="{00000000-0005-0000-0000-0000A57C0000}"/>
    <cellStyle name="H_1998_col_head_Q Sum_Res N_Manuell input" xfId="48606" xr:uid="{00000000-0005-0000-0000-0000A77C0000}"/>
    <cellStyle name="H_1998_col_head_Q Sum_Res N_Manuell input_Månedsanalyse" xfId="48607" xr:uid="{00000000-0005-0000-0000-0000A87C0000}"/>
    <cellStyle name="H_1998_col_head_Q Sum_Res N_Månedsanalyse" xfId="48608" xr:uid="{00000000-0005-0000-0000-0000A67C0000}"/>
    <cellStyle name="H_1998_col_head_Q Sum_Res N_Results &amp; key fig." xfId="48609" xr:uid="{00000000-0005-0000-0000-0000A97C0000}"/>
    <cellStyle name="H_1998_col_head_Results &amp; key fig." xfId="48610" xr:uid="{00000000-0005-0000-0000-0000AA7C0000}"/>
    <cellStyle name="H_1998_col_head_September 2017" xfId="48611" xr:uid="{00000000-0005-0000-0000-0000AB7C0000}"/>
    <cellStyle name="H_1998_col_head_September 2017_1" xfId="48612" xr:uid="{00000000-0005-0000-0000-0000AC7C0000}"/>
    <cellStyle name="H_1998_col_head_Side 9" xfId="48613" xr:uid="{00000000-0005-0000-0000-0000AD7C0000}"/>
    <cellStyle name="H_1998_col_head_Side 9 2" xfId="48614" xr:uid="{00000000-0005-0000-0000-0000AE7C0000}"/>
    <cellStyle name="H_1998_col_head_Side 9_Manuell input" xfId="48615" xr:uid="{00000000-0005-0000-0000-0000B07C0000}"/>
    <cellStyle name="H_1998_col_head_Side 9_Manuell input_Månedsanalyse" xfId="48616" xr:uid="{00000000-0005-0000-0000-0000B17C0000}"/>
    <cellStyle name="H_1998_col_head_Side 9_Månedsanalyse" xfId="48617" xr:uid="{00000000-0005-0000-0000-0000AF7C0000}"/>
    <cellStyle name="H_1998_col_head_YTD" xfId="48618" xr:uid="{00000000-0005-0000-0000-0000B27C0000}"/>
    <cellStyle name="H_1998_col_head_YTD 2" xfId="48619" xr:uid="{00000000-0005-0000-0000-0000B37C0000}"/>
    <cellStyle name="H_1998_col_head_YTD_Manuell input" xfId="48620" xr:uid="{00000000-0005-0000-0000-0000B57C0000}"/>
    <cellStyle name="H_1998_col_head_YTD_Manuell input_Månedsanalyse" xfId="48621" xr:uid="{00000000-0005-0000-0000-0000B67C0000}"/>
    <cellStyle name="H_1998_col_head_YTD_Månedsanalyse" xfId="48622" xr:uid="{00000000-0005-0000-0000-0000B47C0000}"/>
    <cellStyle name="H_1999_col_head" xfId="6762" xr:uid="{00000000-0005-0000-0000-0000B77C0000}"/>
    <cellStyle name="H_1999_col_head 2" xfId="23465" xr:uid="{00000000-0005-0000-0000-0000B87C0000}"/>
    <cellStyle name="H_1999_col_head 2_AVA DVA EL" xfId="48623" xr:uid="{00000000-0005-0000-0000-0000B97C0000}"/>
    <cellStyle name="H_1999_col_head 2_Avstemming Bank" xfId="48624" xr:uid="{00000000-0005-0000-0000-0000BA7C0000}"/>
    <cellStyle name="H_1999_col_head 2_Avstemming Konsern CRD IV" xfId="48625" xr:uid="{00000000-0005-0000-0000-0000BB7C0000}"/>
    <cellStyle name="H_1999_col_head 2_BANKVOL" xfId="48626" xr:uid="{00000000-0005-0000-0000-0000BC7C0000}"/>
    <cellStyle name="H_1999_col_head 2_BANKVOL_AVA DVA EL" xfId="48627" xr:uid="{00000000-0005-0000-0000-0000BD7C0000}"/>
    <cellStyle name="H_1999_col_head 2_BANKVOL_Avstemming Bank" xfId="48628" xr:uid="{00000000-0005-0000-0000-0000BE7C0000}"/>
    <cellStyle name="H_1999_col_head 2_BANKVOL_Avstemming Konsern CRD IV" xfId="48629" xr:uid="{00000000-0005-0000-0000-0000BF7C0000}"/>
    <cellStyle name="H_1999_col_head 2_BANKVOL_Mars 2018" xfId="48630" xr:uid="{00000000-0005-0000-0000-0000C07C0000}"/>
    <cellStyle name="H_1999_col_head 2_BANKVOL_Mars 2018_1" xfId="48631" xr:uid="{00000000-0005-0000-0000-0000C17C0000}"/>
    <cellStyle name="H_1999_col_head 2_Desember 2017" xfId="48632" xr:uid="{00000000-0005-0000-0000-0000C27C0000}"/>
    <cellStyle name="H_1999_col_head 2_Elimineringer i SAP" xfId="48633" xr:uid="{00000000-0005-0000-0000-0000C37C0000}"/>
    <cellStyle name="H_1999_col_head 2_Juni 2017" xfId="23466" xr:uid="{00000000-0005-0000-0000-0000C47C0000}"/>
    <cellStyle name="H_1999_col_head 2_Juni 2017_Avkortning" xfId="48634" xr:uid="{00000000-0005-0000-0000-0000C57C0000}"/>
    <cellStyle name="H_1999_col_head 2_Juni 2017_Desember 2017" xfId="48635" xr:uid="{00000000-0005-0000-0000-0000C67C0000}"/>
    <cellStyle name="H_1999_col_head 2_Korr reklassifisering" xfId="48636" xr:uid="{00000000-0005-0000-0000-0000C77C0000}"/>
    <cellStyle name="H_1999_col_head 2_Mars 2018" xfId="48637" xr:uid="{00000000-0005-0000-0000-0000C87C0000}"/>
    <cellStyle name="H_1999_col_head 2_Mars 2018_1" xfId="48638" xr:uid="{00000000-0005-0000-0000-0000C97C0000}"/>
    <cellStyle name="H_1999_col_head 2_Note Bank" xfId="48639" xr:uid="{00000000-0005-0000-0000-0000CA7C0000}"/>
    <cellStyle name="H_1999_col_head 2_Note Bankkonsern" xfId="48640" xr:uid="{00000000-0005-0000-0000-0000CB7C0000}"/>
    <cellStyle name="H_1999_col_head 2_September 2017" xfId="48641" xr:uid="{00000000-0005-0000-0000-0000CC7C0000}"/>
    <cellStyle name="H_1999_col_head_AVA DVA EL" xfId="23467" xr:uid="{00000000-0005-0000-0000-0000CD7C0000}"/>
    <cellStyle name="H_1999_col_head_AVA DVA EL_1" xfId="48642" xr:uid="{00000000-0005-0000-0000-0000CE7C0000}"/>
    <cellStyle name="H_1999_col_head_Avkortning" xfId="48643" xr:uid="{00000000-0005-0000-0000-0000CF7C0000}"/>
    <cellStyle name="H_1999_col_head_Avstemming Bank" xfId="48644" xr:uid="{00000000-0005-0000-0000-0000D07C0000}"/>
    <cellStyle name="H_1999_col_head_Avstemming Bankkonsern" xfId="48645" xr:uid="{00000000-0005-0000-0000-0000D17C0000}"/>
    <cellStyle name="H_1999_col_head_Avstemming Konsern CRD IV" xfId="48646" xr:uid="{00000000-0005-0000-0000-0000D27C0000}"/>
    <cellStyle name="H_1999_col_head_Balanse bankkonsern" xfId="23468" xr:uid="{00000000-0005-0000-0000-0000D37C0000}"/>
    <cellStyle name="H_1999_col_head_Balanse bankkonsern_AVA DVA EL" xfId="48647" xr:uid="{00000000-0005-0000-0000-0000D47C0000}"/>
    <cellStyle name="H_1999_col_head_Balanse bankkonsern_Avkortning" xfId="48648" xr:uid="{00000000-0005-0000-0000-0000D57C0000}"/>
    <cellStyle name="H_1999_col_head_Balanse bankkonsern_Avstemming Bank" xfId="48649" xr:uid="{00000000-0005-0000-0000-0000D67C0000}"/>
    <cellStyle name="H_1999_col_head_Balanse bankkonsern_Avstemming Konsern CRD IV" xfId="48650" xr:uid="{00000000-0005-0000-0000-0000D77C0000}"/>
    <cellStyle name="H_1999_col_head_Balanse bankkonsern_BANKVOL" xfId="48651" xr:uid="{00000000-0005-0000-0000-0000D87C0000}"/>
    <cellStyle name="H_1999_col_head_Balanse bankkonsern_BANKVOL_AVA DVA EL" xfId="48652" xr:uid="{00000000-0005-0000-0000-0000D97C0000}"/>
    <cellStyle name="H_1999_col_head_Balanse bankkonsern_BANKVOL_Avstemming Bank" xfId="48653" xr:uid="{00000000-0005-0000-0000-0000DA7C0000}"/>
    <cellStyle name="H_1999_col_head_Balanse bankkonsern_BANKVOL_Avstemming Konsern CRD IV" xfId="48654" xr:uid="{00000000-0005-0000-0000-0000DB7C0000}"/>
    <cellStyle name="H_1999_col_head_Balanse bankkonsern_BANKVOL_Mars 2018" xfId="48655" xr:uid="{00000000-0005-0000-0000-0000DC7C0000}"/>
    <cellStyle name="H_1999_col_head_Balanse bankkonsern_BANKVOL_Mars 2018_1" xfId="48656" xr:uid="{00000000-0005-0000-0000-0000DD7C0000}"/>
    <cellStyle name="H_1999_col_head_Balanse bankkonsern_Desember 2017" xfId="48657" xr:uid="{00000000-0005-0000-0000-0000DE7C0000}"/>
    <cellStyle name="H_1999_col_head_Balanse bankkonsern_Desember 2017_1" xfId="48658" xr:uid="{00000000-0005-0000-0000-0000DF7C0000}"/>
    <cellStyle name="H_1999_col_head_Balanse bankkonsern_Mars 2018" xfId="48659" xr:uid="{00000000-0005-0000-0000-0000E07C0000}"/>
    <cellStyle name="H_1999_col_head_Balanse bankkonsern_Mars 2018_1" xfId="48660" xr:uid="{00000000-0005-0000-0000-0000E17C0000}"/>
    <cellStyle name="H_1999_col_head_Balanse bankkonsern_Note Bank" xfId="48661" xr:uid="{00000000-0005-0000-0000-0000E27C0000}"/>
    <cellStyle name="H_1999_col_head_Balanse bankkonsern_Note Bankkonsern" xfId="48662" xr:uid="{00000000-0005-0000-0000-0000E37C0000}"/>
    <cellStyle name="H_1999_col_head_Balanse bankkonsern_September 2017" xfId="48663" xr:uid="{00000000-0005-0000-0000-0000E47C0000}"/>
    <cellStyle name="H_1999_col_head_BANKVOL" xfId="23469" xr:uid="{00000000-0005-0000-0000-0000E57C0000}"/>
    <cellStyle name="H_1999_col_head_BANKVOL_1" xfId="48664" xr:uid="{00000000-0005-0000-0000-0000E67C0000}"/>
    <cellStyle name="H_1999_col_head_BANKVOL_1_AVA DVA EL" xfId="48665" xr:uid="{00000000-0005-0000-0000-0000E77C0000}"/>
    <cellStyle name="H_1999_col_head_BANKVOL_1_Avstemming Bank" xfId="48666" xr:uid="{00000000-0005-0000-0000-0000E87C0000}"/>
    <cellStyle name="H_1999_col_head_BANKVOL_1_Avstemming Konsern CRD IV" xfId="48667" xr:uid="{00000000-0005-0000-0000-0000E97C0000}"/>
    <cellStyle name="H_1999_col_head_BANKVOL_1_Mars 2018" xfId="48668" xr:uid="{00000000-0005-0000-0000-0000EA7C0000}"/>
    <cellStyle name="H_1999_col_head_BANKVOL_1_Mars 2018_1" xfId="48669" xr:uid="{00000000-0005-0000-0000-0000EB7C0000}"/>
    <cellStyle name="H_1999_col_head_BANKVOL_AVA DVA EL" xfId="48670" xr:uid="{00000000-0005-0000-0000-0000EC7C0000}"/>
    <cellStyle name="H_1999_col_head_BANKVOL_Avkortning" xfId="48671" xr:uid="{00000000-0005-0000-0000-0000ED7C0000}"/>
    <cellStyle name="H_1999_col_head_BANKVOL_Avstemming Bank" xfId="48672" xr:uid="{00000000-0005-0000-0000-0000EE7C0000}"/>
    <cellStyle name="H_1999_col_head_BANKVOL_Avstemming Konsern CRD IV" xfId="48673" xr:uid="{00000000-0005-0000-0000-0000EF7C0000}"/>
    <cellStyle name="H_1999_col_head_BANKVOL_BANKVOL" xfId="48674" xr:uid="{00000000-0005-0000-0000-0000F07C0000}"/>
    <cellStyle name="H_1999_col_head_BANKVOL_BANKVOL_AVA DVA EL" xfId="48675" xr:uid="{00000000-0005-0000-0000-0000F17C0000}"/>
    <cellStyle name="H_1999_col_head_BANKVOL_BANKVOL_Avstemming Bank" xfId="48676" xr:uid="{00000000-0005-0000-0000-0000F27C0000}"/>
    <cellStyle name="H_1999_col_head_BANKVOL_BANKVOL_Avstemming Konsern CRD IV" xfId="48677" xr:uid="{00000000-0005-0000-0000-0000F37C0000}"/>
    <cellStyle name="H_1999_col_head_BANKVOL_BANKVOL_Mars 2018" xfId="48678" xr:uid="{00000000-0005-0000-0000-0000F47C0000}"/>
    <cellStyle name="H_1999_col_head_BANKVOL_BANKVOL_Mars 2018_1" xfId="48679" xr:uid="{00000000-0005-0000-0000-0000F57C0000}"/>
    <cellStyle name="H_1999_col_head_BANKVOL_Desember 2017" xfId="48680" xr:uid="{00000000-0005-0000-0000-0000F67C0000}"/>
    <cellStyle name="H_1999_col_head_BANKVOL_Desember 2017_1" xfId="48681" xr:uid="{00000000-0005-0000-0000-0000F77C0000}"/>
    <cellStyle name="H_1999_col_head_BANKVOL_Mars 2018" xfId="48682" xr:uid="{00000000-0005-0000-0000-0000F87C0000}"/>
    <cellStyle name="H_1999_col_head_BANKVOL_Mars 2018_1" xfId="48683" xr:uid="{00000000-0005-0000-0000-0000F97C0000}"/>
    <cellStyle name="H_1999_col_head_BANKVOL_Note Bank" xfId="48684" xr:uid="{00000000-0005-0000-0000-0000FA7C0000}"/>
    <cellStyle name="H_1999_col_head_BANKVOL_Note Bankkonsern" xfId="48685" xr:uid="{00000000-0005-0000-0000-0000FB7C0000}"/>
    <cellStyle name="H_1999_col_head_BANKVOL_September 2017" xfId="48686"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87" xr:uid="{00000000-0005-0000-0000-0000007D0000}"/>
    <cellStyle name="H_1999_col_head_Derivater B1_Avkortning" xfId="48688" xr:uid="{00000000-0005-0000-0000-0000017D0000}"/>
    <cellStyle name="H_1999_col_head_Derivater B1_Avstemming Bank" xfId="48689" xr:uid="{00000000-0005-0000-0000-0000027D0000}"/>
    <cellStyle name="H_1999_col_head_Derivater B1_Avstemming Konsern CRD IV" xfId="48690" xr:uid="{00000000-0005-0000-0000-0000037D0000}"/>
    <cellStyle name="H_1999_col_head_Derivater B1_BANKVOL" xfId="48691" xr:uid="{00000000-0005-0000-0000-0000047D0000}"/>
    <cellStyle name="H_1999_col_head_Derivater B1_BANKVOL_AVA DVA EL" xfId="48692" xr:uid="{00000000-0005-0000-0000-0000057D0000}"/>
    <cellStyle name="H_1999_col_head_Derivater B1_BANKVOL_Avstemming Bank" xfId="48693" xr:uid="{00000000-0005-0000-0000-0000067D0000}"/>
    <cellStyle name="H_1999_col_head_Derivater B1_BANKVOL_Avstemming Konsern CRD IV" xfId="48694" xr:uid="{00000000-0005-0000-0000-0000077D0000}"/>
    <cellStyle name="H_1999_col_head_Derivater B1_BANKVOL_Mars 2018" xfId="48695" xr:uid="{00000000-0005-0000-0000-0000087D0000}"/>
    <cellStyle name="H_1999_col_head_Derivater B1_BANKVOL_Mars 2018_1" xfId="48696" xr:uid="{00000000-0005-0000-0000-0000097D0000}"/>
    <cellStyle name="H_1999_col_head_Derivater B1_Desember 2017" xfId="48697" xr:uid="{00000000-0005-0000-0000-00000A7D0000}"/>
    <cellStyle name="H_1999_col_head_Derivater B1_Desember 2017_1" xfId="48698" xr:uid="{00000000-0005-0000-0000-00000B7D0000}"/>
    <cellStyle name="H_1999_col_head_Derivater B1_Mars 2018" xfId="48699" xr:uid="{00000000-0005-0000-0000-00000C7D0000}"/>
    <cellStyle name="H_1999_col_head_Derivater B1_Mars 2018_1" xfId="48700" xr:uid="{00000000-0005-0000-0000-00000D7D0000}"/>
    <cellStyle name="H_1999_col_head_Derivater B1_Note Bank" xfId="48701" xr:uid="{00000000-0005-0000-0000-00000E7D0000}"/>
    <cellStyle name="H_1999_col_head_Derivater B1_Note Bankkonsern" xfId="48702" xr:uid="{00000000-0005-0000-0000-00000F7D0000}"/>
    <cellStyle name="H_1999_col_head_Derivater B1_September 2017" xfId="48703" xr:uid="{00000000-0005-0000-0000-0000107D0000}"/>
    <cellStyle name="H_1999_col_head_Desember 2017" xfId="48704" xr:uid="{00000000-0005-0000-0000-0000117D0000}"/>
    <cellStyle name="H_1999_col_head_Desember 2017_1" xfId="48705" xr:uid="{00000000-0005-0000-0000-0000127D0000}"/>
    <cellStyle name="H_1999_col_head_Elimineringer i SAP" xfId="48706" xr:uid="{00000000-0005-0000-0000-0000137D0000}"/>
    <cellStyle name="H_1999_col_head_Juni 2017" xfId="23471" xr:uid="{00000000-0005-0000-0000-0000147D0000}"/>
    <cellStyle name="H_1999_col_head_Juni 2017_Avkortning" xfId="48707" xr:uid="{00000000-0005-0000-0000-0000157D0000}"/>
    <cellStyle name="H_1999_col_head_Juni 2017_Desember 2017" xfId="48708" xr:uid="{00000000-0005-0000-0000-0000167D0000}"/>
    <cellStyle name="H_1999_col_head_Kap.dekn." xfId="23472" xr:uid="{00000000-0005-0000-0000-0000177D0000}"/>
    <cellStyle name="H_1999_col_head_Kap.dekn._AVA DVA EL" xfId="48709" xr:uid="{00000000-0005-0000-0000-0000187D0000}"/>
    <cellStyle name="H_1999_col_head_Kap.dekn._Avkortning" xfId="48710" xr:uid="{00000000-0005-0000-0000-0000197D0000}"/>
    <cellStyle name="H_1999_col_head_Kap.dekn._Avstemming Bank" xfId="48711" xr:uid="{00000000-0005-0000-0000-00001A7D0000}"/>
    <cellStyle name="H_1999_col_head_Kap.dekn._Avstemming Konsern CRD IV" xfId="48712" xr:uid="{00000000-0005-0000-0000-00001B7D0000}"/>
    <cellStyle name="H_1999_col_head_Kap.dekn._BANKVOL" xfId="48713" xr:uid="{00000000-0005-0000-0000-00001C7D0000}"/>
    <cellStyle name="H_1999_col_head_Kap.dekn._BANKVOL_AVA DVA EL" xfId="48714" xr:uid="{00000000-0005-0000-0000-00001D7D0000}"/>
    <cellStyle name="H_1999_col_head_Kap.dekn._BANKVOL_Avstemming Bank" xfId="48715" xr:uid="{00000000-0005-0000-0000-00001E7D0000}"/>
    <cellStyle name="H_1999_col_head_Kap.dekn._BANKVOL_Avstemming Konsern CRD IV" xfId="48716" xr:uid="{00000000-0005-0000-0000-00001F7D0000}"/>
    <cellStyle name="H_1999_col_head_Kap.dekn._BANKVOL_Mars 2018" xfId="48717" xr:uid="{00000000-0005-0000-0000-0000207D0000}"/>
    <cellStyle name="H_1999_col_head_Kap.dekn._BANKVOL_Mars 2018_1" xfId="48718" xr:uid="{00000000-0005-0000-0000-0000217D0000}"/>
    <cellStyle name="H_1999_col_head_Kap.dekn._Desember 2017" xfId="48719" xr:uid="{00000000-0005-0000-0000-0000227D0000}"/>
    <cellStyle name="H_1999_col_head_Kap.dekn._Desember 2017_1" xfId="48720" xr:uid="{00000000-0005-0000-0000-0000237D0000}"/>
    <cellStyle name="H_1999_col_head_Kap.dekn._Mars 2018" xfId="48721" xr:uid="{00000000-0005-0000-0000-0000247D0000}"/>
    <cellStyle name="H_1999_col_head_Kap.dekn._Mars 2018_1" xfId="48722" xr:uid="{00000000-0005-0000-0000-0000257D0000}"/>
    <cellStyle name="H_1999_col_head_Kap.dekn._Note Bank" xfId="48723" xr:uid="{00000000-0005-0000-0000-0000267D0000}"/>
    <cellStyle name="H_1999_col_head_Kap.dekn._Note Bankkonsern" xfId="48724" xr:uid="{00000000-0005-0000-0000-0000277D0000}"/>
    <cellStyle name="H_1999_col_head_Kap.dekn._September 2017" xfId="48725" xr:uid="{00000000-0005-0000-0000-0000287D0000}"/>
    <cellStyle name="H_1999_col_head_KM1" xfId="23464" xr:uid="{00000000-0005-0000-0000-0000297D0000}"/>
    <cellStyle name="H_1999_col_head_Korr reklassifisering" xfId="48726" xr:uid="{00000000-0005-0000-0000-00002A7D0000}"/>
    <cellStyle name="H_1999_col_head_LR2" xfId="53206" xr:uid="{0CAA3404-B8FD-43CC-BDA3-3E08339A4F16}"/>
    <cellStyle name="H_1999_col_head_Manuell input" xfId="48727" xr:uid="{00000000-0005-0000-0000-00002C7D0000}"/>
    <cellStyle name="H_1999_col_head_Manuell input_Månedsanalyse" xfId="48728" xr:uid="{00000000-0005-0000-0000-00002D7D0000}"/>
    <cellStyle name="H_1999_col_head_Mars 2018" xfId="48729" xr:uid="{00000000-0005-0000-0000-00002E7D0000}"/>
    <cellStyle name="H_1999_col_head_Mars 2018_1" xfId="48730" xr:uid="{00000000-0005-0000-0000-00002F7D0000}"/>
    <cellStyle name="H_1999_col_head_Månedsanalyse" xfId="48731" xr:uid="{00000000-0005-0000-0000-00002B7D0000}"/>
    <cellStyle name="H_1999_col_head_Note Bank" xfId="48732" xr:uid="{00000000-0005-0000-0000-0000307D0000}"/>
    <cellStyle name="H_1999_col_head_Note Bank_1" xfId="48733" xr:uid="{00000000-0005-0000-0000-0000317D0000}"/>
    <cellStyle name="H_1999_col_head_Note Bankkonsern" xfId="48734" xr:uid="{00000000-0005-0000-0000-0000327D0000}"/>
    <cellStyle name="H_1999_col_head_Note Bankkonsern_1" xfId="48735" xr:uid="{00000000-0005-0000-0000-0000337D0000}"/>
    <cellStyle name="H_1999_col_head_Note Konsern" xfId="48736" xr:uid="{00000000-0005-0000-0000-0000347D0000}"/>
    <cellStyle name="H_1999_col_head_Results &amp; key fig." xfId="48737" xr:uid="{00000000-0005-0000-0000-0000357D0000}"/>
    <cellStyle name="H_1999_col_head_September 2017" xfId="48738" xr:uid="{00000000-0005-0000-0000-0000367D0000}"/>
    <cellStyle name="H_1999_col_head_September 2017_1" xfId="48739"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40" xr:uid="{00000000-0005-0000-0000-00003C7D0000}"/>
    <cellStyle name="hard no 3" xfId="23475" xr:uid="{00000000-0005-0000-0000-00003D7D0000}"/>
    <cellStyle name="hard no 3 2" xfId="48741"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2"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17"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87" xr:uid="{00000000-0005-0000-0000-0000637D0000}"/>
    <cellStyle name="Header2 3 9" xfId="36698"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50" xr:uid="{00000000-0005-0000-0000-0000857D0000}"/>
    <cellStyle name="Header2_7. Other MTM adjustments" xfId="48743"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3" xr:uid="{00000000-0005-0000-0000-0000997D0000}"/>
    <cellStyle name="Heading 1 2" xfId="6819" xr:uid="{00000000-0005-0000-0000-00009A7D0000}"/>
    <cellStyle name="Heading 1 2 10" xfId="48744" xr:uid="{00000000-0005-0000-0000-00009B7D0000}"/>
    <cellStyle name="Heading 1 2 11" xfId="48745"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0"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79"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46"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47" xr:uid="{00000000-0005-0000-0000-00000D7E0000}"/>
    <cellStyle name="Heading 1+" xfId="23609" xr:uid="{00000000-0005-0000-0000-00000E7E0000}"/>
    <cellStyle name="Heading 1+ 2" xfId="23610" xr:uid="{00000000-0005-0000-0000-00000F7E0000}"/>
    <cellStyle name="Heading 1+ 2 2" xfId="48748" xr:uid="{00000000-0005-0000-0000-0000107E0000}"/>
    <cellStyle name="Heading 1+ 3" xfId="23611" xr:uid="{00000000-0005-0000-0000-0000117E0000}"/>
    <cellStyle name="Heading 1+_7. Other MTM adjustments" xfId="48749" xr:uid="{00000000-0005-0000-0000-0000127E0000}"/>
    <cellStyle name="heading 10" xfId="48750"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4" xr:uid="{00000000-0005-0000-0000-0000257E0000}"/>
    <cellStyle name="Heading 2 15" xfId="48751" xr:uid="{00000000-0005-0000-0000-0000267E0000}"/>
    <cellStyle name="Heading 2 16" xfId="48752"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1"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1"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3"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54" xr:uid="{00000000-0005-0000-0000-0000997E0000}"/>
    <cellStyle name="Heading 2+" xfId="23727" xr:uid="{00000000-0005-0000-0000-00009A7E0000}"/>
    <cellStyle name="Heading 2+ 2" xfId="23728" xr:uid="{00000000-0005-0000-0000-00009B7E0000}"/>
    <cellStyle name="Heading 2+ 2 2" xfId="48755" xr:uid="{00000000-0005-0000-0000-00009C7E0000}"/>
    <cellStyle name="Heading 2+ 3" xfId="23729" xr:uid="{00000000-0005-0000-0000-00009D7E0000}"/>
    <cellStyle name="Heading 2+_7. Other MTM adjustments" xfId="48756"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45" xr:uid="{00000000-0005-0000-0000-0000B07E0000}"/>
    <cellStyle name="Heading 3 15" xfId="48757" xr:uid="{00000000-0005-0000-0000-0000B17E0000}"/>
    <cellStyle name="Heading 3 16" xfId="48758"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38"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2"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46" xr:uid="{00000000-0005-0000-0000-00000D800000}"/>
    <cellStyle name="Heading 4 15" xfId="48759" xr:uid="{00000000-0005-0000-0000-00000E800000}"/>
    <cellStyle name="Heading 4 16" xfId="48760"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3"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1"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2"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eadingTable 2" xfId="55766" xr:uid="{27F157F4-3AD4-4104-B13D-ABF86061B055}"/>
    <cellStyle name="HeadingTable 2 2" xfId="55769" xr:uid="{698FE66E-7525-4A44-9865-391A523E0464}"/>
    <cellStyle name="HeadingTable 3" xfId="55770" xr:uid="{D0548CF3-C624-4690-BD85-A9A5BA8E2401}"/>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3" xr:uid="{00000000-0005-0000-0000-000080800000}"/>
    <cellStyle name="Hidden cells 7" xfId="48764" xr:uid="{00000000-0005-0000-0000-000081800000}"/>
    <cellStyle name="Hidden cells_7. Other MTM adjustments" xfId="48765" xr:uid="{00000000-0005-0000-0000-000082800000}"/>
    <cellStyle name="highlightExposure" xfId="6866" xr:uid="{00000000-0005-0000-0000-000083800000}"/>
    <cellStyle name="highlightExposure 2" xfId="24174" xr:uid="{00000000-0005-0000-0000-000084800000}"/>
    <cellStyle name="highlightExposure 2 2" xfId="36503" xr:uid="{00000000-0005-0000-0000-000085800000}"/>
    <cellStyle name="highlightExposure 2 3" xfId="36719" xr:uid="{00000000-0005-0000-0000-000086800000}"/>
    <cellStyle name="highlightExposure 3" xfId="36475" xr:uid="{00000000-0005-0000-0000-000087800000}"/>
    <cellStyle name="highlightExposure 3 2" xfId="36679" xr:uid="{00000000-0005-0000-0000-000088800000}"/>
    <cellStyle name="highlightExposure_A03" xfId="53195"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20" xr:uid="{00000000-0005-0000-0000-00008E800000}"/>
    <cellStyle name="highlightText 2_LR2" xfId="53207" xr:uid="{A5FE4BA2-6FD4-40D8-BE76-D47B873491A6}"/>
    <cellStyle name="highlightText 3" xfId="36489" xr:uid="{00000000-0005-0000-0000-00008F800000}"/>
    <cellStyle name="highlightText 3 2" xfId="36700"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66" xr:uid="{00000000-0005-0000-0000-000095800000}"/>
    <cellStyle name="Hipervínculo 2 2_AVA DVA EL" xfId="24177" xr:uid="{00000000-0005-0000-0000-000096800000}"/>
    <cellStyle name="Hipervínculo 2 3" xfId="24178" xr:uid="{00000000-0005-0000-0000-000097800000}"/>
    <cellStyle name="Hipervínculo 2 4" xfId="48767"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68" xr:uid="{00000000-0005-0000-0000-0000A0800000}"/>
    <cellStyle name="Huvud indata_AVA DVA EL" xfId="24185" xr:uid="{00000000-0005-0000-0000-0000A1800000}"/>
    <cellStyle name="Hyperkobling" xfId="48778" builtinId="8"/>
    <cellStyle name="Hyperkobling 10" xfId="36221"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69" xr:uid="{00000000-0005-0000-0000-0000A6800000}"/>
    <cellStyle name="Hyperkobling 2 2 4" xfId="48770"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1" xr:uid="{00000000-0005-0000-0000-0000B2800000}"/>
    <cellStyle name="Hyperkobling 2 7" xfId="48772"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3" xr:uid="{00000000-0005-0000-0000-0000B8800000}"/>
    <cellStyle name="Hyperkobling 3 2 4" xfId="48774" xr:uid="{00000000-0005-0000-0000-0000B9800000}"/>
    <cellStyle name="Hyperkobling 3 2_AVA DVA EL" xfId="24198" xr:uid="{00000000-0005-0000-0000-0000BA800000}"/>
    <cellStyle name="Hyperkobling 3 3" xfId="24199" xr:uid="{00000000-0005-0000-0000-0000BB800000}"/>
    <cellStyle name="Hyperkobling 3 4" xfId="48775" xr:uid="{00000000-0005-0000-0000-0000BC800000}"/>
    <cellStyle name="Hyperkobling 3_7. Other MTM adjustments" xfId="48776"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77" xr:uid="{00000000-0005-0000-0000-0000C4800000}"/>
    <cellStyle name="Hyperkobling 4_A01" xfId="35914" xr:uid="{00000000-0005-0000-0000-0000C5800000}"/>
    <cellStyle name="Hyperkobling 5" xfId="24205" xr:uid="{00000000-0005-0000-0000-0000C6800000}"/>
    <cellStyle name="Hyperkobling 5 2" xfId="24206" xr:uid="{00000000-0005-0000-0000-0000C7800000}"/>
    <cellStyle name="Hyperkobling 5 3" xfId="36204" xr:uid="{00000000-0005-0000-0000-0000C8800000}"/>
    <cellStyle name="Hyperkobling 5_AVA DVA EL" xfId="24207" xr:uid="{00000000-0005-0000-0000-0000C9800000}"/>
    <cellStyle name="Hyperkobling 6" xfId="36207" xr:uid="{00000000-0005-0000-0000-0000CA800000}"/>
    <cellStyle name="Hyperkobling 7" xfId="36211" xr:uid="{00000000-0005-0000-0000-0000CB800000}"/>
    <cellStyle name="Hyperkobling 8" xfId="36215" xr:uid="{00000000-0005-0000-0000-0000CC800000}"/>
    <cellStyle name="Hyperkobling 9" xfId="36219" xr:uid="{00000000-0005-0000-0000-0000CD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79" xr:uid="{00000000-0005-0000-0000-0000D7800000}"/>
    <cellStyle name="Hyperlink 2 2_A01" xfId="35915"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80"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1" xr:uid="{00000000-0005-0000-0000-0000F7800000}"/>
    <cellStyle name="Hyperlink 3 2 5" xfId="48782"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3" xr:uid="{00000000-0005-0000-0000-0000FF800000}"/>
    <cellStyle name="Hyperlink 3_7. Other MTM adjustments" xfId="48784"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70" xr:uid="{00000000-0005-0000-0000-000004810000}"/>
    <cellStyle name="Hyperlink 4_AVA DVA EL" xfId="24249" xr:uid="{00000000-0005-0000-0000-000005810000}"/>
    <cellStyle name="Hyperlink 5" xfId="24250" xr:uid="{00000000-0005-0000-0000-000006810000}"/>
    <cellStyle name="Hyperlink 5 2" xfId="36396" xr:uid="{00000000-0005-0000-0000-000007810000}"/>
    <cellStyle name="Hyperlink 5 2 2" xfId="48785" xr:uid="{00000000-0005-0000-0000-000008810000}"/>
    <cellStyle name="Hyperlink 5 3" xfId="48786" xr:uid="{00000000-0005-0000-0000-000009810000}"/>
    <cellStyle name="Hyperlink 5_7. Other MTM adjustments" xfId="48787" xr:uid="{00000000-0005-0000-0000-00000A810000}"/>
    <cellStyle name="Hyperlink 6" xfId="24251" xr:uid="{00000000-0005-0000-0000-00000B810000}"/>
    <cellStyle name="Hyperlink 6 2" xfId="36304" xr:uid="{00000000-0005-0000-0000-00000C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88"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89"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90"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1" xr:uid="{00000000-0005-0000-0000-000021810000}"/>
    <cellStyle name="Indata text 12_AVA DVA EL" xfId="24265" xr:uid="{00000000-0005-0000-0000-000022810000}"/>
    <cellStyle name="Inndata" xfId="36267"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2" xr:uid="{00000000-0005-0000-0000-000028810000}"/>
    <cellStyle name="Inndata 2 2 13" xfId="40047"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90" xr:uid="{00000000-0005-0000-0000-000036810000}"/>
    <cellStyle name="Inndata 2 3 13" xfId="36701" xr:uid="{00000000-0005-0000-0000-000037810000}"/>
    <cellStyle name="Inndata 2 3 14" xfId="40048"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49" xr:uid="{00000000-0005-0000-0000-000071810000}"/>
    <cellStyle name="Inndata 2 9" xfId="36839"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2" xr:uid="{00000000-0005-0000-0000-000076810000}"/>
    <cellStyle name="Inndata 3 3" xfId="40049" xr:uid="{00000000-0005-0000-0000-000077810000}"/>
    <cellStyle name="Inndata 3_7. Other MTM adjustments" xfId="48793"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50"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794" xr:uid="{00000000-0005-0000-0000-000080810000}"/>
    <cellStyle name="Inndata_7. Other MTM adjustments" xfId="48795"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1" xr:uid="{00000000-0005-0000-0000-000088810000}"/>
    <cellStyle name="Input 2" xfId="6959" xr:uid="{00000000-0005-0000-0000-000089810000}"/>
    <cellStyle name="Input 2 10" xfId="36469"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6"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3"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1" xr:uid="{00000000-0005-0000-0000-0000B2810000}"/>
    <cellStyle name="Input 2 4 13" xfId="36702"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796" xr:uid="{00000000-0005-0000-0000-00001A820000}"/>
    <cellStyle name="Input Cells 2 3" xfId="48797" xr:uid="{00000000-0005-0000-0000-00001B820000}"/>
    <cellStyle name="Input Cells 2 3 2" xfId="48798" xr:uid="{00000000-0005-0000-0000-00001C820000}"/>
    <cellStyle name="Input Cells 2_7. Other MTM adjustments" xfId="48799"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800" xr:uid="{00000000-0005-0000-0000-000025820000}"/>
    <cellStyle name="Input Cells 4" xfId="24350" xr:uid="{00000000-0005-0000-0000-000026820000}"/>
    <cellStyle name="Input Cells_7. Other MTM adjustments" xfId="48801"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2"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03"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5" xr:uid="{00000000-0005-0000-0000-00003C820000}"/>
    <cellStyle name="inputExposure 2 3" xfId="36724" xr:uid="{00000000-0005-0000-0000-00003D820000}"/>
    <cellStyle name="inputExposure 3" xfId="36470" xr:uid="{00000000-0005-0000-0000-00003E820000}"/>
    <cellStyle name="inputExposure 3 2" xfId="36674" xr:uid="{00000000-0005-0000-0000-00003F820000}"/>
    <cellStyle name="inputExposure_A03" xfId="53196"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04"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05"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2"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17"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5"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2" xr:uid="{00000000-0005-0000-0000-000072820000}"/>
    <cellStyle name="Išvestis 3 13" xfId="36703"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67" xr:uid="{00000000-0005-0000-0000-0000AC820000}"/>
    <cellStyle name="Išvestis 9" xfId="36840"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6"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3" xr:uid="{00000000-0005-0000-0000-0000C0820000}"/>
    <cellStyle name="Įvestis 3 13" xfId="36704"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68" xr:uid="{00000000-0005-0000-0000-0000FA820000}"/>
    <cellStyle name="Įvestis 9" xfId="36841"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28"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4" xr:uid="{00000000-0005-0000-0000-00000F830000}"/>
    <cellStyle name="Jegyzet 2 3 13" xfId="36799"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47" xr:uid="{00000000-0005-0000-0000-000049830000}"/>
    <cellStyle name="Jegyzet 2_A02" xfId="55614"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27"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4" xr:uid="{00000000-0005-0000-0000-00005B830000}"/>
    <cellStyle name="Jegyzet 4 13" xfId="36705"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48"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06"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07"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08"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09"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10"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1"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2"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29"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5" xr:uid="{00000000-0005-0000-0000-0000C4830000}"/>
    <cellStyle name="Kimenet 3 13" xfId="36706"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6" xr:uid="{00000000-0005-0000-0000-0000FE830000}"/>
    <cellStyle name="Kimenet_A02" xfId="55615" xr:uid="{D44EB2E6-04C0-4594-9F11-8A2054C91DD8}"/>
    <cellStyle name="Koblet celle" xfId="36268"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3" xr:uid="{00000000-0005-0000-0000-000005840000}"/>
    <cellStyle name="Koblet celle 2 2_AVA DVA EL" xfId="24404" xr:uid="{00000000-0005-0000-0000-000006840000}"/>
    <cellStyle name="Koblet celle 2 3" xfId="40054" xr:uid="{00000000-0005-0000-0000-000007840000}"/>
    <cellStyle name="Koblet celle 2 4" xfId="48813" xr:uid="{00000000-0005-0000-0000-000008840000}"/>
    <cellStyle name="Koblet celle 2 5" xfId="48814" xr:uid="{00000000-0005-0000-0000-000009840000}"/>
    <cellStyle name="Koblet celle 2_A01" xfId="35918" xr:uid="{00000000-0005-0000-0000-00000A840000}"/>
    <cellStyle name="Koblet celle 3" xfId="12498" xr:uid="{00000000-0005-0000-0000-00000B840000}"/>
    <cellStyle name="Koblet celle 3 2" xfId="24405" xr:uid="{00000000-0005-0000-0000-00000C840000}"/>
    <cellStyle name="Koblet celle 3 3" xfId="40055" xr:uid="{00000000-0005-0000-0000-00000D840000}"/>
    <cellStyle name="Koblet celle 3_A02" xfId="55616"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56"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15" xr:uid="{00000000-0005-0000-0000-000016840000}"/>
    <cellStyle name="Koblet celle_7. Other MTM adjustments" xfId="48816"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17"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18"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19" xr:uid="{00000000-0005-0000-0000-00002A840000}"/>
    <cellStyle name="Kolrubr låst_AVA DVA EL" xfId="24425" xr:uid="{00000000-0005-0000-0000-00002B840000}"/>
    <cellStyle name="Kolrubr_7. Other MTM adjustments" xfId="48820" xr:uid="{00000000-0005-0000-0000-00002C840000}"/>
    <cellStyle name="Kolumnrubrik" xfId="7417" xr:uid="{00000000-0005-0000-0000-00002D840000}"/>
    <cellStyle name="Kolumnrubrik 2" xfId="24426" xr:uid="{00000000-0005-0000-0000-00002E840000}"/>
    <cellStyle name="Kolumnrubrik 2 2" xfId="36506" xr:uid="{00000000-0005-0000-0000-00002F840000}"/>
    <cellStyle name="Kolumnrubrik 2 3" xfId="36730" xr:uid="{00000000-0005-0000-0000-000030840000}"/>
    <cellStyle name="Kolumnrubrik 3" xfId="36458" xr:uid="{00000000-0005-0000-0000-000031840000}"/>
    <cellStyle name="Kolumnrubrik 3 2" xfId="36425" xr:uid="{00000000-0005-0000-0000-000032840000}"/>
    <cellStyle name="Kolumnrubrik_A01" xfId="35919" xr:uid="{00000000-0005-0000-0000-000033840000}"/>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57"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78" xr:uid="{00000000-0005-0000-0000-00003E840000}"/>
    <cellStyle name="Komma 10 4 3" xfId="36237" xr:uid="{00000000-0005-0000-0000-00003F840000}"/>
    <cellStyle name="Komma 10 5" xfId="36302" xr:uid="{00000000-0005-0000-0000-000040840000}"/>
    <cellStyle name="Komma 10 5 2" xfId="36601" xr:uid="{00000000-0005-0000-0000-000041840000}"/>
    <cellStyle name="Komma 10 6" xfId="36842"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4" xr:uid="{00000000-0005-0000-0000-000047840000}"/>
    <cellStyle name="Komma 11 2 2_LR2" xfId="53208" xr:uid="{F1B37B5E-0651-49F6-90A6-AC0DE30426D8}"/>
    <cellStyle name="Komma 11 2 3" xfId="36351"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3" xr:uid="{00000000-0005-0000-0000-00004C840000}"/>
    <cellStyle name="Komma 11 3 3" xfId="36184" xr:uid="{00000000-0005-0000-0000-00004D840000}"/>
    <cellStyle name="Komma 11 3_AVA DVA EL" xfId="24430" xr:uid="{00000000-0005-0000-0000-00004E840000}"/>
    <cellStyle name="Komma 11 4" xfId="24431" xr:uid="{00000000-0005-0000-0000-00004F840000}"/>
    <cellStyle name="Komma 11 4 2" xfId="36337" xr:uid="{00000000-0005-0000-0000-000050840000}"/>
    <cellStyle name="Komma 11 4 3" xfId="36127" xr:uid="{00000000-0005-0000-0000-000051840000}"/>
    <cellStyle name="Komma 11 5" xfId="24432" xr:uid="{00000000-0005-0000-0000-000052840000}"/>
    <cellStyle name="Komma 11 5 2" xfId="36303" xr:uid="{00000000-0005-0000-0000-000053840000}"/>
    <cellStyle name="Komma 11 6" xfId="36843"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57" xr:uid="{00000000-0005-0000-0000-00005C840000}"/>
    <cellStyle name="Komma 12 2 3_LR2" xfId="53209" xr:uid="{99D0D098-4AF0-41F6-906F-8EBB789705B5}"/>
    <cellStyle name="Komma 12 2 4" xfId="36353" xr:uid="{00000000-0005-0000-0000-00005D840000}"/>
    <cellStyle name="Komma 12 2 5" xfId="36845"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87" xr:uid="{00000000-0005-0000-0000-000062840000}"/>
    <cellStyle name="Komma 12 3 2_LR2" xfId="53210" xr:uid="{50003F0C-1B4F-477B-9333-753FB7DAEACA}"/>
    <cellStyle name="Komma 12 3 3" xfId="36366" xr:uid="{00000000-0005-0000-0000-000063840000}"/>
    <cellStyle name="Komma 12 3_A01" xfId="12505" xr:uid="{00000000-0005-0000-0000-000064840000}"/>
    <cellStyle name="Komma 12 4" xfId="7436" xr:uid="{00000000-0005-0000-0000-000065840000}"/>
    <cellStyle name="Komma 12 4 2" xfId="36339" xr:uid="{00000000-0005-0000-0000-000066840000}"/>
    <cellStyle name="Komma 12 4 3" xfId="36130" xr:uid="{00000000-0005-0000-0000-000067840000}"/>
    <cellStyle name="Komma 12 4_LR2" xfId="53211" xr:uid="{D33BF33A-A503-47AC-9B30-8D3D2B2298B1}"/>
    <cellStyle name="Komma 12 5" xfId="36305" xr:uid="{00000000-0005-0000-0000-000068840000}"/>
    <cellStyle name="Komma 12 6" xfId="36844"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67" xr:uid="{00000000-0005-0000-0000-00006E840000}"/>
    <cellStyle name="Komma 13 2 2_LR2" xfId="53212" xr:uid="{5366CE9B-E812-474D-A094-1FCFE8897DAE}"/>
    <cellStyle name="Komma 13 2_A01" xfId="12507" xr:uid="{00000000-0005-0000-0000-00006F840000}"/>
    <cellStyle name="Komma 13 3" xfId="7440" xr:uid="{00000000-0005-0000-0000-000070840000}"/>
    <cellStyle name="Komma 13 3 2" xfId="36191" xr:uid="{00000000-0005-0000-0000-000071840000}"/>
    <cellStyle name="Komma 13 3_LR2" xfId="53213" xr:uid="{3349A46D-2D94-4ECF-A4AE-7DAD70C6E47D}"/>
    <cellStyle name="Komma 13 4" xfId="36307" xr:uid="{00000000-0005-0000-0000-000072840000}"/>
    <cellStyle name="Komma 13 5" xfId="36846"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1" xr:uid="{00000000-0005-0000-0000-000077840000}"/>
    <cellStyle name="Komma 14_A01" xfId="35920"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2"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2"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23"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24" xr:uid="{00000000-0005-0000-0000-000098840000}"/>
    <cellStyle name="Komma 19 4" xfId="48825" xr:uid="{00000000-0005-0000-0000-000099840000}"/>
    <cellStyle name="Komma 19_A01" xfId="12509" xr:uid="{00000000-0005-0000-0000-00009A840000}"/>
    <cellStyle name="Komma 2" xfId="7466" xr:uid="{00000000-0005-0000-0000-00009B840000}"/>
    <cellStyle name="Komma 2 10" xfId="35984" xr:uid="{00000000-0005-0000-0000-00009C840000}"/>
    <cellStyle name="Komma 2 10 2" xfId="48826" xr:uid="{00000000-0005-0000-0000-00009D840000}"/>
    <cellStyle name="Komma 2 10 2 2" xfId="48827" xr:uid="{00000000-0005-0000-0000-00009E840000}"/>
    <cellStyle name="Komma 2 10 2 2 2" xfId="48828" xr:uid="{00000000-0005-0000-0000-00009F840000}"/>
    <cellStyle name="Komma 2 10 2 3" xfId="48829" xr:uid="{00000000-0005-0000-0000-0000A0840000}"/>
    <cellStyle name="Komma 2 10 2_7. Other MTM adjustments" xfId="48830" xr:uid="{00000000-0005-0000-0000-0000A1840000}"/>
    <cellStyle name="Komma 2 10 3" xfId="48831" xr:uid="{00000000-0005-0000-0000-0000A2840000}"/>
    <cellStyle name="Komma 2 10 3 2" xfId="48832" xr:uid="{00000000-0005-0000-0000-0000A3840000}"/>
    <cellStyle name="Komma 2 10 3 2 2" xfId="48833" xr:uid="{00000000-0005-0000-0000-0000A4840000}"/>
    <cellStyle name="Komma 2 10 3 3" xfId="48834" xr:uid="{00000000-0005-0000-0000-0000A5840000}"/>
    <cellStyle name="Komma 2 10 3_7. Other MTM adjustments" xfId="48835" xr:uid="{00000000-0005-0000-0000-0000A6840000}"/>
    <cellStyle name="Komma 2 10 4" xfId="48836" xr:uid="{00000000-0005-0000-0000-0000A7840000}"/>
    <cellStyle name="Komma 2 10 4 2" xfId="48837" xr:uid="{00000000-0005-0000-0000-0000A8840000}"/>
    <cellStyle name="Komma 2 10 5" xfId="48838" xr:uid="{00000000-0005-0000-0000-0000A9840000}"/>
    <cellStyle name="Komma 2 10_7. Other MTM adjustments" xfId="48839" xr:uid="{00000000-0005-0000-0000-0000AA840000}"/>
    <cellStyle name="Komma 2 11" xfId="36847" xr:uid="{00000000-0005-0000-0000-0000AB840000}"/>
    <cellStyle name="Komma 2 12" xfId="48840" xr:uid="{00000000-0005-0000-0000-0000AC840000}"/>
    <cellStyle name="Komma 2 13" xfId="48841" xr:uid="{00000000-0005-0000-0000-0000AD840000}"/>
    <cellStyle name="Komma 2 2" xfId="7467" xr:uid="{00000000-0005-0000-0000-0000AE840000}"/>
    <cellStyle name="Komma 2 2 2" xfId="12510" xr:uid="{00000000-0005-0000-0000-0000AF840000}"/>
    <cellStyle name="Komma 2 2 2 2" xfId="24437" xr:uid="{00000000-0005-0000-0000-0000B0840000}"/>
    <cellStyle name="Komma 2 2 2 2 2" xfId="36194" xr:uid="{00000000-0005-0000-0000-0000B1840000}"/>
    <cellStyle name="Komma 2 2 2 2 2 2" xfId="40062" xr:uid="{00000000-0005-0000-0000-0000B2840000}"/>
    <cellStyle name="Komma 2 2 2 2 2 2 2" xfId="48842" xr:uid="{00000000-0005-0000-0000-0000B3840000}"/>
    <cellStyle name="Komma 2 2 2 2 2 2 2 2" xfId="48843" xr:uid="{00000000-0005-0000-0000-0000B4840000}"/>
    <cellStyle name="Komma 2 2 2 2 2 2 3" xfId="48844" xr:uid="{00000000-0005-0000-0000-0000B5840000}"/>
    <cellStyle name="Komma 2 2 2 2 2 2_7. Other MTM adjustments" xfId="48845" xr:uid="{00000000-0005-0000-0000-0000B6840000}"/>
    <cellStyle name="Komma 2 2 2 2 2 3" xfId="40061" xr:uid="{00000000-0005-0000-0000-0000B7840000}"/>
    <cellStyle name="Komma 2 2 2 2 2 3 2" xfId="48846" xr:uid="{00000000-0005-0000-0000-0000B8840000}"/>
    <cellStyle name="Komma 2 2 2 2 2 3 2 2" xfId="48847" xr:uid="{00000000-0005-0000-0000-0000B9840000}"/>
    <cellStyle name="Komma 2 2 2 2 2 3 3" xfId="48848" xr:uid="{00000000-0005-0000-0000-0000BA840000}"/>
    <cellStyle name="Komma 2 2 2 2 2 3_7. Other MTM adjustments" xfId="48849" xr:uid="{00000000-0005-0000-0000-0000BB840000}"/>
    <cellStyle name="Komma 2 2 2 2 2 4" xfId="48850" xr:uid="{00000000-0005-0000-0000-0000BC840000}"/>
    <cellStyle name="Komma 2 2 2 2 2 4 2" xfId="48851" xr:uid="{00000000-0005-0000-0000-0000BD840000}"/>
    <cellStyle name="Komma 2 2 2 2 2 4 2 2" xfId="48852" xr:uid="{00000000-0005-0000-0000-0000BE840000}"/>
    <cellStyle name="Komma 2 2 2 2 2 4 3" xfId="48853" xr:uid="{00000000-0005-0000-0000-0000BF840000}"/>
    <cellStyle name="Komma 2 2 2 2 2 4_7. Other MTM adjustments" xfId="48854" xr:uid="{00000000-0005-0000-0000-0000C0840000}"/>
    <cellStyle name="Komma 2 2 2 2 2 5" xfId="48855" xr:uid="{00000000-0005-0000-0000-0000C1840000}"/>
    <cellStyle name="Komma 2 2 2 2 2 5 2" xfId="48856" xr:uid="{00000000-0005-0000-0000-0000C2840000}"/>
    <cellStyle name="Komma 2 2 2 2 2 6" xfId="48857" xr:uid="{00000000-0005-0000-0000-0000C3840000}"/>
    <cellStyle name="Komma 2 2 2 2 2_7. Other MTM adjustments" xfId="48858" xr:uid="{00000000-0005-0000-0000-0000C4840000}"/>
    <cellStyle name="Komma 2 2 2 2 3" xfId="40063" xr:uid="{00000000-0005-0000-0000-0000C5840000}"/>
    <cellStyle name="Komma 2 2 2 2 3 2" xfId="48859" xr:uid="{00000000-0005-0000-0000-0000C6840000}"/>
    <cellStyle name="Komma 2 2 2 2 3 2 2" xfId="48860" xr:uid="{00000000-0005-0000-0000-0000C7840000}"/>
    <cellStyle name="Komma 2 2 2 2 3 3" xfId="48861" xr:uid="{00000000-0005-0000-0000-0000C8840000}"/>
    <cellStyle name="Komma 2 2 2 2 3_7. Other MTM adjustments" xfId="48862" xr:uid="{00000000-0005-0000-0000-0000C9840000}"/>
    <cellStyle name="Komma 2 2 2 2 4" xfId="40064" xr:uid="{00000000-0005-0000-0000-0000CA840000}"/>
    <cellStyle name="Komma 2 2 2 2 4 2" xfId="48863" xr:uid="{00000000-0005-0000-0000-0000CB840000}"/>
    <cellStyle name="Komma 2 2 2 2 4 2 2" xfId="48864" xr:uid="{00000000-0005-0000-0000-0000CC840000}"/>
    <cellStyle name="Komma 2 2 2 2 4 3" xfId="48865" xr:uid="{00000000-0005-0000-0000-0000CD840000}"/>
    <cellStyle name="Komma 2 2 2 2 4_7. Other MTM adjustments" xfId="48866" xr:uid="{00000000-0005-0000-0000-0000CE840000}"/>
    <cellStyle name="Komma 2 2 2 2 5" xfId="40060" xr:uid="{00000000-0005-0000-0000-0000CF840000}"/>
    <cellStyle name="Komma 2 2 2 2 5 2" xfId="48867" xr:uid="{00000000-0005-0000-0000-0000D0840000}"/>
    <cellStyle name="Komma 2 2 2 2 5 2 2" xfId="48868" xr:uid="{00000000-0005-0000-0000-0000D1840000}"/>
    <cellStyle name="Komma 2 2 2 2 5 3" xfId="48869" xr:uid="{00000000-0005-0000-0000-0000D2840000}"/>
    <cellStyle name="Komma 2 2 2 2 5_7. Other MTM adjustments" xfId="48870" xr:uid="{00000000-0005-0000-0000-0000D3840000}"/>
    <cellStyle name="Komma 2 2 2 2 6" xfId="48871" xr:uid="{00000000-0005-0000-0000-0000D4840000}"/>
    <cellStyle name="Komma 2 2 2 2 6 2" xfId="48872" xr:uid="{00000000-0005-0000-0000-0000D5840000}"/>
    <cellStyle name="Komma 2 2 2 2 6 2 2" xfId="48873" xr:uid="{00000000-0005-0000-0000-0000D6840000}"/>
    <cellStyle name="Komma 2 2 2 2 6 3" xfId="48874" xr:uid="{00000000-0005-0000-0000-0000D7840000}"/>
    <cellStyle name="Komma 2 2 2 2 6_7. Other MTM adjustments" xfId="48875" xr:uid="{00000000-0005-0000-0000-0000D8840000}"/>
    <cellStyle name="Komma 2 2 2 2 7" xfId="48876" xr:uid="{00000000-0005-0000-0000-0000D9840000}"/>
    <cellStyle name="Komma 2 2 2 2 7 2" xfId="48877" xr:uid="{00000000-0005-0000-0000-0000DA840000}"/>
    <cellStyle name="Komma 2 2 2 2 8" xfId="48878" xr:uid="{00000000-0005-0000-0000-0000DB840000}"/>
    <cellStyle name="Komma 2 2 2 2_7. Other MTM adjustments" xfId="48879" xr:uid="{00000000-0005-0000-0000-0000DC840000}"/>
    <cellStyle name="Komma 2 2 2 3" xfId="36369" xr:uid="{00000000-0005-0000-0000-0000DD840000}"/>
    <cellStyle name="Komma 2 2 2 3 2" xfId="40066" xr:uid="{00000000-0005-0000-0000-0000DE840000}"/>
    <cellStyle name="Komma 2 2 2 3 2 2" xfId="48880" xr:uid="{00000000-0005-0000-0000-0000DF840000}"/>
    <cellStyle name="Komma 2 2 2 3 3" xfId="40065" xr:uid="{00000000-0005-0000-0000-0000E0840000}"/>
    <cellStyle name="Komma 2 2 2 3 3 2" xfId="48881" xr:uid="{00000000-0005-0000-0000-0000E1840000}"/>
    <cellStyle name="Komma 2 2 2 3 4" xfId="48882" xr:uid="{00000000-0005-0000-0000-0000E2840000}"/>
    <cellStyle name="Komma 2 2 2 3_7. Other MTM adjustments" xfId="48883" xr:uid="{00000000-0005-0000-0000-0000E3840000}"/>
    <cellStyle name="Komma 2 2 2 4" xfId="36062" xr:uid="{00000000-0005-0000-0000-0000E4840000}"/>
    <cellStyle name="Komma 2 2 2 4 2" xfId="40067" xr:uid="{00000000-0005-0000-0000-0000E5840000}"/>
    <cellStyle name="Komma 2 2 2 4 2 2" xfId="48884" xr:uid="{00000000-0005-0000-0000-0000E6840000}"/>
    <cellStyle name="Komma 2 2 2 4 2 2 2" xfId="48885" xr:uid="{00000000-0005-0000-0000-0000E7840000}"/>
    <cellStyle name="Komma 2 2 2 4 2 3" xfId="48886" xr:uid="{00000000-0005-0000-0000-0000E8840000}"/>
    <cellStyle name="Komma 2 2 2 4 2_7. Other MTM adjustments" xfId="48887" xr:uid="{00000000-0005-0000-0000-0000E9840000}"/>
    <cellStyle name="Komma 2 2 2 4 3" xfId="48888" xr:uid="{00000000-0005-0000-0000-0000EA840000}"/>
    <cellStyle name="Komma 2 2 2 4 3 2" xfId="48889" xr:uid="{00000000-0005-0000-0000-0000EB840000}"/>
    <cellStyle name="Komma 2 2 2 4 3 2 2" xfId="48890" xr:uid="{00000000-0005-0000-0000-0000EC840000}"/>
    <cellStyle name="Komma 2 2 2 4 3 3" xfId="48891" xr:uid="{00000000-0005-0000-0000-0000ED840000}"/>
    <cellStyle name="Komma 2 2 2 4 3_7. Other MTM adjustments" xfId="48892" xr:uid="{00000000-0005-0000-0000-0000EE840000}"/>
    <cellStyle name="Komma 2 2 2 4 4" xfId="48893" xr:uid="{00000000-0005-0000-0000-0000EF840000}"/>
    <cellStyle name="Komma 2 2 2 4 4 2" xfId="48894" xr:uid="{00000000-0005-0000-0000-0000F0840000}"/>
    <cellStyle name="Komma 2 2 2 4 4 2 2" xfId="48895" xr:uid="{00000000-0005-0000-0000-0000F1840000}"/>
    <cellStyle name="Komma 2 2 2 4 4 3" xfId="48896" xr:uid="{00000000-0005-0000-0000-0000F2840000}"/>
    <cellStyle name="Komma 2 2 2 4 4_7. Other MTM adjustments" xfId="48897" xr:uid="{00000000-0005-0000-0000-0000F3840000}"/>
    <cellStyle name="Komma 2 2 2 4 5" xfId="48898" xr:uid="{00000000-0005-0000-0000-0000F4840000}"/>
    <cellStyle name="Komma 2 2 2 4 5 2" xfId="48899" xr:uid="{00000000-0005-0000-0000-0000F5840000}"/>
    <cellStyle name="Komma 2 2 2 4 6" xfId="48900" xr:uid="{00000000-0005-0000-0000-0000F6840000}"/>
    <cellStyle name="Komma 2 2 2 4_7. Other MTM adjustments" xfId="48901" xr:uid="{00000000-0005-0000-0000-0000F7840000}"/>
    <cellStyle name="Komma 2 2 2 5" xfId="40068" xr:uid="{00000000-0005-0000-0000-0000F8840000}"/>
    <cellStyle name="Komma 2 2 2 5 2" xfId="48902" xr:uid="{00000000-0005-0000-0000-0000F9840000}"/>
    <cellStyle name="Komma 2 2 2 5 2 2" xfId="48903" xr:uid="{00000000-0005-0000-0000-0000FA840000}"/>
    <cellStyle name="Komma 2 2 2 5 3" xfId="48904" xr:uid="{00000000-0005-0000-0000-0000FB840000}"/>
    <cellStyle name="Komma 2 2 2 5_7. Other MTM adjustments" xfId="48905" xr:uid="{00000000-0005-0000-0000-0000FC840000}"/>
    <cellStyle name="Komma 2 2 2 6" xfId="40059" xr:uid="{00000000-0005-0000-0000-0000FD840000}"/>
    <cellStyle name="Komma 2 2 2 6 2" xfId="48906" xr:uid="{00000000-0005-0000-0000-0000FE840000}"/>
    <cellStyle name="Komma 2 2 2 6 2 2" xfId="48907" xr:uid="{00000000-0005-0000-0000-0000FF840000}"/>
    <cellStyle name="Komma 2 2 2 6 3" xfId="48908" xr:uid="{00000000-0005-0000-0000-000000850000}"/>
    <cellStyle name="Komma 2 2 2 6_7. Other MTM adjustments" xfId="48909" xr:uid="{00000000-0005-0000-0000-000001850000}"/>
    <cellStyle name="Komma 2 2 2 7" xfId="48910" xr:uid="{00000000-0005-0000-0000-000002850000}"/>
    <cellStyle name="Komma 2 2 2 7 2" xfId="48911" xr:uid="{00000000-0005-0000-0000-000003850000}"/>
    <cellStyle name="Komma 2 2 2 7 2 2" xfId="48912" xr:uid="{00000000-0005-0000-0000-000004850000}"/>
    <cellStyle name="Komma 2 2 2 7 3" xfId="48913" xr:uid="{00000000-0005-0000-0000-000005850000}"/>
    <cellStyle name="Komma 2 2 2 7_7. Other MTM adjustments" xfId="48914" xr:uid="{00000000-0005-0000-0000-000006850000}"/>
    <cellStyle name="Komma 2 2 2 8" xfId="48915" xr:uid="{00000000-0005-0000-0000-000007850000}"/>
    <cellStyle name="Komma 2 2 2 8 2" xfId="48916" xr:uid="{00000000-0005-0000-0000-000008850000}"/>
    <cellStyle name="Komma 2 2 2 9" xfId="48917" xr:uid="{00000000-0005-0000-0000-000009850000}"/>
    <cellStyle name="Komma 2 2 2_7. Other MTM adjustments" xfId="48918" xr:uid="{00000000-0005-0000-0000-00000A850000}"/>
    <cellStyle name="Komma 2 2 3" xfId="24438" xr:uid="{00000000-0005-0000-0000-00000B850000}"/>
    <cellStyle name="Komma 2 2 3 2" xfId="24439" xr:uid="{00000000-0005-0000-0000-00000C850000}"/>
    <cellStyle name="Komma 2 2 3 2 2" xfId="40071" xr:uid="{00000000-0005-0000-0000-00000D850000}"/>
    <cellStyle name="Komma 2 2 3 2 3" xfId="40070" xr:uid="{00000000-0005-0000-0000-00000E850000}"/>
    <cellStyle name="Komma 2 2 3 3" xfId="24440" xr:uid="{00000000-0005-0000-0000-00000F850000}"/>
    <cellStyle name="Komma 2 2 3 3 2" xfId="40072" xr:uid="{00000000-0005-0000-0000-000010850000}"/>
    <cellStyle name="Komma 2 2 3 4" xfId="36342" xr:uid="{00000000-0005-0000-0000-000011850000}"/>
    <cellStyle name="Komma 2 2 3 4 2" xfId="40073" xr:uid="{00000000-0005-0000-0000-000012850000}"/>
    <cellStyle name="Komma 2 2 3 5" xfId="40069" xr:uid="{00000000-0005-0000-0000-000013850000}"/>
    <cellStyle name="Komma 2 2 3_AVA DVA EL" xfId="24441" xr:uid="{00000000-0005-0000-0000-000014850000}"/>
    <cellStyle name="Komma 2 2 4" xfId="36308" xr:uid="{00000000-0005-0000-0000-000015850000}"/>
    <cellStyle name="Komma 2 2 4 2" xfId="40075" xr:uid="{00000000-0005-0000-0000-000016850000}"/>
    <cellStyle name="Komma 2 2 4 3" xfId="40074" xr:uid="{00000000-0005-0000-0000-000017850000}"/>
    <cellStyle name="Komma 2 2 5" xfId="35997" xr:uid="{00000000-0005-0000-0000-000018850000}"/>
    <cellStyle name="Komma 2 2 5 2" xfId="40076" xr:uid="{00000000-0005-0000-0000-000019850000}"/>
    <cellStyle name="Komma 2 2 6" xfId="40077" xr:uid="{00000000-0005-0000-0000-00001A850000}"/>
    <cellStyle name="Komma 2 2 7" xfId="40058" xr:uid="{00000000-0005-0000-0000-00001B850000}"/>
    <cellStyle name="Komma 2 2_7. Other MTM adjustments" xfId="48919"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4" xr:uid="{00000000-0005-0000-0000-000020850000}"/>
    <cellStyle name="Komma 2 3 2 3" xfId="24444" xr:uid="{00000000-0005-0000-0000-000021850000}"/>
    <cellStyle name="Komma 2 3 2 4" xfId="36161" xr:uid="{00000000-0005-0000-0000-000022850000}"/>
    <cellStyle name="Komma 2 3 2 5" xfId="40079" xr:uid="{00000000-0005-0000-0000-000023850000}"/>
    <cellStyle name="Komma 2 3 2_AVA DVA EL" xfId="24445" xr:uid="{00000000-0005-0000-0000-000024850000}"/>
    <cellStyle name="Komma 2 3 3" xfId="24446" xr:uid="{00000000-0005-0000-0000-000025850000}"/>
    <cellStyle name="Komma 2 3 3 2" xfId="36310" xr:uid="{00000000-0005-0000-0000-000026850000}"/>
    <cellStyle name="Komma 2 3 4" xfId="40078" xr:uid="{00000000-0005-0000-0000-000027850000}"/>
    <cellStyle name="Komma 2 3_7. Other MTM adjustments" xfId="48920" xr:uid="{00000000-0005-0000-0000-000028850000}"/>
    <cellStyle name="Komma 2 4" xfId="7469" xr:uid="{00000000-0005-0000-0000-000029850000}"/>
    <cellStyle name="Komma 2 4 2" xfId="24447" xr:uid="{00000000-0005-0000-0000-00002A850000}"/>
    <cellStyle name="Komma 2 4 2 2" xfId="36317" xr:uid="{00000000-0005-0000-0000-00002B850000}"/>
    <cellStyle name="Komma 2 4 2 2 2" xfId="40082" xr:uid="{00000000-0005-0000-0000-00002C850000}"/>
    <cellStyle name="Komma 2 4 2 2 2 2" xfId="48921" xr:uid="{00000000-0005-0000-0000-00002D850000}"/>
    <cellStyle name="Komma 2 4 2 2 2 2 2" xfId="48922" xr:uid="{00000000-0005-0000-0000-00002E850000}"/>
    <cellStyle name="Komma 2 4 2 2 2 2 2 2" xfId="48923" xr:uid="{00000000-0005-0000-0000-00002F850000}"/>
    <cellStyle name="Komma 2 4 2 2 2 2 3" xfId="48924" xr:uid="{00000000-0005-0000-0000-000030850000}"/>
    <cellStyle name="Komma 2 4 2 2 2 2_7. Other MTM adjustments" xfId="48925" xr:uid="{00000000-0005-0000-0000-000031850000}"/>
    <cellStyle name="Komma 2 4 2 2 2 3" xfId="48926" xr:uid="{00000000-0005-0000-0000-000032850000}"/>
    <cellStyle name="Komma 2 4 2 2 2 3 2" xfId="48927" xr:uid="{00000000-0005-0000-0000-000033850000}"/>
    <cellStyle name="Komma 2 4 2 2 2 3 2 2" xfId="48928" xr:uid="{00000000-0005-0000-0000-000034850000}"/>
    <cellStyle name="Komma 2 4 2 2 2 3 3" xfId="48929" xr:uid="{00000000-0005-0000-0000-000035850000}"/>
    <cellStyle name="Komma 2 4 2 2 2 3_7. Other MTM adjustments" xfId="48930" xr:uid="{00000000-0005-0000-0000-000036850000}"/>
    <cellStyle name="Komma 2 4 2 2 2 4" xfId="48931" xr:uid="{00000000-0005-0000-0000-000037850000}"/>
    <cellStyle name="Komma 2 4 2 2 2 4 2" xfId="48932" xr:uid="{00000000-0005-0000-0000-000038850000}"/>
    <cellStyle name="Komma 2 4 2 2 2 4 2 2" xfId="48933" xr:uid="{00000000-0005-0000-0000-000039850000}"/>
    <cellStyle name="Komma 2 4 2 2 2 4 3" xfId="48934" xr:uid="{00000000-0005-0000-0000-00003A850000}"/>
    <cellStyle name="Komma 2 4 2 2 2 4_7. Other MTM adjustments" xfId="48935" xr:uid="{00000000-0005-0000-0000-00003B850000}"/>
    <cellStyle name="Komma 2 4 2 2 2 5" xfId="48936" xr:uid="{00000000-0005-0000-0000-00003C850000}"/>
    <cellStyle name="Komma 2 4 2 2 2 5 2" xfId="48937" xr:uid="{00000000-0005-0000-0000-00003D850000}"/>
    <cellStyle name="Komma 2 4 2 2 2 6" xfId="48938" xr:uid="{00000000-0005-0000-0000-00003E850000}"/>
    <cellStyle name="Komma 2 4 2 2 2_7. Other MTM adjustments" xfId="48939" xr:uid="{00000000-0005-0000-0000-00003F850000}"/>
    <cellStyle name="Komma 2 4 2 2 3" xfId="48940" xr:uid="{00000000-0005-0000-0000-000040850000}"/>
    <cellStyle name="Komma 2 4 2 2 3 2" xfId="48941" xr:uid="{00000000-0005-0000-0000-000041850000}"/>
    <cellStyle name="Komma 2 4 2 2 3 2 2" xfId="48942" xr:uid="{00000000-0005-0000-0000-000042850000}"/>
    <cellStyle name="Komma 2 4 2 2 3 3" xfId="48943" xr:uid="{00000000-0005-0000-0000-000043850000}"/>
    <cellStyle name="Komma 2 4 2 2 3_7. Other MTM adjustments" xfId="48944" xr:uid="{00000000-0005-0000-0000-000044850000}"/>
    <cellStyle name="Komma 2 4 2 2 4" xfId="48945" xr:uid="{00000000-0005-0000-0000-000045850000}"/>
    <cellStyle name="Komma 2 4 2 2 4 2" xfId="48946" xr:uid="{00000000-0005-0000-0000-000046850000}"/>
    <cellStyle name="Komma 2 4 2 2 4 2 2" xfId="48947" xr:uid="{00000000-0005-0000-0000-000047850000}"/>
    <cellStyle name="Komma 2 4 2 2 4 3" xfId="48948" xr:uid="{00000000-0005-0000-0000-000048850000}"/>
    <cellStyle name="Komma 2 4 2 2 4_7. Other MTM adjustments" xfId="48949" xr:uid="{00000000-0005-0000-0000-000049850000}"/>
    <cellStyle name="Komma 2 4 2 2 5" xfId="48950" xr:uid="{00000000-0005-0000-0000-00004A850000}"/>
    <cellStyle name="Komma 2 4 2 2 5 2" xfId="48951" xr:uid="{00000000-0005-0000-0000-00004B850000}"/>
    <cellStyle name="Komma 2 4 2 2 5 2 2" xfId="48952" xr:uid="{00000000-0005-0000-0000-00004C850000}"/>
    <cellStyle name="Komma 2 4 2 2 5 3" xfId="48953" xr:uid="{00000000-0005-0000-0000-00004D850000}"/>
    <cellStyle name="Komma 2 4 2 2 5_7. Other MTM adjustments" xfId="48954" xr:uid="{00000000-0005-0000-0000-00004E850000}"/>
    <cellStyle name="Komma 2 4 2 2 6" xfId="48955" xr:uid="{00000000-0005-0000-0000-00004F850000}"/>
    <cellStyle name="Komma 2 4 2 2 6 2" xfId="48956" xr:uid="{00000000-0005-0000-0000-000050850000}"/>
    <cellStyle name="Komma 2 4 2 2 7" xfId="48957" xr:uid="{00000000-0005-0000-0000-000051850000}"/>
    <cellStyle name="Komma 2 4 2 2_7. Other MTM adjustments" xfId="48958" xr:uid="{00000000-0005-0000-0000-000052850000}"/>
    <cellStyle name="Komma 2 4 2 3" xfId="40081" xr:uid="{00000000-0005-0000-0000-000053850000}"/>
    <cellStyle name="Komma 2 4 2 3 2" xfId="48959" xr:uid="{00000000-0005-0000-0000-000054850000}"/>
    <cellStyle name="Komma 2 4 2 3 2 2" xfId="48960" xr:uid="{00000000-0005-0000-0000-000055850000}"/>
    <cellStyle name="Komma 2 4 2 3 2 2 2" xfId="48961" xr:uid="{00000000-0005-0000-0000-000056850000}"/>
    <cellStyle name="Komma 2 4 2 3 2 3" xfId="48962" xr:uid="{00000000-0005-0000-0000-000057850000}"/>
    <cellStyle name="Komma 2 4 2 3 2_7. Other MTM adjustments" xfId="48963" xr:uid="{00000000-0005-0000-0000-000058850000}"/>
    <cellStyle name="Komma 2 4 2 3 3" xfId="48964" xr:uid="{00000000-0005-0000-0000-000059850000}"/>
    <cellStyle name="Komma 2 4 2 3 3 2" xfId="48965" xr:uid="{00000000-0005-0000-0000-00005A850000}"/>
    <cellStyle name="Komma 2 4 2 3 3 2 2" xfId="48966" xr:uid="{00000000-0005-0000-0000-00005B850000}"/>
    <cellStyle name="Komma 2 4 2 3 3 3" xfId="48967" xr:uid="{00000000-0005-0000-0000-00005C850000}"/>
    <cellStyle name="Komma 2 4 2 3 3_7. Other MTM adjustments" xfId="48968" xr:uid="{00000000-0005-0000-0000-00005D850000}"/>
    <cellStyle name="Komma 2 4 2 3 4" xfId="48969" xr:uid="{00000000-0005-0000-0000-00005E850000}"/>
    <cellStyle name="Komma 2 4 2 3 4 2" xfId="48970" xr:uid="{00000000-0005-0000-0000-00005F850000}"/>
    <cellStyle name="Komma 2 4 2 3 4 2 2" xfId="48971" xr:uid="{00000000-0005-0000-0000-000060850000}"/>
    <cellStyle name="Komma 2 4 2 3 4 3" xfId="48972" xr:uid="{00000000-0005-0000-0000-000061850000}"/>
    <cellStyle name="Komma 2 4 2 3 4_7. Other MTM adjustments" xfId="48973" xr:uid="{00000000-0005-0000-0000-000062850000}"/>
    <cellStyle name="Komma 2 4 2 3 5" xfId="48974" xr:uid="{00000000-0005-0000-0000-000063850000}"/>
    <cellStyle name="Komma 2 4 2 3 5 2" xfId="48975" xr:uid="{00000000-0005-0000-0000-000064850000}"/>
    <cellStyle name="Komma 2 4 2 3 6" xfId="48976" xr:uid="{00000000-0005-0000-0000-000065850000}"/>
    <cellStyle name="Komma 2 4 2 3_7. Other MTM adjustments" xfId="48977" xr:uid="{00000000-0005-0000-0000-000066850000}"/>
    <cellStyle name="Komma 2 4 2 4" xfId="48978" xr:uid="{00000000-0005-0000-0000-000067850000}"/>
    <cellStyle name="Komma 2 4 2 4 2" xfId="48979" xr:uid="{00000000-0005-0000-0000-000068850000}"/>
    <cellStyle name="Komma 2 4 2 4 2 2" xfId="48980" xr:uid="{00000000-0005-0000-0000-000069850000}"/>
    <cellStyle name="Komma 2 4 2 4 3" xfId="48981" xr:uid="{00000000-0005-0000-0000-00006A850000}"/>
    <cellStyle name="Komma 2 4 2 4_7. Other MTM adjustments" xfId="48982" xr:uid="{00000000-0005-0000-0000-00006B850000}"/>
    <cellStyle name="Komma 2 4 2 5" xfId="48983" xr:uid="{00000000-0005-0000-0000-00006C850000}"/>
    <cellStyle name="Komma 2 4 2 5 2" xfId="48984" xr:uid="{00000000-0005-0000-0000-00006D850000}"/>
    <cellStyle name="Komma 2 4 2 5 2 2" xfId="48985" xr:uid="{00000000-0005-0000-0000-00006E850000}"/>
    <cellStyle name="Komma 2 4 2 5 3" xfId="48986" xr:uid="{00000000-0005-0000-0000-00006F850000}"/>
    <cellStyle name="Komma 2 4 2 5_7. Other MTM adjustments" xfId="48987" xr:uid="{00000000-0005-0000-0000-000070850000}"/>
    <cellStyle name="Komma 2 4 2 6" xfId="48988" xr:uid="{00000000-0005-0000-0000-000071850000}"/>
    <cellStyle name="Komma 2 4 2 6 2" xfId="48989" xr:uid="{00000000-0005-0000-0000-000072850000}"/>
    <cellStyle name="Komma 2 4 2 6 2 2" xfId="48990" xr:uid="{00000000-0005-0000-0000-000073850000}"/>
    <cellStyle name="Komma 2 4 2 6 3" xfId="48991" xr:uid="{00000000-0005-0000-0000-000074850000}"/>
    <cellStyle name="Komma 2 4 2 6_7. Other MTM adjustments" xfId="48992" xr:uid="{00000000-0005-0000-0000-000075850000}"/>
    <cellStyle name="Komma 2 4 2 7" xfId="48993" xr:uid="{00000000-0005-0000-0000-000076850000}"/>
    <cellStyle name="Komma 2 4 2 7 2" xfId="48994" xr:uid="{00000000-0005-0000-0000-000077850000}"/>
    <cellStyle name="Komma 2 4 2 7 2 2" xfId="48995" xr:uid="{00000000-0005-0000-0000-000078850000}"/>
    <cellStyle name="Komma 2 4 2 7 3" xfId="48996" xr:uid="{00000000-0005-0000-0000-000079850000}"/>
    <cellStyle name="Komma 2 4 2 7_7. Other MTM adjustments" xfId="48997" xr:uid="{00000000-0005-0000-0000-00007A850000}"/>
    <cellStyle name="Komma 2 4 2 8" xfId="48998" xr:uid="{00000000-0005-0000-0000-00007B850000}"/>
    <cellStyle name="Komma 2 4 2 8 2" xfId="48999" xr:uid="{00000000-0005-0000-0000-00007C850000}"/>
    <cellStyle name="Komma 2 4 2 9" xfId="49000" xr:uid="{00000000-0005-0000-0000-00007D850000}"/>
    <cellStyle name="Komma 2 4 2_7. Other MTM adjustments" xfId="49001" xr:uid="{00000000-0005-0000-0000-00007E850000}"/>
    <cellStyle name="Komma 2 4 3" xfId="24448" xr:uid="{00000000-0005-0000-0000-00007F850000}"/>
    <cellStyle name="Komma 2 4 3 2" xfId="40083" xr:uid="{00000000-0005-0000-0000-000080850000}"/>
    <cellStyle name="Komma 2 4 3 2 2" xfId="49002" xr:uid="{00000000-0005-0000-0000-000081850000}"/>
    <cellStyle name="Komma 2 4 3 2 2 2" xfId="49003" xr:uid="{00000000-0005-0000-0000-000082850000}"/>
    <cellStyle name="Komma 2 4 3 2 2 2 2" xfId="49004" xr:uid="{00000000-0005-0000-0000-000083850000}"/>
    <cellStyle name="Komma 2 4 3 2 2 3" xfId="49005" xr:uid="{00000000-0005-0000-0000-000084850000}"/>
    <cellStyle name="Komma 2 4 3 2 2_7. Other MTM adjustments" xfId="49006" xr:uid="{00000000-0005-0000-0000-000085850000}"/>
    <cellStyle name="Komma 2 4 3 2 3" xfId="49007" xr:uid="{00000000-0005-0000-0000-000086850000}"/>
    <cellStyle name="Komma 2 4 3 2 3 2" xfId="49008" xr:uid="{00000000-0005-0000-0000-000087850000}"/>
    <cellStyle name="Komma 2 4 3 2 3 2 2" xfId="49009" xr:uid="{00000000-0005-0000-0000-000088850000}"/>
    <cellStyle name="Komma 2 4 3 2 3 3" xfId="49010" xr:uid="{00000000-0005-0000-0000-000089850000}"/>
    <cellStyle name="Komma 2 4 3 2 3_7. Other MTM adjustments" xfId="49011" xr:uid="{00000000-0005-0000-0000-00008A850000}"/>
    <cellStyle name="Komma 2 4 3 2 4" xfId="49012" xr:uid="{00000000-0005-0000-0000-00008B850000}"/>
    <cellStyle name="Komma 2 4 3 2 4 2" xfId="49013" xr:uid="{00000000-0005-0000-0000-00008C850000}"/>
    <cellStyle name="Komma 2 4 3 2 4 2 2" xfId="49014" xr:uid="{00000000-0005-0000-0000-00008D850000}"/>
    <cellStyle name="Komma 2 4 3 2 4 3" xfId="49015" xr:uid="{00000000-0005-0000-0000-00008E850000}"/>
    <cellStyle name="Komma 2 4 3 2 4_7. Other MTM adjustments" xfId="49016" xr:uid="{00000000-0005-0000-0000-00008F850000}"/>
    <cellStyle name="Komma 2 4 3 2 5" xfId="49017" xr:uid="{00000000-0005-0000-0000-000090850000}"/>
    <cellStyle name="Komma 2 4 3 2 5 2" xfId="49018" xr:uid="{00000000-0005-0000-0000-000091850000}"/>
    <cellStyle name="Komma 2 4 3 2 6" xfId="49019" xr:uid="{00000000-0005-0000-0000-000092850000}"/>
    <cellStyle name="Komma 2 4 3 2_7. Other MTM adjustments" xfId="49020" xr:uid="{00000000-0005-0000-0000-000093850000}"/>
    <cellStyle name="Komma 2 4 3 3" xfId="49021" xr:uid="{00000000-0005-0000-0000-000094850000}"/>
    <cellStyle name="Komma 2 4 3 3 2" xfId="49022" xr:uid="{00000000-0005-0000-0000-000095850000}"/>
    <cellStyle name="Komma 2 4 3 3 2 2" xfId="49023" xr:uid="{00000000-0005-0000-0000-000096850000}"/>
    <cellStyle name="Komma 2 4 3 3 3" xfId="49024" xr:uid="{00000000-0005-0000-0000-000097850000}"/>
    <cellStyle name="Komma 2 4 3 3_7. Other MTM adjustments" xfId="49025" xr:uid="{00000000-0005-0000-0000-000098850000}"/>
    <cellStyle name="Komma 2 4 3 4" xfId="49026" xr:uid="{00000000-0005-0000-0000-000099850000}"/>
    <cellStyle name="Komma 2 4 3 4 2" xfId="49027" xr:uid="{00000000-0005-0000-0000-00009A850000}"/>
    <cellStyle name="Komma 2 4 3 4 2 2" xfId="49028" xr:uid="{00000000-0005-0000-0000-00009B850000}"/>
    <cellStyle name="Komma 2 4 3 4 3" xfId="49029" xr:uid="{00000000-0005-0000-0000-00009C850000}"/>
    <cellStyle name="Komma 2 4 3 4_7. Other MTM adjustments" xfId="49030" xr:uid="{00000000-0005-0000-0000-00009D850000}"/>
    <cellStyle name="Komma 2 4 3 5" xfId="49031" xr:uid="{00000000-0005-0000-0000-00009E850000}"/>
    <cellStyle name="Komma 2 4 3 5 2" xfId="49032" xr:uid="{00000000-0005-0000-0000-00009F850000}"/>
    <cellStyle name="Komma 2 4 3 5 2 2" xfId="49033" xr:uid="{00000000-0005-0000-0000-0000A0850000}"/>
    <cellStyle name="Komma 2 4 3 5 3" xfId="49034" xr:uid="{00000000-0005-0000-0000-0000A1850000}"/>
    <cellStyle name="Komma 2 4 3 5_7. Other MTM adjustments" xfId="49035" xr:uid="{00000000-0005-0000-0000-0000A2850000}"/>
    <cellStyle name="Komma 2 4 3 6" xfId="49036" xr:uid="{00000000-0005-0000-0000-0000A3850000}"/>
    <cellStyle name="Komma 2 4 3 6 2" xfId="49037" xr:uid="{00000000-0005-0000-0000-0000A4850000}"/>
    <cellStyle name="Komma 2 4 3 7" xfId="49038" xr:uid="{00000000-0005-0000-0000-0000A5850000}"/>
    <cellStyle name="Komma 2 4 3_7. Other MTM adjustments" xfId="49039" xr:uid="{00000000-0005-0000-0000-0000A6850000}"/>
    <cellStyle name="Komma 2 4 4" xfId="40084" xr:uid="{00000000-0005-0000-0000-0000A7850000}"/>
    <cellStyle name="Komma 2 4 4 2" xfId="49040" xr:uid="{00000000-0005-0000-0000-0000A8850000}"/>
    <cellStyle name="Komma 2 4 4 2 2" xfId="49041" xr:uid="{00000000-0005-0000-0000-0000A9850000}"/>
    <cellStyle name="Komma 2 4 4 2 2 2" xfId="49042" xr:uid="{00000000-0005-0000-0000-0000AA850000}"/>
    <cellStyle name="Komma 2 4 4 2 2 2 2" xfId="49043" xr:uid="{00000000-0005-0000-0000-0000AB850000}"/>
    <cellStyle name="Komma 2 4 4 2 2 3" xfId="49044" xr:uid="{00000000-0005-0000-0000-0000AC850000}"/>
    <cellStyle name="Komma 2 4 4 2 2_7. Other MTM adjustments" xfId="49045" xr:uid="{00000000-0005-0000-0000-0000AD850000}"/>
    <cellStyle name="Komma 2 4 4 2 3" xfId="49046" xr:uid="{00000000-0005-0000-0000-0000AE850000}"/>
    <cellStyle name="Komma 2 4 4 2 3 2" xfId="49047" xr:uid="{00000000-0005-0000-0000-0000AF850000}"/>
    <cellStyle name="Komma 2 4 4 2 3 2 2" xfId="49048" xr:uid="{00000000-0005-0000-0000-0000B0850000}"/>
    <cellStyle name="Komma 2 4 4 2 3 3" xfId="49049" xr:uid="{00000000-0005-0000-0000-0000B1850000}"/>
    <cellStyle name="Komma 2 4 4 2 3_7. Other MTM adjustments" xfId="49050" xr:uid="{00000000-0005-0000-0000-0000B2850000}"/>
    <cellStyle name="Komma 2 4 4 2 4" xfId="49051" xr:uid="{00000000-0005-0000-0000-0000B3850000}"/>
    <cellStyle name="Komma 2 4 4 2 4 2" xfId="49052" xr:uid="{00000000-0005-0000-0000-0000B4850000}"/>
    <cellStyle name="Komma 2 4 4 2 5" xfId="49053" xr:uid="{00000000-0005-0000-0000-0000B5850000}"/>
    <cellStyle name="Komma 2 4 4 2_7. Other MTM adjustments" xfId="49054" xr:uid="{00000000-0005-0000-0000-0000B6850000}"/>
    <cellStyle name="Komma 2 4 4 3" xfId="49055" xr:uid="{00000000-0005-0000-0000-0000B7850000}"/>
    <cellStyle name="Komma 2 4 4 3 2" xfId="49056" xr:uid="{00000000-0005-0000-0000-0000B8850000}"/>
    <cellStyle name="Komma 2 4 4 3 2 2" xfId="49057" xr:uid="{00000000-0005-0000-0000-0000B9850000}"/>
    <cellStyle name="Komma 2 4 4 3 3" xfId="49058" xr:uid="{00000000-0005-0000-0000-0000BA850000}"/>
    <cellStyle name="Komma 2 4 4 3_7. Other MTM adjustments" xfId="49059" xr:uid="{00000000-0005-0000-0000-0000BB850000}"/>
    <cellStyle name="Komma 2 4 4 4" xfId="49060" xr:uid="{00000000-0005-0000-0000-0000BC850000}"/>
    <cellStyle name="Komma 2 4 4 4 2" xfId="49061" xr:uid="{00000000-0005-0000-0000-0000BD850000}"/>
    <cellStyle name="Komma 2 4 4 4 2 2" xfId="49062" xr:uid="{00000000-0005-0000-0000-0000BE850000}"/>
    <cellStyle name="Komma 2 4 4 4 3" xfId="49063" xr:uid="{00000000-0005-0000-0000-0000BF850000}"/>
    <cellStyle name="Komma 2 4 4 4_7. Other MTM adjustments" xfId="49064" xr:uid="{00000000-0005-0000-0000-0000C0850000}"/>
    <cellStyle name="Komma 2 4 4 5" xfId="49065" xr:uid="{00000000-0005-0000-0000-0000C1850000}"/>
    <cellStyle name="Komma 2 4 4 5 2" xfId="49066" xr:uid="{00000000-0005-0000-0000-0000C2850000}"/>
    <cellStyle name="Komma 2 4 4 5 2 2" xfId="49067" xr:uid="{00000000-0005-0000-0000-0000C3850000}"/>
    <cellStyle name="Komma 2 4 4 5 3" xfId="49068" xr:uid="{00000000-0005-0000-0000-0000C4850000}"/>
    <cellStyle name="Komma 2 4 4 5_7. Other MTM adjustments" xfId="49069" xr:uid="{00000000-0005-0000-0000-0000C5850000}"/>
    <cellStyle name="Komma 2 4 4 6" xfId="49070" xr:uid="{00000000-0005-0000-0000-0000C6850000}"/>
    <cellStyle name="Komma 2 4 4 6 2" xfId="49071" xr:uid="{00000000-0005-0000-0000-0000C7850000}"/>
    <cellStyle name="Komma 2 4 4 7" xfId="49072" xr:uid="{00000000-0005-0000-0000-0000C8850000}"/>
    <cellStyle name="Komma 2 4 4_7. Other MTM adjustments" xfId="49073" xr:uid="{00000000-0005-0000-0000-0000C9850000}"/>
    <cellStyle name="Komma 2 4 5" xfId="40080" xr:uid="{00000000-0005-0000-0000-0000CA850000}"/>
    <cellStyle name="Komma 2 4 5 2" xfId="49074" xr:uid="{00000000-0005-0000-0000-0000CB850000}"/>
    <cellStyle name="Komma 2 4 5 2 2" xfId="49075" xr:uid="{00000000-0005-0000-0000-0000CC850000}"/>
    <cellStyle name="Komma 2 4 5 2 2 2" xfId="49076" xr:uid="{00000000-0005-0000-0000-0000CD850000}"/>
    <cellStyle name="Komma 2 4 5 2 3" xfId="49077" xr:uid="{00000000-0005-0000-0000-0000CE850000}"/>
    <cellStyle name="Komma 2 4 5 2_7. Other MTM adjustments" xfId="49078" xr:uid="{00000000-0005-0000-0000-0000CF850000}"/>
    <cellStyle name="Komma 2 4 5 3" xfId="49079" xr:uid="{00000000-0005-0000-0000-0000D0850000}"/>
    <cellStyle name="Komma 2 4 5 3 2" xfId="49080" xr:uid="{00000000-0005-0000-0000-0000D1850000}"/>
    <cellStyle name="Komma 2 4 5 3 2 2" xfId="49081" xr:uid="{00000000-0005-0000-0000-0000D2850000}"/>
    <cellStyle name="Komma 2 4 5 3 3" xfId="49082" xr:uid="{00000000-0005-0000-0000-0000D3850000}"/>
    <cellStyle name="Komma 2 4 5 3_7. Other MTM adjustments" xfId="49083" xr:uid="{00000000-0005-0000-0000-0000D4850000}"/>
    <cellStyle name="Komma 2 4 5 4" xfId="49084" xr:uid="{00000000-0005-0000-0000-0000D5850000}"/>
    <cellStyle name="Komma 2 4 5 4 2" xfId="49085" xr:uid="{00000000-0005-0000-0000-0000D6850000}"/>
    <cellStyle name="Komma 2 4 5 4 2 2" xfId="49086" xr:uid="{00000000-0005-0000-0000-0000D7850000}"/>
    <cellStyle name="Komma 2 4 5 4 3" xfId="49087" xr:uid="{00000000-0005-0000-0000-0000D8850000}"/>
    <cellStyle name="Komma 2 4 5 4_7. Other MTM adjustments" xfId="49088" xr:uid="{00000000-0005-0000-0000-0000D9850000}"/>
    <cellStyle name="Komma 2 4 5 5" xfId="49089" xr:uid="{00000000-0005-0000-0000-0000DA850000}"/>
    <cellStyle name="Komma 2 4 5 5 2" xfId="49090" xr:uid="{00000000-0005-0000-0000-0000DB850000}"/>
    <cellStyle name="Komma 2 4 5 6" xfId="49091" xr:uid="{00000000-0005-0000-0000-0000DC850000}"/>
    <cellStyle name="Komma 2 4 5_7. Other MTM adjustments" xfId="49092" xr:uid="{00000000-0005-0000-0000-0000DD850000}"/>
    <cellStyle name="Komma 2 4 6" xfId="49093" xr:uid="{00000000-0005-0000-0000-0000DE850000}"/>
    <cellStyle name="Komma 2 4 6 2" xfId="49094" xr:uid="{00000000-0005-0000-0000-0000DF850000}"/>
    <cellStyle name="Komma 2 4 6 2 2" xfId="49095" xr:uid="{00000000-0005-0000-0000-0000E0850000}"/>
    <cellStyle name="Komma 2 4 6 3" xfId="49096" xr:uid="{00000000-0005-0000-0000-0000E1850000}"/>
    <cellStyle name="Komma 2 4 6_7. Other MTM adjustments" xfId="49097" xr:uid="{00000000-0005-0000-0000-0000E2850000}"/>
    <cellStyle name="Komma 2 4 7" xfId="49098" xr:uid="{00000000-0005-0000-0000-0000E3850000}"/>
    <cellStyle name="Komma 2 4 7 2" xfId="49099" xr:uid="{00000000-0005-0000-0000-0000E4850000}"/>
    <cellStyle name="Komma 2 4 7 2 2" xfId="49100" xr:uid="{00000000-0005-0000-0000-0000E5850000}"/>
    <cellStyle name="Komma 2 4 7 3" xfId="49101" xr:uid="{00000000-0005-0000-0000-0000E6850000}"/>
    <cellStyle name="Komma 2 4 7_7. Other MTM adjustments" xfId="49102" xr:uid="{00000000-0005-0000-0000-0000E7850000}"/>
    <cellStyle name="Komma 2 4 8" xfId="49103" xr:uid="{00000000-0005-0000-0000-0000E8850000}"/>
    <cellStyle name="Komma 2 4 8 2" xfId="49104" xr:uid="{00000000-0005-0000-0000-0000E9850000}"/>
    <cellStyle name="Komma 2 4 8 2 2" xfId="49105" xr:uid="{00000000-0005-0000-0000-0000EA850000}"/>
    <cellStyle name="Komma 2 4 8 3" xfId="49106" xr:uid="{00000000-0005-0000-0000-0000EB850000}"/>
    <cellStyle name="Komma 2 4 8_7. Other MTM adjustments" xfId="49107" xr:uid="{00000000-0005-0000-0000-0000EC850000}"/>
    <cellStyle name="Komma 2 4 9" xfId="49108" xr:uid="{00000000-0005-0000-0000-0000ED850000}"/>
    <cellStyle name="Komma 2 4_7. Other MTM adjustments" xfId="49109" xr:uid="{00000000-0005-0000-0000-0000EE850000}"/>
    <cellStyle name="Komma 2 5" xfId="7470" xr:uid="{00000000-0005-0000-0000-0000EF850000}"/>
    <cellStyle name="Komma 2 5 10" xfId="49110" xr:uid="{00000000-0005-0000-0000-0000F0850000}"/>
    <cellStyle name="Komma 2 5 2" xfId="40086" xr:uid="{00000000-0005-0000-0000-0000F1850000}"/>
    <cellStyle name="Komma 2 5 2 2" xfId="49111" xr:uid="{00000000-0005-0000-0000-0000F2850000}"/>
    <cellStyle name="Komma 2 5 2 2 2" xfId="49112" xr:uid="{00000000-0005-0000-0000-0000F3850000}"/>
    <cellStyle name="Komma 2 5 2 2 2 2" xfId="49113" xr:uid="{00000000-0005-0000-0000-0000F4850000}"/>
    <cellStyle name="Komma 2 5 2 2 2 2 2" xfId="49114" xr:uid="{00000000-0005-0000-0000-0000F5850000}"/>
    <cellStyle name="Komma 2 5 2 2 2 3" xfId="49115" xr:uid="{00000000-0005-0000-0000-0000F6850000}"/>
    <cellStyle name="Komma 2 5 2 2 2_7. Other MTM adjustments" xfId="49116" xr:uid="{00000000-0005-0000-0000-0000F7850000}"/>
    <cellStyle name="Komma 2 5 2 2 3" xfId="49117" xr:uid="{00000000-0005-0000-0000-0000F8850000}"/>
    <cellStyle name="Komma 2 5 2 2 3 2" xfId="49118" xr:uid="{00000000-0005-0000-0000-0000F9850000}"/>
    <cellStyle name="Komma 2 5 2 2 3 2 2" xfId="49119" xr:uid="{00000000-0005-0000-0000-0000FA850000}"/>
    <cellStyle name="Komma 2 5 2 2 3 3" xfId="49120" xr:uid="{00000000-0005-0000-0000-0000FB850000}"/>
    <cellStyle name="Komma 2 5 2 2 3_7. Other MTM adjustments" xfId="49121" xr:uid="{00000000-0005-0000-0000-0000FC850000}"/>
    <cellStyle name="Komma 2 5 2 2 4" xfId="49122" xr:uid="{00000000-0005-0000-0000-0000FD850000}"/>
    <cellStyle name="Komma 2 5 2 2 4 2" xfId="49123" xr:uid="{00000000-0005-0000-0000-0000FE850000}"/>
    <cellStyle name="Komma 2 5 2 2 4 2 2" xfId="49124" xr:uid="{00000000-0005-0000-0000-0000FF850000}"/>
    <cellStyle name="Komma 2 5 2 2 4 3" xfId="49125" xr:uid="{00000000-0005-0000-0000-000000860000}"/>
    <cellStyle name="Komma 2 5 2 2 4_7. Other MTM adjustments" xfId="49126" xr:uid="{00000000-0005-0000-0000-000001860000}"/>
    <cellStyle name="Komma 2 5 2 2 5" xfId="49127" xr:uid="{00000000-0005-0000-0000-000002860000}"/>
    <cellStyle name="Komma 2 5 2 2 5 2" xfId="49128" xr:uid="{00000000-0005-0000-0000-000003860000}"/>
    <cellStyle name="Komma 2 5 2 2 6" xfId="49129" xr:uid="{00000000-0005-0000-0000-000004860000}"/>
    <cellStyle name="Komma 2 5 2 2_7. Other MTM adjustments" xfId="49130" xr:uid="{00000000-0005-0000-0000-000005860000}"/>
    <cellStyle name="Komma 2 5 2 3" xfId="49131" xr:uid="{00000000-0005-0000-0000-000006860000}"/>
    <cellStyle name="Komma 2 5 2 3 2" xfId="49132" xr:uid="{00000000-0005-0000-0000-000007860000}"/>
    <cellStyle name="Komma 2 5 2 3 2 2" xfId="49133" xr:uid="{00000000-0005-0000-0000-000008860000}"/>
    <cellStyle name="Komma 2 5 2 3 3" xfId="49134" xr:uid="{00000000-0005-0000-0000-000009860000}"/>
    <cellStyle name="Komma 2 5 2 3_7. Other MTM adjustments" xfId="49135" xr:uid="{00000000-0005-0000-0000-00000A860000}"/>
    <cellStyle name="Komma 2 5 2 4" xfId="49136" xr:uid="{00000000-0005-0000-0000-00000B860000}"/>
    <cellStyle name="Komma 2 5 2 4 2" xfId="49137" xr:uid="{00000000-0005-0000-0000-00000C860000}"/>
    <cellStyle name="Komma 2 5 2 4 2 2" xfId="49138" xr:uid="{00000000-0005-0000-0000-00000D860000}"/>
    <cellStyle name="Komma 2 5 2 4 3" xfId="49139" xr:uid="{00000000-0005-0000-0000-00000E860000}"/>
    <cellStyle name="Komma 2 5 2 4_7. Other MTM adjustments" xfId="49140" xr:uid="{00000000-0005-0000-0000-00000F860000}"/>
    <cellStyle name="Komma 2 5 2 5" xfId="49141" xr:uid="{00000000-0005-0000-0000-000010860000}"/>
    <cellStyle name="Komma 2 5 2 5 2" xfId="49142" xr:uid="{00000000-0005-0000-0000-000011860000}"/>
    <cellStyle name="Komma 2 5 2 5 2 2" xfId="49143" xr:uid="{00000000-0005-0000-0000-000012860000}"/>
    <cellStyle name="Komma 2 5 2 5 3" xfId="49144" xr:uid="{00000000-0005-0000-0000-000013860000}"/>
    <cellStyle name="Komma 2 5 2 5_7. Other MTM adjustments" xfId="49145" xr:uid="{00000000-0005-0000-0000-000014860000}"/>
    <cellStyle name="Komma 2 5 2 6" xfId="49146" xr:uid="{00000000-0005-0000-0000-000015860000}"/>
    <cellStyle name="Komma 2 5 2 6 2" xfId="49147" xr:uid="{00000000-0005-0000-0000-000016860000}"/>
    <cellStyle name="Komma 2 5 2 6 2 2" xfId="49148" xr:uid="{00000000-0005-0000-0000-000017860000}"/>
    <cellStyle name="Komma 2 5 2 6 3" xfId="49149" xr:uid="{00000000-0005-0000-0000-000018860000}"/>
    <cellStyle name="Komma 2 5 2 6_7. Other MTM adjustments" xfId="49150" xr:uid="{00000000-0005-0000-0000-000019860000}"/>
    <cellStyle name="Komma 2 5 2 7" xfId="49151" xr:uid="{00000000-0005-0000-0000-00001A860000}"/>
    <cellStyle name="Komma 2 5 2 7 2" xfId="49152" xr:uid="{00000000-0005-0000-0000-00001B860000}"/>
    <cellStyle name="Komma 2 5 2 8" xfId="49153" xr:uid="{00000000-0005-0000-0000-00001C860000}"/>
    <cellStyle name="Komma 2 5 2_7. Other MTM adjustments" xfId="49154" xr:uid="{00000000-0005-0000-0000-00001D860000}"/>
    <cellStyle name="Komma 2 5 3" xfId="40085" xr:uid="{00000000-0005-0000-0000-00001E860000}"/>
    <cellStyle name="Komma 2 5 3 2" xfId="49155" xr:uid="{00000000-0005-0000-0000-00001F860000}"/>
    <cellStyle name="Komma 2 5 3 2 2" xfId="49156" xr:uid="{00000000-0005-0000-0000-000020860000}"/>
    <cellStyle name="Komma 2 5 3 2 2 2" xfId="49157" xr:uid="{00000000-0005-0000-0000-000021860000}"/>
    <cellStyle name="Komma 2 5 3 2 2 2 2" xfId="49158" xr:uid="{00000000-0005-0000-0000-000022860000}"/>
    <cellStyle name="Komma 2 5 3 2 2 3" xfId="49159" xr:uid="{00000000-0005-0000-0000-000023860000}"/>
    <cellStyle name="Komma 2 5 3 2 2_7. Other MTM adjustments" xfId="49160" xr:uid="{00000000-0005-0000-0000-000024860000}"/>
    <cellStyle name="Komma 2 5 3 2 3" xfId="49161" xr:uid="{00000000-0005-0000-0000-000025860000}"/>
    <cellStyle name="Komma 2 5 3 2 3 2" xfId="49162" xr:uid="{00000000-0005-0000-0000-000026860000}"/>
    <cellStyle name="Komma 2 5 3 2 3 2 2" xfId="49163" xr:uid="{00000000-0005-0000-0000-000027860000}"/>
    <cellStyle name="Komma 2 5 3 2 3 3" xfId="49164" xr:uid="{00000000-0005-0000-0000-000028860000}"/>
    <cellStyle name="Komma 2 5 3 2 3_7. Other MTM adjustments" xfId="49165" xr:uid="{00000000-0005-0000-0000-000029860000}"/>
    <cellStyle name="Komma 2 5 3 2 4" xfId="49166" xr:uid="{00000000-0005-0000-0000-00002A860000}"/>
    <cellStyle name="Komma 2 5 3 2 4 2" xfId="49167" xr:uid="{00000000-0005-0000-0000-00002B860000}"/>
    <cellStyle name="Komma 2 5 3 2 4 2 2" xfId="49168" xr:uid="{00000000-0005-0000-0000-00002C860000}"/>
    <cellStyle name="Komma 2 5 3 2 4 3" xfId="49169" xr:uid="{00000000-0005-0000-0000-00002D860000}"/>
    <cellStyle name="Komma 2 5 3 2 4_7. Other MTM adjustments" xfId="49170" xr:uid="{00000000-0005-0000-0000-00002E860000}"/>
    <cellStyle name="Komma 2 5 3 2 5" xfId="49171" xr:uid="{00000000-0005-0000-0000-00002F860000}"/>
    <cellStyle name="Komma 2 5 3 2 5 2" xfId="49172" xr:uid="{00000000-0005-0000-0000-000030860000}"/>
    <cellStyle name="Komma 2 5 3 2 6" xfId="49173" xr:uid="{00000000-0005-0000-0000-000031860000}"/>
    <cellStyle name="Komma 2 5 3 2_7. Other MTM adjustments" xfId="49174" xr:uid="{00000000-0005-0000-0000-000032860000}"/>
    <cellStyle name="Komma 2 5 3 3" xfId="49175" xr:uid="{00000000-0005-0000-0000-000033860000}"/>
    <cellStyle name="Komma 2 5 3 3 2" xfId="49176" xr:uid="{00000000-0005-0000-0000-000034860000}"/>
    <cellStyle name="Komma 2 5 3 3 2 2" xfId="49177" xr:uid="{00000000-0005-0000-0000-000035860000}"/>
    <cellStyle name="Komma 2 5 3 3 3" xfId="49178" xr:uid="{00000000-0005-0000-0000-000036860000}"/>
    <cellStyle name="Komma 2 5 3 3_7. Other MTM adjustments" xfId="49179" xr:uid="{00000000-0005-0000-0000-000037860000}"/>
    <cellStyle name="Komma 2 5 3 4" xfId="49180" xr:uid="{00000000-0005-0000-0000-000038860000}"/>
    <cellStyle name="Komma 2 5 3 4 2" xfId="49181" xr:uid="{00000000-0005-0000-0000-000039860000}"/>
    <cellStyle name="Komma 2 5 3 4 2 2" xfId="49182" xr:uid="{00000000-0005-0000-0000-00003A860000}"/>
    <cellStyle name="Komma 2 5 3 4 3" xfId="49183" xr:uid="{00000000-0005-0000-0000-00003B860000}"/>
    <cellStyle name="Komma 2 5 3 4_7. Other MTM adjustments" xfId="49184" xr:uid="{00000000-0005-0000-0000-00003C860000}"/>
    <cellStyle name="Komma 2 5 3 5" xfId="49185" xr:uid="{00000000-0005-0000-0000-00003D860000}"/>
    <cellStyle name="Komma 2 5 3 5 2" xfId="49186" xr:uid="{00000000-0005-0000-0000-00003E860000}"/>
    <cellStyle name="Komma 2 5 3 5 2 2" xfId="49187" xr:uid="{00000000-0005-0000-0000-00003F860000}"/>
    <cellStyle name="Komma 2 5 3 5 3" xfId="49188" xr:uid="{00000000-0005-0000-0000-000040860000}"/>
    <cellStyle name="Komma 2 5 3 5_7. Other MTM adjustments" xfId="49189" xr:uid="{00000000-0005-0000-0000-000041860000}"/>
    <cellStyle name="Komma 2 5 3 6" xfId="49190" xr:uid="{00000000-0005-0000-0000-000042860000}"/>
    <cellStyle name="Komma 2 5 3 6 2" xfId="49191" xr:uid="{00000000-0005-0000-0000-000043860000}"/>
    <cellStyle name="Komma 2 5 3 7" xfId="49192" xr:uid="{00000000-0005-0000-0000-000044860000}"/>
    <cellStyle name="Komma 2 5 3_7. Other MTM adjustments" xfId="49193" xr:uid="{00000000-0005-0000-0000-000045860000}"/>
    <cellStyle name="Komma 2 5 4" xfId="49194" xr:uid="{00000000-0005-0000-0000-000046860000}"/>
    <cellStyle name="Komma 2 5 4 2" xfId="49195" xr:uid="{00000000-0005-0000-0000-000047860000}"/>
    <cellStyle name="Komma 2 5 4 2 2" xfId="49196" xr:uid="{00000000-0005-0000-0000-000048860000}"/>
    <cellStyle name="Komma 2 5 4 2 2 2" xfId="49197" xr:uid="{00000000-0005-0000-0000-000049860000}"/>
    <cellStyle name="Komma 2 5 4 2 3" xfId="49198" xr:uid="{00000000-0005-0000-0000-00004A860000}"/>
    <cellStyle name="Komma 2 5 4 2_7. Other MTM adjustments" xfId="49199" xr:uid="{00000000-0005-0000-0000-00004B860000}"/>
    <cellStyle name="Komma 2 5 4 3" xfId="49200" xr:uid="{00000000-0005-0000-0000-00004C860000}"/>
    <cellStyle name="Komma 2 5 4 3 2" xfId="49201" xr:uid="{00000000-0005-0000-0000-00004D860000}"/>
    <cellStyle name="Komma 2 5 4 3 2 2" xfId="49202" xr:uid="{00000000-0005-0000-0000-00004E860000}"/>
    <cellStyle name="Komma 2 5 4 3 3" xfId="49203" xr:uid="{00000000-0005-0000-0000-00004F860000}"/>
    <cellStyle name="Komma 2 5 4 3_7. Other MTM adjustments" xfId="49204" xr:uid="{00000000-0005-0000-0000-000050860000}"/>
    <cellStyle name="Komma 2 5 4 4" xfId="49205" xr:uid="{00000000-0005-0000-0000-000051860000}"/>
    <cellStyle name="Komma 2 5 4 4 2" xfId="49206" xr:uid="{00000000-0005-0000-0000-000052860000}"/>
    <cellStyle name="Komma 2 5 4 4 2 2" xfId="49207" xr:uid="{00000000-0005-0000-0000-000053860000}"/>
    <cellStyle name="Komma 2 5 4 4 3" xfId="49208" xr:uid="{00000000-0005-0000-0000-000054860000}"/>
    <cellStyle name="Komma 2 5 4 4_7. Other MTM adjustments" xfId="49209" xr:uid="{00000000-0005-0000-0000-000055860000}"/>
    <cellStyle name="Komma 2 5 4 5" xfId="49210" xr:uid="{00000000-0005-0000-0000-000056860000}"/>
    <cellStyle name="Komma 2 5 4 5 2" xfId="49211" xr:uid="{00000000-0005-0000-0000-000057860000}"/>
    <cellStyle name="Komma 2 5 4 6" xfId="49212" xr:uid="{00000000-0005-0000-0000-000058860000}"/>
    <cellStyle name="Komma 2 5 4_7. Other MTM adjustments" xfId="49213" xr:uid="{00000000-0005-0000-0000-000059860000}"/>
    <cellStyle name="Komma 2 5 5" xfId="49214" xr:uid="{00000000-0005-0000-0000-00005A860000}"/>
    <cellStyle name="Komma 2 5 5 2" xfId="49215" xr:uid="{00000000-0005-0000-0000-00005B860000}"/>
    <cellStyle name="Komma 2 5 5 2 2" xfId="49216" xr:uid="{00000000-0005-0000-0000-00005C860000}"/>
    <cellStyle name="Komma 2 5 5 3" xfId="49217" xr:uid="{00000000-0005-0000-0000-00005D860000}"/>
    <cellStyle name="Komma 2 5 5_7. Other MTM adjustments" xfId="49218" xr:uid="{00000000-0005-0000-0000-00005E860000}"/>
    <cellStyle name="Komma 2 5 6" xfId="49219" xr:uid="{00000000-0005-0000-0000-00005F860000}"/>
    <cellStyle name="Komma 2 5 6 2" xfId="49220" xr:uid="{00000000-0005-0000-0000-000060860000}"/>
    <cellStyle name="Komma 2 5 6 2 2" xfId="49221" xr:uid="{00000000-0005-0000-0000-000061860000}"/>
    <cellStyle name="Komma 2 5 6 3" xfId="49222" xr:uid="{00000000-0005-0000-0000-000062860000}"/>
    <cellStyle name="Komma 2 5 6_7. Other MTM adjustments" xfId="49223" xr:uid="{00000000-0005-0000-0000-000063860000}"/>
    <cellStyle name="Komma 2 5 7" xfId="49224" xr:uid="{00000000-0005-0000-0000-000064860000}"/>
    <cellStyle name="Komma 2 5 7 2" xfId="49225" xr:uid="{00000000-0005-0000-0000-000065860000}"/>
    <cellStyle name="Komma 2 5 7 2 2" xfId="49226" xr:uid="{00000000-0005-0000-0000-000066860000}"/>
    <cellStyle name="Komma 2 5 7 3" xfId="49227" xr:uid="{00000000-0005-0000-0000-000067860000}"/>
    <cellStyle name="Komma 2 5 7_7. Other MTM adjustments" xfId="49228" xr:uid="{00000000-0005-0000-0000-000068860000}"/>
    <cellStyle name="Komma 2 5 8" xfId="49229" xr:uid="{00000000-0005-0000-0000-000069860000}"/>
    <cellStyle name="Komma 2 5 8 2" xfId="49230" xr:uid="{00000000-0005-0000-0000-00006A860000}"/>
    <cellStyle name="Komma 2 5 8 2 2" xfId="49231" xr:uid="{00000000-0005-0000-0000-00006B860000}"/>
    <cellStyle name="Komma 2 5 8 3" xfId="49232" xr:uid="{00000000-0005-0000-0000-00006C860000}"/>
    <cellStyle name="Komma 2 5 8_7. Other MTM adjustments" xfId="49233" xr:uid="{00000000-0005-0000-0000-00006D860000}"/>
    <cellStyle name="Komma 2 5 9" xfId="49234" xr:uid="{00000000-0005-0000-0000-00006E860000}"/>
    <cellStyle name="Komma 2 5 9 2" xfId="49235" xr:uid="{00000000-0005-0000-0000-00006F860000}"/>
    <cellStyle name="Komma 2 5_7. Other MTM adjustments" xfId="49236" xr:uid="{00000000-0005-0000-0000-000070860000}"/>
    <cellStyle name="Komma 2 6" xfId="7471" xr:uid="{00000000-0005-0000-0000-000071860000}"/>
    <cellStyle name="Komma 2 6 2" xfId="24449" xr:uid="{00000000-0005-0000-0000-000072860000}"/>
    <cellStyle name="Komma 2 6 2 2" xfId="49237" xr:uid="{00000000-0005-0000-0000-000073860000}"/>
    <cellStyle name="Komma 2 6 2 2 2" xfId="49238" xr:uid="{00000000-0005-0000-0000-000074860000}"/>
    <cellStyle name="Komma 2 6 2 2 2 2" xfId="49239" xr:uid="{00000000-0005-0000-0000-000075860000}"/>
    <cellStyle name="Komma 2 6 2 2 3" xfId="49240" xr:uid="{00000000-0005-0000-0000-000076860000}"/>
    <cellStyle name="Komma 2 6 2 2_7. Other MTM adjustments" xfId="49241" xr:uid="{00000000-0005-0000-0000-000077860000}"/>
    <cellStyle name="Komma 2 6 2 3" xfId="49242" xr:uid="{00000000-0005-0000-0000-000078860000}"/>
    <cellStyle name="Komma 2 6 2 3 2" xfId="49243" xr:uid="{00000000-0005-0000-0000-000079860000}"/>
    <cellStyle name="Komma 2 6 2 3 2 2" xfId="49244" xr:uid="{00000000-0005-0000-0000-00007A860000}"/>
    <cellStyle name="Komma 2 6 2 3 3" xfId="49245" xr:uid="{00000000-0005-0000-0000-00007B860000}"/>
    <cellStyle name="Komma 2 6 2 3_7. Other MTM adjustments" xfId="49246" xr:uid="{00000000-0005-0000-0000-00007C860000}"/>
    <cellStyle name="Komma 2 6 2 4" xfId="49247" xr:uid="{00000000-0005-0000-0000-00007D860000}"/>
    <cellStyle name="Komma 2 6 2 4 2" xfId="49248" xr:uid="{00000000-0005-0000-0000-00007E860000}"/>
    <cellStyle name="Komma 2 6 2 4 2 2" xfId="49249" xr:uid="{00000000-0005-0000-0000-00007F860000}"/>
    <cellStyle name="Komma 2 6 2 4 3" xfId="49250" xr:uid="{00000000-0005-0000-0000-000080860000}"/>
    <cellStyle name="Komma 2 6 2 4_7. Other MTM adjustments" xfId="49251" xr:uid="{00000000-0005-0000-0000-000081860000}"/>
    <cellStyle name="Komma 2 6 2 5" xfId="49252" xr:uid="{00000000-0005-0000-0000-000082860000}"/>
    <cellStyle name="Komma 2 6 2 5 2" xfId="49253" xr:uid="{00000000-0005-0000-0000-000083860000}"/>
    <cellStyle name="Komma 2 6 2 6" xfId="49254" xr:uid="{00000000-0005-0000-0000-000084860000}"/>
    <cellStyle name="Komma 2 6 2_7. Other MTM adjustments" xfId="49255" xr:uid="{00000000-0005-0000-0000-000085860000}"/>
    <cellStyle name="Komma 2 6 3" xfId="40087" xr:uid="{00000000-0005-0000-0000-000086860000}"/>
    <cellStyle name="Komma 2 6 3 2" xfId="49256" xr:uid="{00000000-0005-0000-0000-000087860000}"/>
    <cellStyle name="Komma 2 6 3 2 2" xfId="49257" xr:uid="{00000000-0005-0000-0000-000088860000}"/>
    <cellStyle name="Komma 2 6 3 3" xfId="49258" xr:uid="{00000000-0005-0000-0000-000089860000}"/>
    <cellStyle name="Komma 2 6 3_7. Other MTM adjustments" xfId="49259" xr:uid="{00000000-0005-0000-0000-00008A860000}"/>
    <cellStyle name="Komma 2 6 4" xfId="49260" xr:uid="{00000000-0005-0000-0000-00008B860000}"/>
    <cellStyle name="Komma 2 6 4 2" xfId="49261" xr:uid="{00000000-0005-0000-0000-00008C860000}"/>
    <cellStyle name="Komma 2 6 4 2 2" xfId="49262" xr:uid="{00000000-0005-0000-0000-00008D860000}"/>
    <cellStyle name="Komma 2 6 4 3" xfId="49263" xr:uid="{00000000-0005-0000-0000-00008E860000}"/>
    <cellStyle name="Komma 2 6 4_7. Other MTM adjustments" xfId="49264" xr:uid="{00000000-0005-0000-0000-00008F860000}"/>
    <cellStyle name="Komma 2 6 5" xfId="49265" xr:uid="{00000000-0005-0000-0000-000090860000}"/>
    <cellStyle name="Komma 2 6 5 2" xfId="49266" xr:uid="{00000000-0005-0000-0000-000091860000}"/>
    <cellStyle name="Komma 2 6 5 2 2" xfId="49267" xr:uid="{00000000-0005-0000-0000-000092860000}"/>
    <cellStyle name="Komma 2 6 5 3" xfId="49268" xr:uid="{00000000-0005-0000-0000-000093860000}"/>
    <cellStyle name="Komma 2 6 5_7. Other MTM adjustments" xfId="49269" xr:uid="{00000000-0005-0000-0000-000094860000}"/>
    <cellStyle name="Komma 2 6 6" xfId="49270" xr:uid="{00000000-0005-0000-0000-000095860000}"/>
    <cellStyle name="Komma 2 6 6 2" xfId="49271" xr:uid="{00000000-0005-0000-0000-000096860000}"/>
    <cellStyle name="Komma 2 6 6 2 2" xfId="49272" xr:uid="{00000000-0005-0000-0000-000097860000}"/>
    <cellStyle name="Komma 2 6 6 3" xfId="49273" xr:uid="{00000000-0005-0000-0000-000098860000}"/>
    <cellStyle name="Komma 2 6 6_7. Other MTM adjustments" xfId="49274" xr:uid="{00000000-0005-0000-0000-000099860000}"/>
    <cellStyle name="Komma 2 6 7" xfId="49275" xr:uid="{00000000-0005-0000-0000-00009A860000}"/>
    <cellStyle name="Komma 2 6_7. Other MTM adjustments" xfId="49276" xr:uid="{00000000-0005-0000-0000-00009B860000}"/>
    <cellStyle name="Komma 2 7" xfId="7472" xr:uid="{00000000-0005-0000-0000-00009C860000}"/>
    <cellStyle name="Komma 2 7 2" xfId="40088" xr:uid="{00000000-0005-0000-0000-00009D860000}"/>
    <cellStyle name="Komma 2 7 2 2" xfId="49277" xr:uid="{00000000-0005-0000-0000-00009E860000}"/>
    <cellStyle name="Komma 2 7 2 2 2" xfId="49278" xr:uid="{00000000-0005-0000-0000-00009F860000}"/>
    <cellStyle name="Komma 2 7 2 2 2 2" xfId="49279" xr:uid="{00000000-0005-0000-0000-0000A0860000}"/>
    <cellStyle name="Komma 2 7 2 2 3" xfId="49280" xr:uid="{00000000-0005-0000-0000-0000A1860000}"/>
    <cellStyle name="Komma 2 7 2 2_7. Other MTM adjustments" xfId="49281" xr:uid="{00000000-0005-0000-0000-0000A2860000}"/>
    <cellStyle name="Komma 2 7 2 3" xfId="49282" xr:uid="{00000000-0005-0000-0000-0000A3860000}"/>
    <cellStyle name="Komma 2 7 2 3 2" xfId="49283" xr:uid="{00000000-0005-0000-0000-0000A4860000}"/>
    <cellStyle name="Komma 2 7 2 3 2 2" xfId="49284" xr:uid="{00000000-0005-0000-0000-0000A5860000}"/>
    <cellStyle name="Komma 2 7 2 3 3" xfId="49285" xr:uid="{00000000-0005-0000-0000-0000A6860000}"/>
    <cellStyle name="Komma 2 7 2 3_7. Other MTM adjustments" xfId="49286" xr:uid="{00000000-0005-0000-0000-0000A7860000}"/>
    <cellStyle name="Komma 2 7 2 4" xfId="49287" xr:uid="{00000000-0005-0000-0000-0000A8860000}"/>
    <cellStyle name="Komma 2 7 2 4 2" xfId="49288" xr:uid="{00000000-0005-0000-0000-0000A9860000}"/>
    <cellStyle name="Komma 2 7 2 4 2 2" xfId="49289" xr:uid="{00000000-0005-0000-0000-0000AA860000}"/>
    <cellStyle name="Komma 2 7 2 4 3" xfId="49290" xr:uid="{00000000-0005-0000-0000-0000AB860000}"/>
    <cellStyle name="Komma 2 7 2 4_7. Other MTM adjustments" xfId="49291" xr:uid="{00000000-0005-0000-0000-0000AC860000}"/>
    <cellStyle name="Komma 2 7 2 5" xfId="49292" xr:uid="{00000000-0005-0000-0000-0000AD860000}"/>
    <cellStyle name="Komma 2 7 2 5 2" xfId="49293" xr:uid="{00000000-0005-0000-0000-0000AE860000}"/>
    <cellStyle name="Komma 2 7 2 6" xfId="49294" xr:uid="{00000000-0005-0000-0000-0000AF860000}"/>
    <cellStyle name="Komma 2 7 2_7. Other MTM adjustments" xfId="49295" xr:uid="{00000000-0005-0000-0000-0000B0860000}"/>
    <cellStyle name="Komma 2 7 3" xfId="49296" xr:uid="{00000000-0005-0000-0000-0000B1860000}"/>
    <cellStyle name="Komma 2 7 3 2" xfId="49297" xr:uid="{00000000-0005-0000-0000-0000B2860000}"/>
    <cellStyle name="Komma 2 7 3 2 2" xfId="49298" xr:uid="{00000000-0005-0000-0000-0000B3860000}"/>
    <cellStyle name="Komma 2 7 3 3" xfId="49299" xr:uid="{00000000-0005-0000-0000-0000B4860000}"/>
    <cellStyle name="Komma 2 7 3_7. Other MTM adjustments" xfId="49300" xr:uid="{00000000-0005-0000-0000-0000B5860000}"/>
    <cellStyle name="Komma 2 7 4" xfId="49301" xr:uid="{00000000-0005-0000-0000-0000B6860000}"/>
    <cellStyle name="Komma 2 7 4 2" xfId="49302" xr:uid="{00000000-0005-0000-0000-0000B7860000}"/>
    <cellStyle name="Komma 2 7 4 2 2" xfId="49303" xr:uid="{00000000-0005-0000-0000-0000B8860000}"/>
    <cellStyle name="Komma 2 7 4 3" xfId="49304" xr:uid="{00000000-0005-0000-0000-0000B9860000}"/>
    <cellStyle name="Komma 2 7 4_7. Other MTM adjustments" xfId="49305" xr:uid="{00000000-0005-0000-0000-0000BA860000}"/>
    <cellStyle name="Komma 2 7 5" xfId="49306" xr:uid="{00000000-0005-0000-0000-0000BB860000}"/>
    <cellStyle name="Komma 2 7 5 2" xfId="49307" xr:uid="{00000000-0005-0000-0000-0000BC860000}"/>
    <cellStyle name="Komma 2 7 5 2 2" xfId="49308" xr:uid="{00000000-0005-0000-0000-0000BD860000}"/>
    <cellStyle name="Komma 2 7 5 3" xfId="49309" xr:uid="{00000000-0005-0000-0000-0000BE860000}"/>
    <cellStyle name="Komma 2 7 5_7. Other MTM adjustments" xfId="49310" xr:uid="{00000000-0005-0000-0000-0000BF860000}"/>
    <cellStyle name="Komma 2 7 6" xfId="49311" xr:uid="{00000000-0005-0000-0000-0000C0860000}"/>
    <cellStyle name="Komma 2 7 6 2" xfId="49312" xr:uid="{00000000-0005-0000-0000-0000C1860000}"/>
    <cellStyle name="Komma 2 7 7" xfId="49313" xr:uid="{00000000-0005-0000-0000-0000C2860000}"/>
    <cellStyle name="Komma 2 7_7. Other MTM adjustments" xfId="49314" xr:uid="{00000000-0005-0000-0000-0000C3860000}"/>
    <cellStyle name="Komma 2 8" xfId="36061" xr:uid="{00000000-0005-0000-0000-0000C4860000}"/>
    <cellStyle name="Komma 2 8 2" xfId="49315" xr:uid="{00000000-0005-0000-0000-0000C5860000}"/>
    <cellStyle name="Komma 2 8 2 2" xfId="49316" xr:uid="{00000000-0005-0000-0000-0000C6860000}"/>
    <cellStyle name="Komma 2 8 2 2 2" xfId="49317" xr:uid="{00000000-0005-0000-0000-0000C7860000}"/>
    <cellStyle name="Komma 2 8 2 2 2 2" xfId="49318" xr:uid="{00000000-0005-0000-0000-0000C8860000}"/>
    <cellStyle name="Komma 2 8 2 2 3" xfId="49319" xr:uid="{00000000-0005-0000-0000-0000C9860000}"/>
    <cellStyle name="Komma 2 8 2 2_7. Other MTM adjustments" xfId="49320" xr:uid="{00000000-0005-0000-0000-0000CA860000}"/>
    <cellStyle name="Komma 2 8 2 3" xfId="49321" xr:uid="{00000000-0005-0000-0000-0000CB860000}"/>
    <cellStyle name="Komma 2 8 2 3 2" xfId="49322" xr:uid="{00000000-0005-0000-0000-0000CC860000}"/>
    <cellStyle name="Komma 2 8 2 3 2 2" xfId="49323" xr:uid="{00000000-0005-0000-0000-0000CD860000}"/>
    <cellStyle name="Komma 2 8 2 3 3" xfId="49324" xr:uid="{00000000-0005-0000-0000-0000CE860000}"/>
    <cellStyle name="Komma 2 8 2 3_7. Other MTM adjustments" xfId="49325" xr:uid="{00000000-0005-0000-0000-0000CF860000}"/>
    <cellStyle name="Komma 2 8 2 4" xfId="49326" xr:uid="{00000000-0005-0000-0000-0000D0860000}"/>
    <cellStyle name="Komma 2 8 2 4 2" xfId="49327" xr:uid="{00000000-0005-0000-0000-0000D1860000}"/>
    <cellStyle name="Komma 2 8 2 5" xfId="49328" xr:uid="{00000000-0005-0000-0000-0000D2860000}"/>
    <cellStyle name="Komma 2 8 2_7. Other MTM adjustments" xfId="49329" xr:uid="{00000000-0005-0000-0000-0000D3860000}"/>
    <cellStyle name="Komma 2 8 3" xfId="49330" xr:uid="{00000000-0005-0000-0000-0000D4860000}"/>
    <cellStyle name="Komma 2 8 3 2" xfId="49331" xr:uid="{00000000-0005-0000-0000-0000D5860000}"/>
    <cellStyle name="Komma 2 8 3 2 2" xfId="49332" xr:uid="{00000000-0005-0000-0000-0000D6860000}"/>
    <cellStyle name="Komma 2 8 3 3" xfId="49333" xr:uid="{00000000-0005-0000-0000-0000D7860000}"/>
    <cellStyle name="Komma 2 8 3_7. Other MTM adjustments" xfId="49334" xr:uid="{00000000-0005-0000-0000-0000D8860000}"/>
    <cellStyle name="Komma 2 8 4" xfId="49335" xr:uid="{00000000-0005-0000-0000-0000D9860000}"/>
    <cellStyle name="Komma 2 8 4 2" xfId="49336" xr:uid="{00000000-0005-0000-0000-0000DA860000}"/>
    <cellStyle name="Komma 2 8 4 2 2" xfId="49337" xr:uid="{00000000-0005-0000-0000-0000DB860000}"/>
    <cellStyle name="Komma 2 8 4 3" xfId="49338" xr:uid="{00000000-0005-0000-0000-0000DC860000}"/>
    <cellStyle name="Komma 2 8 4_7. Other MTM adjustments" xfId="49339" xr:uid="{00000000-0005-0000-0000-0000DD860000}"/>
    <cellStyle name="Komma 2 8 5" xfId="49340" xr:uid="{00000000-0005-0000-0000-0000DE860000}"/>
    <cellStyle name="Komma 2 8 5 2" xfId="49341" xr:uid="{00000000-0005-0000-0000-0000DF860000}"/>
    <cellStyle name="Komma 2 8 6" xfId="49342" xr:uid="{00000000-0005-0000-0000-0000E0860000}"/>
    <cellStyle name="Komma 2 8_7. Other MTM adjustments" xfId="49343" xr:uid="{00000000-0005-0000-0000-0000E1860000}"/>
    <cellStyle name="Komma 2 9" xfId="36291" xr:uid="{00000000-0005-0000-0000-0000E2860000}"/>
    <cellStyle name="Komma 2 9 2" xfId="49344" xr:uid="{00000000-0005-0000-0000-0000E3860000}"/>
    <cellStyle name="Komma 2 9 2 2" xfId="49345" xr:uid="{00000000-0005-0000-0000-0000E4860000}"/>
    <cellStyle name="Komma 2 9 3" xfId="49346" xr:uid="{00000000-0005-0000-0000-0000E5860000}"/>
    <cellStyle name="Komma 2 9 3 2" xfId="49347" xr:uid="{00000000-0005-0000-0000-0000E6860000}"/>
    <cellStyle name="Komma 2 9 4" xfId="49348" xr:uid="{00000000-0005-0000-0000-0000E7860000}"/>
    <cellStyle name="Komma 2 9_7. Other MTM adjustments" xfId="49349" xr:uid="{00000000-0005-0000-0000-0000E8860000}"/>
    <cellStyle name="Komma 2_3. Chng in credit spreads" xfId="49350"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6" xr:uid="{00000000-0005-0000-0000-0000ED860000}"/>
    <cellStyle name="Komma 20_AVA DVA EL" xfId="24453" xr:uid="{00000000-0005-0000-0000-0000EE860000}"/>
    <cellStyle name="Komma 21" xfId="24454" xr:uid="{00000000-0005-0000-0000-0000EF860000}"/>
    <cellStyle name="Komma 21 2" xfId="36202" xr:uid="{00000000-0005-0000-0000-0000F0860000}"/>
    <cellStyle name="Komma 22" xfId="24455" xr:uid="{00000000-0005-0000-0000-0000F1860000}"/>
    <cellStyle name="Komma 22 2" xfId="36205" xr:uid="{00000000-0005-0000-0000-0000F2860000}"/>
    <cellStyle name="Komma 23" xfId="24456" xr:uid="{00000000-0005-0000-0000-0000F3860000}"/>
    <cellStyle name="Komma 23 2" xfId="36209" xr:uid="{00000000-0005-0000-0000-0000F4860000}"/>
    <cellStyle name="Komma 24" xfId="24457" xr:uid="{00000000-0005-0000-0000-0000F5860000}"/>
    <cellStyle name="Komma 24 2" xfId="36213" xr:uid="{00000000-0005-0000-0000-0000F6860000}"/>
    <cellStyle name="Komma 25" xfId="36217" xr:uid="{00000000-0005-0000-0000-0000F7860000}"/>
    <cellStyle name="Komma 25 2" xfId="49351" xr:uid="{00000000-0005-0000-0000-0000F8860000}"/>
    <cellStyle name="Komma 26" xfId="36222" xr:uid="{00000000-0005-0000-0000-0000F9860000}"/>
    <cellStyle name="Komma 26 2" xfId="49352" xr:uid="{00000000-0005-0000-0000-0000FA860000}"/>
    <cellStyle name="Komma 27" xfId="36224" xr:uid="{00000000-0005-0000-0000-0000FB860000}"/>
    <cellStyle name="Komma 27 2" xfId="49353" xr:uid="{00000000-0005-0000-0000-0000FC860000}"/>
    <cellStyle name="Komma 28" xfId="36227" xr:uid="{00000000-0005-0000-0000-0000FD860000}"/>
    <cellStyle name="Komma 28 2" xfId="49354" xr:uid="{00000000-0005-0000-0000-0000FE860000}"/>
    <cellStyle name="Komma 29" xfId="36229" xr:uid="{00000000-0005-0000-0000-0000FF860000}"/>
    <cellStyle name="Komma 29 2" xfId="49355" xr:uid="{00000000-0005-0000-0000-000000870000}"/>
    <cellStyle name="Komma 3" xfId="7473" xr:uid="{00000000-0005-0000-0000-000001870000}"/>
    <cellStyle name="Komma 3 10" xfId="36004" xr:uid="{00000000-0005-0000-0000-000002870000}"/>
    <cellStyle name="Komma 3 11" xfId="36848" xr:uid="{00000000-0005-0000-0000-000003870000}"/>
    <cellStyle name="Komma 3 12" xfId="49356" xr:uid="{00000000-0005-0000-0000-000004870000}"/>
    <cellStyle name="Komma 3 13" xfId="49357" xr:uid="{00000000-0005-0000-0000-000005870000}"/>
    <cellStyle name="Komma 3 2" xfId="7474" xr:uid="{00000000-0005-0000-0000-000006870000}"/>
    <cellStyle name="Komma 3 2 10" xfId="49358" xr:uid="{00000000-0005-0000-0000-000007870000}"/>
    <cellStyle name="Komma 3 2 11" xfId="49359" xr:uid="{00000000-0005-0000-0000-000008870000}"/>
    <cellStyle name="Komma 3 2 2" xfId="12511" xr:uid="{00000000-0005-0000-0000-000009870000}"/>
    <cellStyle name="Komma 3 2 2 10" xfId="36023" xr:uid="{00000000-0005-0000-0000-00000A870000}"/>
    <cellStyle name="Komma 3 2 2 11" xfId="40090"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60" xr:uid="{00000000-0005-0000-0000-000010870000}"/>
    <cellStyle name="Komma 3 2 2 2 2 5" xfId="49361"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2" xr:uid="{00000000-0005-0000-0000-000016870000}"/>
    <cellStyle name="Komma 3 2 2 2 3 5" xfId="49363"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64" xr:uid="{00000000-0005-0000-0000-00001C870000}"/>
    <cellStyle name="Komma 3 2 2 2 4 5" xfId="49365"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66"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67" xr:uid="{00000000-0005-0000-0000-000026870000}"/>
    <cellStyle name="Komma 3 2 2 2 9" xfId="49368"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69" xr:uid="{00000000-0005-0000-0000-00002C870000}"/>
    <cellStyle name="Komma 3 2 2 3 5" xfId="49370"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1" xr:uid="{00000000-0005-0000-0000-000032870000}"/>
    <cellStyle name="Komma 3 2 2 4 5" xfId="49372"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73" xr:uid="{00000000-0005-0000-0000-000038870000}"/>
    <cellStyle name="Komma 3 2 2 5 5" xfId="49374"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75"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4" xr:uid="{00000000-0005-0000-0000-000042870000}"/>
    <cellStyle name="Komma 3 2 2_AVA DVA EL" xfId="24495" xr:uid="{00000000-0005-0000-0000-000043870000}"/>
    <cellStyle name="Komma 3 2 3" xfId="12513" xr:uid="{00000000-0005-0000-0000-000044870000}"/>
    <cellStyle name="Komma 3 2 3 10" xfId="40091"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76" xr:uid="{00000000-0005-0000-0000-000049870000}"/>
    <cellStyle name="Komma 3 2 3 2 5" xfId="49377"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78" xr:uid="{00000000-0005-0000-0000-00004F870000}"/>
    <cellStyle name="Komma 3 2 3 3 5" xfId="49379"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80" xr:uid="{00000000-0005-0000-0000-000055870000}"/>
    <cellStyle name="Komma 3 2 3 4 5" xfId="49381"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2"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3" xr:uid="{00000000-0005-0000-0000-00005F870000}"/>
    <cellStyle name="Komma 3 2 3 9" xfId="36429"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83" xr:uid="{00000000-0005-0000-0000-000068870000}"/>
    <cellStyle name="Komma 3 2 4 6" xfId="49384"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85" xr:uid="{00000000-0005-0000-0000-00006E870000}"/>
    <cellStyle name="Komma 3 2 5 5" xfId="49386"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87" xr:uid="{00000000-0005-0000-0000-000074870000}"/>
    <cellStyle name="Komma 3 2 6 5" xfId="49388"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89" xr:uid="{00000000-0005-0000-0000-00007A870000}"/>
    <cellStyle name="Komma 3 2 7_AVA DVA EL" xfId="24533" xr:uid="{00000000-0005-0000-0000-00007B870000}"/>
    <cellStyle name="Komma 3 2 8" xfId="24534" xr:uid="{00000000-0005-0000-0000-00007C870000}"/>
    <cellStyle name="Komma 3 2 9" xfId="40089" xr:uid="{00000000-0005-0000-0000-00007D870000}"/>
    <cellStyle name="Komma 3 2_7. Other MTM adjustments" xfId="49390" xr:uid="{00000000-0005-0000-0000-00007E870000}"/>
    <cellStyle name="Komma 3 3" xfId="7475" xr:uid="{00000000-0005-0000-0000-00007F870000}"/>
    <cellStyle name="Komma 3 3 10" xfId="49391" xr:uid="{00000000-0005-0000-0000-000080870000}"/>
    <cellStyle name="Komma 3 3 11" xfId="49392" xr:uid="{00000000-0005-0000-0000-000081870000}"/>
    <cellStyle name="Komma 3 3 2" xfId="7476" xr:uid="{00000000-0005-0000-0000-000082870000}"/>
    <cellStyle name="Komma 3 3 2 10" xfId="40093"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393" xr:uid="{00000000-0005-0000-0000-000087870000}"/>
    <cellStyle name="Komma 3 3 2 2 5" xfId="49394"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395" xr:uid="{00000000-0005-0000-0000-00008D870000}"/>
    <cellStyle name="Komma 3 3 2 3 5" xfId="49396"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397" xr:uid="{00000000-0005-0000-0000-000093870000}"/>
    <cellStyle name="Komma 3 3 2 4 5" xfId="49398"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399"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3" xr:uid="{00000000-0005-0000-0000-00009D870000}"/>
    <cellStyle name="Komma 3 3 2 9" xfId="36017" xr:uid="{00000000-0005-0000-0000-00009E870000}"/>
    <cellStyle name="Komma 3 3 2_A01" xfId="35921"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5" xr:uid="{00000000-0005-0000-0000-0000A3870000}"/>
    <cellStyle name="Komma 3 3 3 5" xfId="49400" xr:uid="{00000000-0005-0000-0000-0000A4870000}"/>
    <cellStyle name="Komma 3 3 3 6" xfId="49401"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2" xr:uid="{00000000-0005-0000-0000-0000AA870000}"/>
    <cellStyle name="Komma 3 3 4 5" xfId="49403"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04" xr:uid="{00000000-0005-0000-0000-0000B0870000}"/>
    <cellStyle name="Komma 3 3 5 5" xfId="49405"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06" xr:uid="{00000000-0005-0000-0000-0000B6870000}"/>
    <cellStyle name="Komma 3 3 6_AVA DVA EL" xfId="24568" xr:uid="{00000000-0005-0000-0000-0000B7870000}"/>
    <cellStyle name="Komma 3 3 7" xfId="24569" xr:uid="{00000000-0005-0000-0000-0000B8870000}"/>
    <cellStyle name="Komma 3 3 8" xfId="40092" xr:uid="{00000000-0005-0000-0000-0000B9870000}"/>
    <cellStyle name="Komma 3 3 9" xfId="49407" xr:uid="{00000000-0005-0000-0000-0000BA870000}"/>
    <cellStyle name="Komma 3 3_7. Other MTM adjustments" xfId="49408" xr:uid="{00000000-0005-0000-0000-0000BB870000}"/>
    <cellStyle name="Komma 3 4" xfId="7477" xr:uid="{00000000-0005-0000-0000-0000BC870000}"/>
    <cellStyle name="Komma 3 4 10" xfId="49409"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20" xr:uid="{00000000-0005-0000-0000-0000C1870000}"/>
    <cellStyle name="Komma 3 4 2 5" xfId="49410"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1" xr:uid="{00000000-0005-0000-0000-0000C7870000}"/>
    <cellStyle name="Komma 3 4 3 5" xfId="49412"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13" xr:uid="{00000000-0005-0000-0000-0000CD870000}"/>
    <cellStyle name="Komma 3 4 4 5" xfId="49414"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15"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4" xr:uid="{00000000-0005-0000-0000-0000D9870000}"/>
    <cellStyle name="Komma 3 4 9" xfId="49416"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17" xr:uid="{00000000-0005-0000-0000-0000DE870000}"/>
    <cellStyle name="Komma 3 5 2 2 2" xfId="49418" xr:uid="{00000000-0005-0000-0000-0000DF870000}"/>
    <cellStyle name="Komma 3 5 2 3" xfId="49419" xr:uid="{00000000-0005-0000-0000-0000E0870000}"/>
    <cellStyle name="Komma 3 5 2 4" xfId="49420" xr:uid="{00000000-0005-0000-0000-0000E1870000}"/>
    <cellStyle name="Komma 3 5 2_7. Other MTM adjustments" xfId="49421" xr:uid="{00000000-0005-0000-0000-0000E2870000}"/>
    <cellStyle name="Komma 3 5 3" xfId="24591" xr:uid="{00000000-0005-0000-0000-0000E3870000}"/>
    <cellStyle name="Komma 3 5 3 2" xfId="49422" xr:uid="{00000000-0005-0000-0000-0000E4870000}"/>
    <cellStyle name="Komma 3 5 4" xfId="36063" xr:uid="{00000000-0005-0000-0000-0000E5870000}"/>
    <cellStyle name="Komma 3 5 4 2" xfId="49423" xr:uid="{00000000-0005-0000-0000-0000E6870000}"/>
    <cellStyle name="Komma 3 5 5" xfId="40095" xr:uid="{00000000-0005-0000-0000-0000E7870000}"/>
    <cellStyle name="Komma 3 5 6" xfId="49424" xr:uid="{00000000-0005-0000-0000-0000E8870000}"/>
    <cellStyle name="Komma 3 5 7" xfId="49425" xr:uid="{00000000-0005-0000-0000-0000E9870000}"/>
    <cellStyle name="Komma 3 5_7. Other MTM adjustments" xfId="49426"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07" xr:uid="{00000000-0005-0000-0000-0000EE870000}"/>
    <cellStyle name="Komma 3 6 5" xfId="49427"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3" xr:uid="{00000000-0005-0000-0000-0000F4870000}"/>
    <cellStyle name="Komma 3 7 5" xfId="49428"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3" xr:uid="{00000000-0005-0000-0000-0000FA870000}"/>
    <cellStyle name="Komma 3 8_AVA DVA EL" xfId="24603" xr:uid="{00000000-0005-0000-0000-0000FB870000}"/>
    <cellStyle name="Komma 3 9" xfId="24604" xr:uid="{00000000-0005-0000-0000-0000FC870000}"/>
    <cellStyle name="Komma 3_3. Chng in credit spreads" xfId="49429" xr:uid="{00000000-0005-0000-0000-0000FD870000}"/>
    <cellStyle name="Komma 30" xfId="36231" xr:uid="{00000000-0005-0000-0000-0000FE870000}"/>
    <cellStyle name="Komma 30 2" xfId="36575" xr:uid="{00000000-0005-0000-0000-0000FF870000}"/>
    <cellStyle name="Komma 31" xfId="40244" xr:uid="{00000000-0005-0000-0000-000000880000}"/>
    <cellStyle name="Komma 31 2" xfId="49430" xr:uid="{00000000-0005-0000-0000-000001880000}"/>
    <cellStyle name="Komma 32" xfId="49431" xr:uid="{00000000-0005-0000-0000-000002880000}"/>
    <cellStyle name="Komma 32 2" xfId="49432" xr:uid="{00000000-0005-0000-0000-000003880000}"/>
    <cellStyle name="Komma 33" xfId="49433" xr:uid="{00000000-0005-0000-0000-000004880000}"/>
    <cellStyle name="Komma 33 2" xfId="49434" xr:uid="{00000000-0005-0000-0000-000005880000}"/>
    <cellStyle name="Komma 34" xfId="49435" xr:uid="{00000000-0005-0000-0000-000006880000}"/>
    <cellStyle name="Komma 34 2" xfId="49436" xr:uid="{00000000-0005-0000-0000-000007880000}"/>
    <cellStyle name="Komma 35" xfId="49437" xr:uid="{00000000-0005-0000-0000-000008880000}"/>
    <cellStyle name="Komma 35 2" xfId="49438" xr:uid="{00000000-0005-0000-0000-000009880000}"/>
    <cellStyle name="Komma 36" xfId="49439" xr:uid="{00000000-0005-0000-0000-00000A880000}"/>
    <cellStyle name="Komma 36 2" xfId="49440" xr:uid="{00000000-0005-0000-0000-00000B880000}"/>
    <cellStyle name="Komma 37" xfId="49441" xr:uid="{00000000-0005-0000-0000-00000C880000}"/>
    <cellStyle name="Komma 37 2" xfId="49442" xr:uid="{00000000-0005-0000-0000-00000D880000}"/>
    <cellStyle name="Komma 38" xfId="49443" xr:uid="{00000000-0005-0000-0000-00000E880000}"/>
    <cellStyle name="Komma 38 2" xfId="49444" xr:uid="{00000000-0005-0000-0000-00000F880000}"/>
    <cellStyle name="Komma 39" xfId="49445" xr:uid="{00000000-0005-0000-0000-000010880000}"/>
    <cellStyle name="Komma 39 2" xfId="49446"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6" xr:uid="{00000000-0005-0000-0000-000017880000}"/>
    <cellStyle name="Komma 4 2 2 5" xfId="40097" xr:uid="{00000000-0005-0000-0000-000018880000}"/>
    <cellStyle name="Komma 4 2 2_AVA DVA EL" xfId="24608" xr:uid="{00000000-0005-0000-0000-000019880000}"/>
    <cellStyle name="Komma 4 2 3" xfId="24609" xr:uid="{00000000-0005-0000-0000-00001A880000}"/>
    <cellStyle name="Komma 4 2 3 2" xfId="36345" xr:uid="{00000000-0005-0000-0000-00001B880000}"/>
    <cellStyle name="Komma 4 2 4" xfId="40096"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6" xr:uid="{00000000-0005-0000-0000-000020880000}"/>
    <cellStyle name="Komma 4 3 2 2 2" xfId="49447" xr:uid="{00000000-0005-0000-0000-000021880000}"/>
    <cellStyle name="Komma 4 3 2 3" xfId="40099" xr:uid="{00000000-0005-0000-0000-000022880000}"/>
    <cellStyle name="Komma 4 3 2 4" xfId="49448" xr:uid="{00000000-0005-0000-0000-000023880000}"/>
    <cellStyle name="Komma 4 3 2_7. Other MTM adjustments" xfId="49449" xr:uid="{00000000-0005-0000-0000-000024880000}"/>
    <cellStyle name="Komma 4 3 3" xfId="24613" xr:uid="{00000000-0005-0000-0000-000025880000}"/>
    <cellStyle name="Komma 4 3 3 2" xfId="49450" xr:uid="{00000000-0005-0000-0000-000026880000}"/>
    <cellStyle name="Komma 4 3 4" xfId="36166" xr:uid="{00000000-0005-0000-0000-000027880000}"/>
    <cellStyle name="Komma 4 3 5" xfId="40098" xr:uid="{00000000-0005-0000-0000-000028880000}"/>
    <cellStyle name="Komma 4 3_7. Other MTM adjustments" xfId="49451" xr:uid="{00000000-0005-0000-0000-000029880000}"/>
    <cellStyle name="Komma 4 4" xfId="24614" xr:uid="{00000000-0005-0000-0000-00002A880000}"/>
    <cellStyle name="Komma 4 4 2" xfId="24615" xr:uid="{00000000-0005-0000-0000-00002B880000}"/>
    <cellStyle name="Komma 4 4 2 2" xfId="36323" xr:uid="{00000000-0005-0000-0000-00002C880000}"/>
    <cellStyle name="Komma 4 4 2 2 2" xfId="49452" xr:uid="{00000000-0005-0000-0000-00002D880000}"/>
    <cellStyle name="Komma 4 4 2 3" xfId="49453" xr:uid="{00000000-0005-0000-0000-00002E880000}"/>
    <cellStyle name="Komma 4 4 2_7. Other MTM adjustments" xfId="49454" xr:uid="{00000000-0005-0000-0000-00002F880000}"/>
    <cellStyle name="Komma 4 4 3" xfId="24616" xr:uid="{00000000-0005-0000-0000-000030880000}"/>
    <cellStyle name="Komma 4 4 3 2" xfId="49455" xr:uid="{00000000-0005-0000-0000-000031880000}"/>
    <cellStyle name="Komma 4 4 3 2 2" xfId="49456" xr:uid="{00000000-0005-0000-0000-000032880000}"/>
    <cellStyle name="Komma 4 4 3 3" xfId="49457" xr:uid="{00000000-0005-0000-0000-000033880000}"/>
    <cellStyle name="Komma 4 4 3_7. Other MTM adjustments" xfId="49458" xr:uid="{00000000-0005-0000-0000-000034880000}"/>
    <cellStyle name="Komma 4 4 4" xfId="36108" xr:uid="{00000000-0005-0000-0000-000035880000}"/>
    <cellStyle name="Komma 4 4 4 2" xfId="49459" xr:uid="{00000000-0005-0000-0000-000036880000}"/>
    <cellStyle name="Komma 4 4 5" xfId="40100" xr:uid="{00000000-0005-0000-0000-000037880000}"/>
    <cellStyle name="Komma 4 4_7. Other MTM adjustments" xfId="49460"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4" xr:uid="{00000000-0005-0000-0000-00003C880000}"/>
    <cellStyle name="Komma 4 5_AVA DVA EL" xfId="24620" xr:uid="{00000000-0005-0000-0000-00003D880000}"/>
    <cellStyle name="Komma 4 6" xfId="24621" xr:uid="{00000000-0005-0000-0000-00003E880000}"/>
    <cellStyle name="Komma 4 7" xfId="49461" xr:uid="{00000000-0005-0000-0000-00003F880000}"/>
    <cellStyle name="Komma 4_11" xfId="7481" xr:uid="{00000000-0005-0000-0000-000040880000}"/>
    <cellStyle name="Komma 40" xfId="49462" xr:uid="{00000000-0005-0000-0000-000041880000}"/>
    <cellStyle name="Komma 40 2" xfId="49463" xr:uid="{00000000-0005-0000-0000-000042880000}"/>
    <cellStyle name="Komma 41" xfId="49464" xr:uid="{00000000-0005-0000-0000-000043880000}"/>
    <cellStyle name="Komma 41 2" xfId="49465" xr:uid="{00000000-0005-0000-0000-000044880000}"/>
    <cellStyle name="Komma 42" xfId="49466" xr:uid="{00000000-0005-0000-0000-000045880000}"/>
    <cellStyle name="Komma 42 2" xfId="49467" xr:uid="{00000000-0005-0000-0000-000046880000}"/>
    <cellStyle name="Komma 43" xfId="49468" xr:uid="{00000000-0005-0000-0000-000047880000}"/>
    <cellStyle name="Komma 43 2" xfId="49469" xr:uid="{00000000-0005-0000-0000-000048880000}"/>
    <cellStyle name="Komma 44" xfId="49470" xr:uid="{00000000-0005-0000-0000-000049880000}"/>
    <cellStyle name="Komma 44 2" xfId="49471" xr:uid="{00000000-0005-0000-0000-00004A880000}"/>
    <cellStyle name="Komma 45" xfId="49472" xr:uid="{00000000-0005-0000-0000-00004B880000}"/>
    <cellStyle name="Komma 45 2" xfId="49473" xr:uid="{00000000-0005-0000-0000-00004C880000}"/>
    <cellStyle name="Komma 46" xfId="49474" xr:uid="{00000000-0005-0000-0000-00004D880000}"/>
    <cellStyle name="Komma 46 2" xfId="49475" xr:uid="{00000000-0005-0000-0000-00004E880000}"/>
    <cellStyle name="Komma 47" xfId="49476" xr:uid="{00000000-0005-0000-0000-00004F880000}"/>
    <cellStyle name="Komma 47 2" xfId="49477" xr:uid="{00000000-0005-0000-0000-000050880000}"/>
    <cellStyle name="Komma 48" xfId="49478" xr:uid="{00000000-0005-0000-0000-000051880000}"/>
    <cellStyle name="Komma 48 2" xfId="49479" xr:uid="{00000000-0005-0000-0000-000052880000}"/>
    <cellStyle name="Komma 49" xfId="49480" xr:uid="{00000000-0005-0000-0000-000053880000}"/>
    <cellStyle name="Komma 49 2" xfId="49481" xr:uid="{00000000-0005-0000-0000-000054880000}"/>
    <cellStyle name="Komma 5" xfId="7482" xr:uid="{00000000-0005-0000-0000-000055880000}"/>
    <cellStyle name="Komma 5 10" xfId="36849" xr:uid="{00000000-0005-0000-0000-000056880000}"/>
    <cellStyle name="Komma 5 11" xfId="49482" xr:uid="{00000000-0005-0000-0000-000057880000}"/>
    <cellStyle name="Komma 5 12" xfId="49483" xr:uid="{00000000-0005-0000-0000-000058880000}"/>
    <cellStyle name="Komma 5 13" xfId="49484" xr:uid="{00000000-0005-0000-0000-000059880000}"/>
    <cellStyle name="Komma 5 2" xfId="7483" xr:uid="{00000000-0005-0000-0000-00005A880000}"/>
    <cellStyle name="Komma 5 2 10" xfId="49485" xr:uid="{00000000-0005-0000-0000-00005B880000}"/>
    <cellStyle name="Komma 5 2 11" xfId="49486" xr:uid="{00000000-0005-0000-0000-00005C880000}"/>
    <cellStyle name="Komma 5 2 2" xfId="12515" xr:uid="{00000000-0005-0000-0000-00005D880000}"/>
    <cellStyle name="Komma 5 2 2 10" xfId="36021"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87" xr:uid="{00000000-0005-0000-0000-000063880000}"/>
    <cellStyle name="Komma 5 2 2 2 2 5" xfId="49488"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89" xr:uid="{00000000-0005-0000-0000-000069880000}"/>
    <cellStyle name="Komma 5 2 2 2 3 5" xfId="49490"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1" xr:uid="{00000000-0005-0000-0000-00006F880000}"/>
    <cellStyle name="Komma 5 2 2 2 4 5" xfId="49492"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493"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494" xr:uid="{00000000-0005-0000-0000-000079880000}"/>
    <cellStyle name="Komma 5 2 2 2 9" xfId="49495"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496" xr:uid="{00000000-0005-0000-0000-00007F880000}"/>
    <cellStyle name="Komma 5 2 2 3 5" xfId="49497"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498" xr:uid="{00000000-0005-0000-0000-000085880000}"/>
    <cellStyle name="Komma 5 2 2 4 5" xfId="49499"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500" xr:uid="{00000000-0005-0000-0000-00008B880000}"/>
    <cellStyle name="Komma 5 2 2 5 5" xfId="49501"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2"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39"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03" xr:uid="{00000000-0005-0000-0000-00009B880000}"/>
    <cellStyle name="Komma 5 2 3 2 5" xfId="49504"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05" xr:uid="{00000000-0005-0000-0000-0000A1880000}"/>
    <cellStyle name="Komma 5 2 3 3 5" xfId="49506"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07" xr:uid="{00000000-0005-0000-0000-0000A7880000}"/>
    <cellStyle name="Komma 5 2 3 4 5" xfId="49508"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09"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6" xr:uid="{00000000-0005-0000-0000-0000B1880000}"/>
    <cellStyle name="Komma 5 2 3 9" xfId="36009"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10" xr:uid="{00000000-0005-0000-0000-0000B7880000}"/>
    <cellStyle name="Komma 5 2 4 5" xfId="49511"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2" xr:uid="{00000000-0005-0000-0000-0000BD880000}"/>
    <cellStyle name="Komma 5 2 5 5" xfId="49513"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14" xr:uid="{00000000-0005-0000-0000-0000C3880000}"/>
    <cellStyle name="Komma 5 2 6 5" xfId="49515"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16" xr:uid="{00000000-0005-0000-0000-0000C9880000}"/>
    <cellStyle name="Komma 5 2 7_AVA DVA EL" xfId="24694" xr:uid="{00000000-0005-0000-0000-0000CA880000}"/>
    <cellStyle name="Komma 5 2 8" xfId="24695" xr:uid="{00000000-0005-0000-0000-0000CB880000}"/>
    <cellStyle name="Komma 5 2 9" xfId="36850" xr:uid="{00000000-0005-0000-0000-0000CC880000}"/>
    <cellStyle name="Komma 5 2_AVA DVA EL" xfId="24696" xr:uid="{00000000-0005-0000-0000-0000CD880000}"/>
    <cellStyle name="Komma 5 3" xfId="7484" xr:uid="{00000000-0005-0000-0000-0000CE880000}"/>
    <cellStyle name="Komma 5 3 10" xfId="49517"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18" xr:uid="{00000000-0005-0000-0000-0000D4880000}"/>
    <cellStyle name="Komma 5 3 2 2 5" xfId="49519"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20" xr:uid="{00000000-0005-0000-0000-0000DA880000}"/>
    <cellStyle name="Komma 5 3 2 3 5" xfId="49521"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2" xr:uid="{00000000-0005-0000-0000-0000E0880000}"/>
    <cellStyle name="Komma 5 3 2 4 5" xfId="49523"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24"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25" xr:uid="{00000000-0005-0000-0000-0000EC880000}"/>
    <cellStyle name="Komma 5 3 2 9" xfId="49526"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69" xr:uid="{00000000-0005-0000-0000-0000F5880000}"/>
    <cellStyle name="Komma 5 3 3 6" xfId="36443"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58" xr:uid="{00000000-0005-0000-0000-0000FB880000}"/>
    <cellStyle name="Komma 5 3 4 5" xfId="49527"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28" xr:uid="{00000000-0005-0000-0000-000001890000}"/>
    <cellStyle name="Komma 5 3 5 5" xfId="49529"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30"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1"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6" xr:uid="{00000000-0005-0000-0000-000016890000}"/>
    <cellStyle name="Komma 5 4 2 6" xfId="36011"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1" xr:uid="{00000000-0005-0000-0000-00001C890000}"/>
    <cellStyle name="Komma 5 4 3 5" xfId="49532"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33" xr:uid="{00000000-0005-0000-0000-000022890000}"/>
    <cellStyle name="Komma 5 4 4 5" xfId="49534"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35"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36" xr:uid="{00000000-0005-0000-0000-00002E890000}"/>
    <cellStyle name="Komma 5 4 9" xfId="49537"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38" xr:uid="{00000000-0005-0000-0000-000036890000}"/>
    <cellStyle name="Komma 5 5 5" xfId="49539" xr:uid="{00000000-0005-0000-0000-000037890000}"/>
    <cellStyle name="Komma 5 5 6" xfId="49540"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1" xr:uid="{00000000-0005-0000-0000-00003D890000}"/>
    <cellStyle name="Komma 5 6 5" xfId="49541"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5" xr:uid="{00000000-0005-0000-0000-000043890000}"/>
    <cellStyle name="Komma 5 7 5" xfId="49542"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43"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44" xr:uid="{00000000-0005-0000-0000-00004D890000}"/>
    <cellStyle name="Komma 50 2" xfId="49545" xr:uid="{00000000-0005-0000-0000-00004E890000}"/>
    <cellStyle name="Komma 51" xfId="49546" xr:uid="{00000000-0005-0000-0000-00004F890000}"/>
    <cellStyle name="Komma 51 2" xfId="49547" xr:uid="{00000000-0005-0000-0000-000050890000}"/>
    <cellStyle name="Komma 52" xfId="49548" xr:uid="{00000000-0005-0000-0000-000051890000}"/>
    <cellStyle name="Komma 52 2" xfId="49549" xr:uid="{00000000-0005-0000-0000-000052890000}"/>
    <cellStyle name="Komma 53" xfId="49550" xr:uid="{00000000-0005-0000-0000-000053890000}"/>
    <cellStyle name="Komma 53 2" xfId="49551" xr:uid="{00000000-0005-0000-0000-000054890000}"/>
    <cellStyle name="Komma 54" xfId="49552" xr:uid="{00000000-0005-0000-0000-000055890000}"/>
    <cellStyle name="Komma 54 2" xfId="49553" xr:uid="{00000000-0005-0000-0000-000056890000}"/>
    <cellStyle name="Komma 54 3" xfId="49554" xr:uid="{00000000-0005-0000-0000-000057890000}"/>
    <cellStyle name="Komma 54 4" xfId="49555" xr:uid="{00000000-0005-0000-0000-000058890000}"/>
    <cellStyle name="Komma 54_Results &amp; key fig." xfId="49556" xr:uid="{00000000-0005-0000-0000-000059890000}"/>
    <cellStyle name="Komma 55" xfId="49557" xr:uid="{00000000-0005-0000-0000-00005A890000}"/>
    <cellStyle name="Komma 55 2" xfId="49558" xr:uid="{00000000-0005-0000-0000-00005B890000}"/>
    <cellStyle name="Komma 56" xfId="49559" xr:uid="{00000000-0005-0000-0000-00005C890000}"/>
    <cellStyle name="Komma 57" xfId="49560" xr:uid="{00000000-0005-0000-0000-00005D890000}"/>
    <cellStyle name="Komma 58" xfId="53194" xr:uid="{C5210520-4B5B-4BF7-9B5C-BDF2A256BF2D}"/>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2" xr:uid="{00000000-0005-0000-0000-000064890000}"/>
    <cellStyle name="Komma 6 2 3_LR2" xfId="53214" xr:uid="{67960F41-08FD-4F5F-87C8-A1920F0195ED}"/>
    <cellStyle name="Komma 6 2 4" xfId="36347" xr:uid="{00000000-0005-0000-0000-000065890000}"/>
    <cellStyle name="Komma 6 2 5" xfId="36853"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2" xr:uid="{00000000-0005-0000-0000-00006A890000}"/>
    <cellStyle name="Komma 6 3 2_LR2" xfId="53215" xr:uid="{27D5C2CA-00DA-4E3E-A62E-4F75D942202D}"/>
    <cellStyle name="Komma 6 3 3" xfId="36359" xr:uid="{00000000-0005-0000-0000-00006B890000}"/>
    <cellStyle name="Komma 6 3 4" xfId="49561"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29" xr:uid="{00000000-0005-0000-0000-000070890000}"/>
    <cellStyle name="Komma 6 4 3" xfId="24777" xr:uid="{00000000-0005-0000-0000-000071890000}"/>
    <cellStyle name="Komma 6 4 4" xfId="36113" xr:uid="{00000000-0005-0000-0000-000072890000}"/>
    <cellStyle name="Komma 6 4_AVA DVA EL" xfId="24778" xr:uid="{00000000-0005-0000-0000-000073890000}"/>
    <cellStyle name="Komma 6 5" xfId="36296" xr:uid="{00000000-0005-0000-0000-000074890000}"/>
    <cellStyle name="Komma 6 6" xfId="36852"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48" xr:uid="{00000000-0005-0000-0000-00007A890000}"/>
    <cellStyle name="Komma 7 2 3" xfId="36145" xr:uid="{00000000-0005-0000-0000-00007B890000}"/>
    <cellStyle name="Komma 7 2 4" xfId="40101"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60" xr:uid="{00000000-0005-0000-0000-000080890000}"/>
    <cellStyle name="Komma 7 3 3" xfId="24783" xr:uid="{00000000-0005-0000-0000-000081890000}"/>
    <cellStyle name="Komma 7 3 3 2" xfId="49562" xr:uid="{00000000-0005-0000-0000-000082890000}"/>
    <cellStyle name="Komma 7 3 4" xfId="36175" xr:uid="{00000000-0005-0000-0000-000083890000}"/>
    <cellStyle name="Komma 7 3 5" xfId="40102" xr:uid="{00000000-0005-0000-0000-000084890000}"/>
    <cellStyle name="Komma 7 3_AVA DVA EL" xfId="24784" xr:uid="{00000000-0005-0000-0000-000085890000}"/>
    <cellStyle name="Komma 7 4" xfId="36116" xr:uid="{00000000-0005-0000-0000-000086890000}"/>
    <cellStyle name="Komma 7 4 2" xfId="36330" xr:uid="{00000000-0005-0000-0000-000087890000}"/>
    <cellStyle name="Komma 7 4 3" xfId="40103" xr:uid="{00000000-0005-0000-0000-000088890000}"/>
    <cellStyle name="Komma 7 5" xfId="36297" xr:uid="{00000000-0005-0000-0000-000089890000}"/>
    <cellStyle name="Komma 7 6" xfId="36854" xr:uid="{00000000-0005-0000-0000-00008A890000}"/>
    <cellStyle name="Komma 7_7. Other MTM adjustments" xfId="49563" xr:uid="{00000000-0005-0000-0000-00008B890000}"/>
    <cellStyle name="Komma 8" xfId="7503" xr:uid="{00000000-0005-0000-0000-00008C890000}"/>
    <cellStyle name="Komma 8 10" xfId="49564" xr:uid="{00000000-0005-0000-0000-00008D890000}"/>
    <cellStyle name="Komma 8 11" xfId="49565" xr:uid="{00000000-0005-0000-0000-00008E890000}"/>
    <cellStyle name="Komma 8 2" xfId="7504" xr:uid="{00000000-0005-0000-0000-00008F890000}"/>
    <cellStyle name="Komma 8 2 10" xfId="49566"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67" xr:uid="{00000000-0005-0000-0000-000096890000}"/>
    <cellStyle name="Komma 8 2 2 5" xfId="49568" xr:uid="{00000000-0005-0000-0000-000097890000}"/>
    <cellStyle name="Komma 8 2 2 6" xfId="49569"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48" xr:uid="{00000000-0005-0000-0000-00009D890000}"/>
    <cellStyle name="Komma 8 2 3 5" xfId="49570"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49" xr:uid="{00000000-0005-0000-0000-0000A3890000}"/>
    <cellStyle name="Komma 8 2 4 5" xfId="49571"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2"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56" xr:uid="{00000000-0005-0000-0000-0000AF890000}"/>
    <cellStyle name="Komma 8 2 9" xfId="49573"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78" xr:uid="{00000000-0005-0000-0000-0000B5890000}"/>
    <cellStyle name="Komma 8 3 2_AVA DVA EL" xfId="24804" xr:uid="{00000000-0005-0000-0000-0000B6890000}"/>
    <cellStyle name="Komma 8 3 3" xfId="24805" xr:uid="{00000000-0005-0000-0000-0000B7890000}"/>
    <cellStyle name="Komma 8 3 3 2" xfId="36361" xr:uid="{00000000-0005-0000-0000-0000B8890000}"/>
    <cellStyle name="Komma 8 3 4" xfId="49574" xr:uid="{00000000-0005-0000-0000-0000B9890000}"/>
    <cellStyle name="Komma 8 3 5" xfId="49575" xr:uid="{00000000-0005-0000-0000-0000BA890000}"/>
    <cellStyle name="Komma 8 3 6" xfId="49576" xr:uid="{00000000-0005-0000-0000-0000BB890000}"/>
    <cellStyle name="Komma 8 3 7" xfId="49577"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2"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19" xr:uid="{00000000-0005-0000-0000-0000C5890000}"/>
    <cellStyle name="Komma 8 4 6" xfId="36025"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298" xr:uid="{00000000-0005-0000-0000-0000CB890000}"/>
    <cellStyle name="Komma 8 5 5" xfId="49578"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79" xr:uid="{00000000-0005-0000-0000-0000D1890000}"/>
    <cellStyle name="Komma 8 6 5" xfId="49580" xr:uid="{00000000-0005-0000-0000-0000D2890000}"/>
    <cellStyle name="Komma 8 6_AVA DVA EL" xfId="24819" xr:uid="{00000000-0005-0000-0000-0000D3890000}"/>
    <cellStyle name="Komma 8 7" xfId="24820" xr:uid="{00000000-0005-0000-0000-0000D4890000}"/>
    <cellStyle name="Komma 8 8" xfId="36855" xr:uid="{00000000-0005-0000-0000-0000D5890000}"/>
    <cellStyle name="Komma 8 9" xfId="49581" xr:uid="{00000000-0005-0000-0000-0000D6890000}"/>
    <cellStyle name="Komma 8_7. Other MTM adjustments" xfId="49582"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1" xr:uid="{00000000-0005-0000-0000-0000DE890000}"/>
    <cellStyle name="Komma 9 2 4" xfId="36350" xr:uid="{00000000-0005-0000-0000-0000DF890000}"/>
    <cellStyle name="Komma 9 2 5" xfId="40104"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1" xr:uid="{00000000-0005-0000-0000-0000E4890000}"/>
    <cellStyle name="Komma 9 3 2_LR2" xfId="53216" xr:uid="{5931297E-8F62-47D9-98B0-D63283180F60}"/>
    <cellStyle name="Komma 9 3 3" xfId="24821" xr:uid="{00000000-0005-0000-0000-0000E5890000}"/>
    <cellStyle name="Komma 9 3 3 2" xfId="36362" xr:uid="{00000000-0005-0000-0000-0000E6890000}"/>
    <cellStyle name="Komma 9 3 4" xfId="36507" xr:uid="{00000000-0005-0000-0000-0000E7890000}"/>
    <cellStyle name="Komma 9 3 5" xfId="40105" xr:uid="{00000000-0005-0000-0000-0000E8890000}"/>
    <cellStyle name="Komma 9 3_AVA DVA EL" xfId="24822" xr:uid="{00000000-0005-0000-0000-0000E9890000}"/>
    <cellStyle name="Komma 9 4" xfId="7519" xr:uid="{00000000-0005-0000-0000-0000EA890000}"/>
    <cellStyle name="Komma 9 4 2" xfId="36334" xr:uid="{00000000-0005-0000-0000-0000EB890000}"/>
    <cellStyle name="Komma 9 4 3" xfId="36122" xr:uid="{00000000-0005-0000-0000-0000EC890000}"/>
    <cellStyle name="Komma 9 5" xfId="36299" xr:uid="{00000000-0005-0000-0000-0000ED890000}"/>
    <cellStyle name="Komma 9 6" xfId="36857"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83"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69"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06" xr:uid="{00000000-0005-0000-0000-0000028A0000}"/>
    <cellStyle name="Kontrollcelle 2 2_AVA DVA EL" xfId="24838" xr:uid="{00000000-0005-0000-0000-0000038A0000}"/>
    <cellStyle name="Kontrollcelle 2 3" xfId="24839" xr:uid="{00000000-0005-0000-0000-0000048A0000}"/>
    <cellStyle name="Kontrollcelle 2 3 2" xfId="40107" xr:uid="{00000000-0005-0000-0000-0000058A0000}"/>
    <cellStyle name="Kontrollcelle 2 4" xfId="49584" xr:uid="{00000000-0005-0000-0000-0000068A0000}"/>
    <cellStyle name="Kontrollcelle 2 5" xfId="49585" xr:uid="{00000000-0005-0000-0000-0000078A0000}"/>
    <cellStyle name="Kontrollcelle 2 6" xfId="49586" xr:uid="{00000000-0005-0000-0000-0000088A0000}"/>
    <cellStyle name="Kontrollcelle 2_A01" xfId="35922"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08" xr:uid="{00000000-0005-0000-0000-00000D8A0000}"/>
    <cellStyle name="Kontrollcelle 3_AVA DVA EL" xfId="24843" xr:uid="{00000000-0005-0000-0000-00000E8A0000}"/>
    <cellStyle name="Kontrollcelle 4" xfId="24844" xr:uid="{00000000-0005-0000-0000-00000F8A0000}"/>
    <cellStyle name="Kontrollcelle 4 2" xfId="40109" xr:uid="{00000000-0005-0000-0000-0000108A0000}"/>
    <cellStyle name="Kontrollcelle 5" xfId="24845" xr:uid="{00000000-0005-0000-0000-0000118A0000}"/>
    <cellStyle name="Kontrollcelle 6" xfId="49587" xr:uid="{00000000-0005-0000-0000-0000128A0000}"/>
    <cellStyle name="Kontrollcelle_7. Other MTM adjustments" xfId="49588"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08" xr:uid="{00000000-0005-0000-0000-00001A8A0000}"/>
    <cellStyle name="KRADSFI 2 3" xfId="36731" xr:uid="{00000000-0005-0000-0000-00001B8A0000}"/>
    <cellStyle name="KRADSFI 3" xfId="36457" xr:uid="{00000000-0005-0000-0000-00001C8A0000}"/>
    <cellStyle name="KRADSFI 3 2" xfId="36006" xr:uid="{00000000-0005-0000-0000-00001D8A0000}"/>
    <cellStyle name="KRADSFI_A01" xfId="35923"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89" xr:uid="{00000000-0005-0000-0000-0000268A0000}"/>
    <cellStyle name="Lien hypertexte 2 2_AVA DVA EL" xfId="24856" xr:uid="{00000000-0005-0000-0000-0000278A0000}"/>
    <cellStyle name="Lien hypertexte 2 3" xfId="24857" xr:uid="{00000000-0005-0000-0000-0000288A0000}"/>
    <cellStyle name="Lien hypertexte 2 4" xfId="49590"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1" xr:uid="{00000000-0005-0000-0000-00002D8A0000}"/>
    <cellStyle name="Lien hypertexte 3_AVA DVA EL" xfId="24860" xr:uid="{00000000-0005-0000-0000-00002E8A0000}"/>
    <cellStyle name="Link Currency (0)" xfId="7525" xr:uid="{00000000-0005-0000-0000-00002F8A0000}"/>
    <cellStyle name="Link Currency (0) 2" xfId="49592" xr:uid="{00000000-0005-0000-0000-0000308A0000}"/>
    <cellStyle name="Link Currency (2)" xfId="7526" xr:uid="{00000000-0005-0000-0000-0000318A0000}"/>
    <cellStyle name="Link Currency (2) 2" xfId="49593" xr:uid="{00000000-0005-0000-0000-0000328A0000}"/>
    <cellStyle name="Link Units (0)" xfId="7527" xr:uid="{00000000-0005-0000-0000-0000338A0000}"/>
    <cellStyle name="Link Units (0) 2" xfId="49594" xr:uid="{00000000-0005-0000-0000-0000348A0000}"/>
    <cellStyle name="Link Units (1)" xfId="7528" xr:uid="{00000000-0005-0000-0000-0000358A0000}"/>
    <cellStyle name="Link Units (1) 2" xfId="49595" xr:uid="{00000000-0005-0000-0000-0000368A0000}"/>
    <cellStyle name="Link Units (2)" xfId="7529" xr:uid="{00000000-0005-0000-0000-0000378A0000}"/>
    <cellStyle name="Link Units (2) 2" xfId="49596" xr:uid="{00000000-0005-0000-0000-0000388A0000}"/>
    <cellStyle name="Linked Cell" xfId="7530" xr:uid="{00000000-0005-0000-0000-0000398A0000}"/>
    <cellStyle name="Linked Cell 10" xfId="7531" xr:uid="{00000000-0005-0000-0000-00003A8A0000}"/>
    <cellStyle name="Linked Cell 11" xfId="49597"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4"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598"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599"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70" xr:uid="{00000000-0005-0000-0000-0000AE8A0000}"/>
    <cellStyle name="Merknad 10" xfId="36596"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600" xr:uid="{00000000-0005-0000-0000-0000B38A0000}"/>
    <cellStyle name="Merknad 2 10 3" xfId="49601" xr:uid="{00000000-0005-0000-0000-0000B48A0000}"/>
    <cellStyle name="Merknad 2 10 4" xfId="49602" xr:uid="{00000000-0005-0000-0000-0000B58A0000}"/>
    <cellStyle name="Merknad 2 10_3. Chng in credit spreads" xfId="49603" xr:uid="{00000000-0005-0000-0000-0000B68A0000}"/>
    <cellStyle name="Merknad 2 11" xfId="7545" xr:uid="{00000000-0005-0000-0000-0000B78A0000}"/>
    <cellStyle name="Merknad 2 11 2" xfId="24962" xr:uid="{00000000-0005-0000-0000-0000B88A0000}"/>
    <cellStyle name="Merknad 2 11 3" xfId="49604" xr:uid="{00000000-0005-0000-0000-0000B98A0000}"/>
    <cellStyle name="Merknad 2 11_A01" xfId="35925" xr:uid="{00000000-0005-0000-0000-0000BA8A0000}"/>
    <cellStyle name="Merknad 2 12" xfId="7546" xr:uid="{00000000-0005-0000-0000-0000BB8A0000}"/>
    <cellStyle name="Merknad 2 12 2" xfId="24963" xr:uid="{00000000-0005-0000-0000-0000BC8A0000}"/>
    <cellStyle name="Merknad 2 12 3" xfId="49605" xr:uid="{00000000-0005-0000-0000-0000BD8A0000}"/>
    <cellStyle name="Merknad 2 12_A01" xfId="35926" xr:uid="{00000000-0005-0000-0000-0000BE8A0000}"/>
    <cellStyle name="Merknad 2 13" xfId="7547" xr:uid="{00000000-0005-0000-0000-0000BF8A0000}"/>
    <cellStyle name="Merknad 2 13 2" xfId="24964" xr:uid="{00000000-0005-0000-0000-0000C08A0000}"/>
    <cellStyle name="Merknad 2 13 3" xfId="49606" xr:uid="{00000000-0005-0000-0000-0000C18A0000}"/>
    <cellStyle name="Merknad 2 13_A01" xfId="35927" xr:uid="{00000000-0005-0000-0000-0000C28A0000}"/>
    <cellStyle name="Merknad 2 14" xfId="7548" xr:uid="{00000000-0005-0000-0000-0000C38A0000}"/>
    <cellStyle name="Merknad 2 14 2" xfId="24965" xr:uid="{00000000-0005-0000-0000-0000C48A0000}"/>
    <cellStyle name="Merknad 2 14 3" xfId="49607" xr:uid="{00000000-0005-0000-0000-0000C58A0000}"/>
    <cellStyle name="Merknad 2 14_A01" xfId="35928" xr:uid="{00000000-0005-0000-0000-0000C68A0000}"/>
    <cellStyle name="Merknad 2 15" xfId="7549" xr:uid="{00000000-0005-0000-0000-0000C78A0000}"/>
    <cellStyle name="Merknad 2 15 2" xfId="24966" xr:uid="{00000000-0005-0000-0000-0000C88A0000}"/>
    <cellStyle name="Merknad 2 15 3" xfId="49608" xr:uid="{00000000-0005-0000-0000-0000C98A0000}"/>
    <cellStyle name="Merknad 2 15_A01" xfId="35929" xr:uid="{00000000-0005-0000-0000-0000CA8A0000}"/>
    <cellStyle name="Merknad 2 16" xfId="7550" xr:uid="{00000000-0005-0000-0000-0000CB8A0000}"/>
    <cellStyle name="Merknad 2 16 2" xfId="24967" xr:uid="{00000000-0005-0000-0000-0000CC8A0000}"/>
    <cellStyle name="Merknad 2 16 3" xfId="49609" xr:uid="{00000000-0005-0000-0000-0000CD8A0000}"/>
    <cellStyle name="Merknad 2 16_A01" xfId="35930" xr:uid="{00000000-0005-0000-0000-0000CE8A0000}"/>
    <cellStyle name="Merknad 2 17" xfId="7551" xr:uid="{00000000-0005-0000-0000-0000CF8A0000}"/>
    <cellStyle name="Merknad 2 17 2" xfId="24968" xr:uid="{00000000-0005-0000-0000-0000D08A0000}"/>
    <cellStyle name="Merknad 2 17 3" xfId="49610" xr:uid="{00000000-0005-0000-0000-0000D18A0000}"/>
    <cellStyle name="Merknad 2 17_A01" xfId="35931" xr:uid="{00000000-0005-0000-0000-0000D28A0000}"/>
    <cellStyle name="Merknad 2 18" xfId="7552" xr:uid="{00000000-0005-0000-0000-0000D38A0000}"/>
    <cellStyle name="Merknad 2 18 2" xfId="24969" xr:uid="{00000000-0005-0000-0000-0000D48A0000}"/>
    <cellStyle name="Merknad 2 18 3" xfId="49611" xr:uid="{00000000-0005-0000-0000-0000D58A0000}"/>
    <cellStyle name="Merknad 2 18_A01" xfId="35932" xr:uid="{00000000-0005-0000-0000-0000D68A0000}"/>
    <cellStyle name="Merknad 2 19" xfId="7553" xr:uid="{00000000-0005-0000-0000-0000D78A0000}"/>
    <cellStyle name="Merknad 2 19 2" xfId="24970" xr:uid="{00000000-0005-0000-0000-0000D88A0000}"/>
    <cellStyle name="Merknad 2 19 3" xfId="49612" xr:uid="{00000000-0005-0000-0000-0000D98A0000}"/>
    <cellStyle name="Merknad 2 19_A01" xfId="35933" xr:uid="{00000000-0005-0000-0000-0000DA8A0000}"/>
    <cellStyle name="Merknad 2 2" xfId="7554" xr:uid="{00000000-0005-0000-0000-0000DB8A0000}"/>
    <cellStyle name="Merknad 2 2 10" xfId="49613" xr:uid="{00000000-0005-0000-0000-0000DC8A0000}"/>
    <cellStyle name="Merknad 2 2 11" xfId="49614" xr:uid="{00000000-0005-0000-0000-0000DD8A0000}"/>
    <cellStyle name="Merknad 2 2 12" xfId="49615" xr:uid="{00000000-0005-0000-0000-0000DE8A0000}"/>
    <cellStyle name="Merknad 2 2 2" xfId="12531" xr:uid="{00000000-0005-0000-0000-0000DF8A0000}"/>
    <cellStyle name="Merknad 2 2 2 10" xfId="49616" xr:uid="{00000000-0005-0000-0000-0000E08A0000}"/>
    <cellStyle name="Merknad 2 2 2 11" xfId="49617" xr:uid="{00000000-0005-0000-0000-0000E18A0000}"/>
    <cellStyle name="Merknad 2 2 2 2" xfId="12532" xr:uid="{00000000-0005-0000-0000-0000E28A0000}"/>
    <cellStyle name="Merknad 2 2 2 2 10" xfId="49618"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19" xr:uid="{00000000-0005-0000-0000-0000E78A0000}"/>
    <cellStyle name="Merknad 2 2 2 2 2 5" xfId="49620" xr:uid="{00000000-0005-0000-0000-0000E88A0000}"/>
    <cellStyle name="Merknad 2 2 2 2 2 6" xfId="49621"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2" xr:uid="{00000000-0005-0000-0000-0000EE8A0000}"/>
    <cellStyle name="Merknad 2 2 2 2 3 5" xfId="49623" xr:uid="{00000000-0005-0000-0000-0000EF8A0000}"/>
    <cellStyle name="Merknad 2 2 2 2 3 6" xfId="49624"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25" xr:uid="{00000000-0005-0000-0000-0000F58A0000}"/>
    <cellStyle name="Merknad 2 2 2 2 4 5" xfId="49626" xr:uid="{00000000-0005-0000-0000-0000F68A0000}"/>
    <cellStyle name="Merknad 2 2 2 2 4 6" xfId="49627"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28" xr:uid="{00000000-0005-0000-0000-0000FC8A0000}"/>
    <cellStyle name="Merknad 2 2 2 2 5 5" xfId="49629"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30" xr:uid="{00000000-0005-0000-0000-0000018B0000}"/>
    <cellStyle name="Merknad 2 2 2 2 9" xfId="49631" xr:uid="{00000000-0005-0000-0000-0000028B0000}"/>
    <cellStyle name="Merknad 2 2 2 2_3. Chng in credit spreads" xfId="49632" xr:uid="{00000000-0005-0000-0000-0000038B0000}"/>
    <cellStyle name="Merknad 2 2 2 3" xfId="24989" xr:uid="{00000000-0005-0000-0000-0000048B0000}"/>
    <cellStyle name="Merknad 2 2 2 3 2" xfId="24990" xr:uid="{00000000-0005-0000-0000-0000058B0000}"/>
    <cellStyle name="Merknad 2 2 2 3 2 2" xfId="49633" xr:uid="{00000000-0005-0000-0000-0000068B0000}"/>
    <cellStyle name="Merknad 2 2 2 3 3" xfId="24991" xr:uid="{00000000-0005-0000-0000-0000078B0000}"/>
    <cellStyle name="Merknad 2 2 2 3 3 2" xfId="49634" xr:uid="{00000000-0005-0000-0000-0000088B0000}"/>
    <cellStyle name="Merknad 2 2 2 3 4" xfId="49635" xr:uid="{00000000-0005-0000-0000-0000098B0000}"/>
    <cellStyle name="Merknad 2 2 2 3 5" xfId="49636" xr:uid="{00000000-0005-0000-0000-00000A8B0000}"/>
    <cellStyle name="Merknad 2 2 2 3 6" xfId="49637" xr:uid="{00000000-0005-0000-0000-00000B8B0000}"/>
    <cellStyle name="Merknad 2 2 2 3_3. Chng in credit spreads" xfId="49638"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39" xr:uid="{00000000-0005-0000-0000-0000108B0000}"/>
    <cellStyle name="Merknad 2 2 2 4 5" xfId="49640" xr:uid="{00000000-0005-0000-0000-0000118B0000}"/>
    <cellStyle name="Merknad 2 2 2 4 6" xfId="49641"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2" xr:uid="{00000000-0005-0000-0000-0000178B0000}"/>
    <cellStyle name="Merknad 2 2 2 5 5" xfId="49643" xr:uid="{00000000-0005-0000-0000-0000188B0000}"/>
    <cellStyle name="Merknad 2 2 2 5 6" xfId="49644"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45" xr:uid="{00000000-0005-0000-0000-00001D8B0000}"/>
    <cellStyle name="Merknad 2 2 2 6 3" xfId="25002" xr:uid="{00000000-0005-0000-0000-00001E8B0000}"/>
    <cellStyle name="Merknad 2 2 2 6 4" xfId="49646" xr:uid="{00000000-0005-0000-0000-00001F8B0000}"/>
    <cellStyle name="Merknad 2 2 2 6 5" xfId="49647" xr:uid="{00000000-0005-0000-0000-0000208B0000}"/>
    <cellStyle name="Merknad 2 2 2 6_3. Chng in credit spreads" xfId="49648" xr:uid="{00000000-0005-0000-0000-0000218B0000}"/>
    <cellStyle name="Merknad 2 2 2 7" xfId="25003" xr:uid="{00000000-0005-0000-0000-0000228B0000}"/>
    <cellStyle name="Merknad 2 2 2 7 2" xfId="49649" xr:uid="{00000000-0005-0000-0000-0000238B0000}"/>
    <cellStyle name="Merknad 2 2 2 8" xfId="25004" xr:uid="{00000000-0005-0000-0000-0000248B0000}"/>
    <cellStyle name="Merknad 2 2 2 9" xfId="40111" xr:uid="{00000000-0005-0000-0000-0000258B0000}"/>
    <cellStyle name="Merknad 2 2 2_3. Chng in credit spreads" xfId="49650" xr:uid="{00000000-0005-0000-0000-0000268B0000}"/>
    <cellStyle name="Merknad 2 2 3" xfId="12533" xr:uid="{00000000-0005-0000-0000-0000278B0000}"/>
    <cellStyle name="Merknad 2 2 3 10" xfId="49651" xr:uid="{00000000-0005-0000-0000-0000288B0000}"/>
    <cellStyle name="Merknad 2 2 3 2" xfId="25005" xr:uid="{00000000-0005-0000-0000-0000298B0000}"/>
    <cellStyle name="Merknad 2 2 3 2 2" xfId="25006" xr:uid="{00000000-0005-0000-0000-00002A8B0000}"/>
    <cellStyle name="Merknad 2 2 3 2 2 2" xfId="49652" xr:uid="{00000000-0005-0000-0000-00002B8B0000}"/>
    <cellStyle name="Merknad 2 2 3 2 3" xfId="25007" xr:uid="{00000000-0005-0000-0000-00002C8B0000}"/>
    <cellStyle name="Merknad 2 2 3 2 3 2" xfId="49653" xr:uid="{00000000-0005-0000-0000-00002D8B0000}"/>
    <cellStyle name="Merknad 2 2 3 2 4" xfId="49654" xr:uid="{00000000-0005-0000-0000-00002E8B0000}"/>
    <cellStyle name="Merknad 2 2 3 2 5" xfId="49655" xr:uid="{00000000-0005-0000-0000-00002F8B0000}"/>
    <cellStyle name="Merknad 2 2 3 2 6" xfId="49656" xr:uid="{00000000-0005-0000-0000-0000308B0000}"/>
    <cellStyle name="Merknad 2 2 3 2_3. Chng in credit spreads" xfId="49657"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58" xr:uid="{00000000-0005-0000-0000-0000358B0000}"/>
    <cellStyle name="Merknad 2 2 3 3 5" xfId="49659" xr:uid="{00000000-0005-0000-0000-0000368B0000}"/>
    <cellStyle name="Merknad 2 2 3 3 6" xfId="49660"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1" xr:uid="{00000000-0005-0000-0000-00003C8B0000}"/>
    <cellStyle name="Merknad 2 2 3 4 5" xfId="49662" xr:uid="{00000000-0005-0000-0000-00003D8B0000}"/>
    <cellStyle name="Merknad 2 2 3 4 6" xfId="49663"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64" xr:uid="{00000000-0005-0000-0000-0000438B0000}"/>
    <cellStyle name="Merknad 2 2 3 5 5" xfId="49665" xr:uid="{00000000-0005-0000-0000-0000448B0000}"/>
    <cellStyle name="Merknad 2 2 3 5_AVA DVA EL" xfId="25019" xr:uid="{00000000-0005-0000-0000-0000458B0000}"/>
    <cellStyle name="Merknad 2 2 3 6" xfId="25020" xr:uid="{00000000-0005-0000-0000-0000468B0000}"/>
    <cellStyle name="Merknad 2 2 3 6 2" xfId="49666" xr:uid="{00000000-0005-0000-0000-0000478B0000}"/>
    <cellStyle name="Merknad 2 2 3 7" xfId="25021" xr:uid="{00000000-0005-0000-0000-0000488B0000}"/>
    <cellStyle name="Merknad 2 2 3 8" xfId="49667" xr:uid="{00000000-0005-0000-0000-0000498B0000}"/>
    <cellStyle name="Merknad 2 2 3 9" xfId="49668" xr:uid="{00000000-0005-0000-0000-00004A8B0000}"/>
    <cellStyle name="Merknad 2 2 3_3. Chng in credit spreads" xfId="49669" xr:uid="{00000000-0005-0000-0000-00004B8B0000}"/>
    <cellStyle name="Merknad 2 2 4" xfId="25022" xr:uid="{00000000-0005-0000-0000-00004C8B0000}"/>
    <cellStyle name="Merknad 2 2 4 2" xfId="25023" xr:uid="{00000000-0005-0000-0000-00004D8B0000}"/>
    <cellStyle name="Merknad 2 2 4 2 2" xfId="49670" xr:uid="{00000000-0005-0000-0000-00004E8B0000}"/>
    <cellStyle name="Merknad 2 2 4 3" xfId="25024" xr:uid="{00000000-0005-0000-0000-00004F8B0000}"/>
    <cellStyle name="Merknad 2 2 4 3 2" xfId="49671" xr:uid="{00000000-0005-0000-0000-0000508B0000}"/>
    <cellStyle name="Merknad 2 2 4 4" xfId="49672" xr:uid="{00000000-0005-0000-0000-0000518B0000}"/>
    <cellStyle name="Merknad 2 2 4 4 2" xfId="49673" xr:uid="{00000000-0005-0000-0000-0000528B0000}"/>
    <cellStyle name="Merknad 2 2 4 5" xfId="49674" xr:uid="{00000000-0005-0000-0000-0000538B0000}"/>
    <cellStyle name="Merknad 2 2 4 5 2" xfId="49675" xr:uid="{00000000-0005-0000-0000-0000548B0000}"/>
    <cellStyle name="Merknad 2 2 4 6" xfId="49676" xr:uid="{00000000-0005-0000-0000-0000558B0000}"/>
    <cellStyle name="Merknad 2 2 4_3. Chng in credit spreads" xfId="49677" xr:uid="{00000000-0005-0000-0000-0000568B0000}"/>
    <cellStyle name="Merknad 2 2 5" xfId="25025" xr:uid="{00000000-0005-0000-0000-0000578B0000}"/>
    <cellStyle name="Merknad 2 2 5 2" xfId="25026" xr:uid="{00000000-0005-0000-0000-0000588B0000}"/>
    <cellStyle name="Merknad 2 2 5 2 2" xfId="49678" xr:uid="{00000000-0005-0000-0000-0000598B0000}"/>
    <cellStyle name="Merknad 2 2 5 3" xfId="25027" xr:uid="{00000000-0005-0000-0000-00005A8B0000}"/>
    <cellStyle name="Merknad 2 2 5 3 2" xfId="49679" xr:uid="{00000000-0005-0000-0000-00005B8B0000}"/>
    <cellStyle name="Merknad 2 2 5 4" xfId="49680" xr:uid="{00000000-0005-0000-0000-00005C8B0000}"/>
    <cellStyle name="Merknad 2 2 5 5" xfId="49681" xr:uid="{00000000-0005-0000-0000-00005D8B0000}"/>
    <cellStyle name="Merknad 2 2 5 6" xfId="49682" xr:uid="{00000000-0005-0000-0000-00005E8B0000}"/>
    <cellStyle name="Merknad 2 2 5_3. Chng in credit spreads" xfId="49683"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84" xr:uid="{00000000-0005-0000-0000-0000638B0000}"/>
    <cellStyle name="Merknad 2 2 6 5" xfId="49685" xr:uid="{00000000-0005-0000-0000-0000648B0000}"/>
    <cellStyle name="Merknad 2 2 6 6" xfId="49686"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87" xr:uid="{00000000-0005-0000-0000-00006A8B0000}"/>
    <cellStyle name="Merknad 2 2 7 5" xfId="49688" xr:uid="{00000000-0005-0000-0000-00006B8B0000}"/>
    <cellStyle name="Merknad 2 2 7 6" xfId="49689" xr:uid="{00000000-0005-0000-0000-00006C8B0000}"/>
    <cellStyle name="Merknad 2 2 7_AVA DVA EL" xfId="25035" xr:uid="{00000000-0005-0000-0000-00006D8B0000}"/>
    <cellStyle name="Merknad 2 2 8" xfId="25036" xr:uid="{00000000-0005-0000-0000-00006E8B0000}"/>
    <cellStyle name="Merknad 2 2 8 2" xfId="49690" xr:uid="{00000000-0005-0000-0000-00006F8B0000}"/>
    <cellStyle name="Merknad 2 2 8 2 2" xfId="49691" xr:uid="{00000000-0005-0000-0000-0000708B0000}"/>
    <cellStyle name="Merknad 2 2 8 3" xfId="49692" xr:uid="{00000000-0005-0000-0000-0000718B0000}"/>
    <cellStyle name="Merknad 2 2 8_3. Chng in credit spreads" xfId="49693" xr:uid="{00000000-0005-0000-0000-0000728B0000}"/>
    <cellStyle name="Merknad 2 2 9" xfId="40110" xr:uid="{00000000-0005-0000-0000-0000738B0000}"/>
    <cellStyle name="Merknad 2 2 9 2" xfId="49694" xr:uid="{00000000-0005-0000-0000-0000748B0000}"/>
    <cellStyle name="Merknad 2 2_3. Chng in credit spreads" xfId="49695" xr:uid="{00000000-0005-0000-0000-0000758B0000}"/>
    <cellStyle name="Merknad 2 20" xfId="7555" xr:uid="{00000000-0005-0000-0000-0000768B0000}"/>
    <cellStyle name="Merknad 2 20 2" xfId="25037" xr:uid="{00000000-0005-0000-0000-0000778B0000}"/>
    <cellStyle name="Merknad 2 20 3" xfId="49696" xr:uid="{00000000-0005-0000-0000-0000788B0000}"/>
    <cellStyle name="Merknad 2 20_A01" xfId="35934"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2"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2" xr:uid="{00000000-0005-0000-0000-00008A8B0000}"/>
    <cellStyle name="Merknad 2 22 13" xfId="36718"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697" xr:uid="{00000000-0005-0000-0000-0000D18B0000}"/>
    <cellStyle name="Merknad 2 3 11" xfId="49698" xr:uid="{00000000-0005-0000-0000-0000D28B0000}"/>
    <cellStyle name="Merknad 2 3 2" xfId="12534" xr:uid="{00000000-0005-0000-0000-0000D38B0000}"/>
    <cellStyle name="Merknad 2 3 2 10" xfId="49699" xr:uid="{00000000-0005-0000-0000-0000D48B0000}"/>
    <cellStyle name="Merknad 2 3 2 2" xfId="25056" xr:uid="{00000000-0005-0000-0000-0000D58B0000}"/>
    <cellStyle name="Merknad 2 3 2 2 2" xfId="25057" xr:uid="{00000000-0005-0000-0000-0000D68B0000}"/>
    <cellStyle name="Merknad 2 3 2 2 2 2" xfId="49700" xr:uid="{00000000-0005-0000-0000-0000D78B0000}"/>
    <cellStyle name="Merknad 2 3 2 2 3" xfId="25058" xr:uid="{00000000-0005-0000-0000-0000D88B0000}"/>
    <cellStyle name="Merknad 2 3 2 2 3 2" xfId="49701" xr:uid="{00000000-0005-0000-0000-0000D98B0000}"/>
    <cellStyle name="Merknad 2 3 2 2 4" xfId="49702" xr:uid="{00000000-0005-0000-0000-0000DA8B0000}"/>
    <cellStyle name="Merknad 2 3 2 2 5" xfId="49703" xr:uid="{00000000-0005-0000-0000-0000DB8B0000}"/>
    <cellStyle name="Merknad 2 3 2 2 6" xfId="49704" xr:uid="{00000000-0005-0000-0000-0000DC8B0000}"/>
    <cellStyle name="Merknad 2 3 2 2_3. Chng in credit spreads" xfId="49705"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06" xr:uid="{00000000-0005-0000-0000-0000E18B0000}"/>
    <cellStyle name="Merknad 2 3 2 3 5" xfId="49707" xr:uid="{00000000-0005-0000-0000-0000E28B0000}"/>
    <cellStyle name="Merknad 2 3 2 3 6" xfId="49708"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09" xr:uid="{00000000-0005-0000-0000-0000E88B0000}"/>
    <cellStyle name="Merknad 2 3 2 4 5" xfId="49710" xr:uid="{00000000-0005-0000-0000-0000E98B0000}"/>
    <cellStyle name="Merknad 2 3 2 4 6" xfId="49711"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2" xr:uid="{00000000-0005-0000-0000-0000EF8B0000}"/>
    <cellStyle name="Merknad 2 3 2 5 5" xfId="49713" xr:uid="{00000000-0005-0000-0000-0000F08B0000}"/>
    <cellStyle name="Merknad 2 3 2 5_AVA DVA EL" xfId="25070" xr:uid="{00000000-0005-0000-0000-0000F18B0000}"/>
    <cellStyle name="Merknad 2 3 2 6" xfId="25071" xr:uid="{00000000-0005-0000-0000-0000F28B0000}"/>
    <cellStyle name="Merknad 2 3 2 6 2" xfId="49714" xr:uid="{00000000-0005-0000-0000-0000F38B0000}"/>
    <cellStyle name="Merknad 2 3 2 7" xfId="25072" xr:uid="{00000000-0005-0000-0000-0000F48B0000}"/>
    <cellStyle name="Merknad 2 3 2 8" xfId="49715" xr:uid="{00000000-0005-0000-0000-0000F58B0000}"/>
    <cellStyle name="Merknad 2 3 2 9" xfId="49716" xr:uid="{00000000-0005-0000-0000-0000F68B0000}"/>
    <cellStyle name="Merknad 2 3 2_3. Chng in credit spreads" xfId="49717" xr:uid="{00000000-0005-0000-0000-0000F78B0000}"/>
    <cellStyle name="Merknad 2 3 3" xfId="25073" xr:uid="{00000000-0005-0000-0000-0000F88B0000}"/>
    <cellStyle name="Merknad 2 3 3 2" xfId="25074" xr:uid="{00000000-0005-0000-0000-0000F98B0000}"/>
    <cellStyle name="Merknad 2 3 3 2 2" xfId="49718" xr:uid="{00000000-0005-0000-0000-0000FA8B0000}"/>
    <cellStyle name="Merknad 2 3 3 2 2 2" xfId="49719" xr:uid="{00000000-0005-0000-0000-0000FB8B0000}"/>
    <cellStyle name="Merknad 2 3 3 2 3" xfId="49720" xr:uid="{00000000-0005-0000-0000-0000FC8B0000}"/>
    <cellStyle name="Merknad 2 3 3 2 3 2" xfId="49721" xr:uid="{00000000-0005-0000-0000-0000FD8B0000}"/>
    <cellStyle name="Merknad 2 3 3 2 4" xfId="49722" xr:uid="{00000000-0005-0000-0000-0000FE8B0000}"/>
    <cellStyle name="Merknad 2 3 3 2_3. Chng in credit spreads" xfId="49723" xr:uid="{00000000-0005-0000-0000-0000FF8B0000}"/>
    <cellStyle name="Merknad 2 3 3 3" xfId="25075" xr:uid="{00000000-0005-0000-0000-0000008C0000}"/>
    <cellStyle name="Merknad 2 3 3 3 2" xfId="49724" xr:uid="{00000000-0005-0000-0000-0000018C0000}"/>
    <cellStyle name="Merknad 2 3 3 4" xfId="49725" xr:uid="{00000000-0005-0000-0000-0000028C0000}"/>
    <cellStyle name="Merknad 2 3 3 4 2" xfId="49726" xr:uid="{00000000-0005-0000-0000-0000038C0000}"/>
    <cellStyle name="Merknad 2 3 3 5" xfId="49727" xr:uid="{00000000-0005-0000-0000-0000048C0000}"/>
    <cellStyle name="Merknad 2 3 3 5 2" xfId="49728" xr:uid="{00000000-0005-0000-0000-0000058C0000}"/>
    <cellStyle name="Merknad 2 3 3 6" xfId="49729" xr:uid="{00000000-0005-0000-0000-0000068C0000}"/>
    <cellStyle name="Merknad 2 3 3 6 2" xfId="49730" xr:uid="{00000000-0005-0000-0000-0000078C0000}"/>
    <cellStyle name="Merknad 2 3 3 7" xfId="49731" xr:uid="{00000000-0005-0000-0000-0000088C0000}"/>
    <cellStyle name="Merknad 2 3 3_3. Chng in credit spreads" xfId="49732" xr:uid="{00000000-0005-0000-0000-0000098C0000}"/>
    <cellStyle name="Merknad 2 3 4" xfId="25076" xr:uid="{00000000-0005-0000-0000-00000A8C0000}"/>
    <cellStyle name="Merknad 2 3 4 2" xfId="25077" xr:uid="{00000000-0005-0000-0000-00000B8C0000}"/>
    <cellStyle name="Merknad 2 3 4 2 2" xfId="49733" xr:uid="{00000000-0005-0000-0000-00000C8C0000}"/>
    <cellStyle name="Merknad 2 3 4 3" xfId="25078" xr:uid="{00000000-0005-0000-0000-00000D8C0000}"/>
    <cellStyle name="Merknad 2 3 4 3 2" xfId="49734" xr:uid="{00000000-0005-0000-0000-00000E8C0000}"/>
    <cellStyle name="Merknad 2 3 4 4" xfId="49735" xr:uid="{00000000-0005-0000-0000-00000F8C0000}"/>
    <cellStyle name="Merknad 2 3 4 5" xfId="49736" xr:uid="{00000000-0005-0000-0000-0000108C0000}"/>
    <cellStyle name="Merknad 2 3 4 6" xfId="49737" xr:uid="{00000000-0005-0000-0000-0000118C0000}"/>
    <cellStyle name="Merknad 2 3 4_3. Chng in credit spreads" xfId="49738"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39" xr:uid="{00000000-0005-0000-0000-0000168C0000}"/>
    <cellStyle name="Merknad 2 3 5 5" xfId="49740" xr:uid="{00000000-0005-0000-0000-0000178C0000}"/>
    <cellStyle name="Merknad 2 3 5 6" xfId="49741"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2" xr:uid="{00000000-0005-0000-0000-00001D8C0000}"/>
    <cellStyle name="Merknad 2 3 6 5" xfId="49743" xr:uid="{00000000-0005-0000-0000-00001E8C0000}"/>
    <cellStyle name="Merknad 2 3 6 6" xfId="49744" xr:uid="{00000000-0005-0000-0000-00001F8C0000}"/>
    <cellStyle name="Merknad 2 3 6_AVA DVA EL" xfId="25086" xr:uid="{00000000-0005-0000-0000-0000208C0000}"/>
    <cellStyle name="Merknad 2 3 7" xfId="25087" xr:uid="{00000000-0005-0000-0000-0000218C0000}"/>
    <cellStyle name="Merknad 2 3 7 2" xfId="49745" xr:uid="{00000000-0005-0000-0000-0000228C0000}"/>
    <cellStyle name="Merknad 2 3 8" xfId="40112" xr:uid="{00000000-0005-0000-0000-0000238C0000}"/>
    <cellStyle name="Merknad 2 3 8 2" xfId="49746" xr:uid="{00000000-0005-0000-0000-0000248C0000}"/>
    <cellStyle name="Merknad 2 3 8 2 2" xfId="49747" xr:uid="{00000000-0005-0000-0000-0000258C0000}"/>
    <cellStyle name="Merknad 2 3 8 3" xfId="49748" xr:uid="{00000000-0005-0000-0000-0000268C0000}"/>
    <cellStyle name="Merknad 2 3 8_3. Chng in credit spreads" xfId="49749" xr:uid="{00000000-0005-0000-0000-0000278C0000}"/>
    <cellStyle name="Merknad 2 3 9" xfId="49750" xr:uid="{00000000-0005-0000-0000-0000288C0000}"/>
    <cellStyle name="Merknad 2 3 9 2" xfId="49751" xr:uid="{00000000-0005-0000-0000-0000298C0000}"/>
    <cellStyle name="Merknad 2 3_3. Chng in credit spreads" xfId="49752" xr:uid="{00000000-0005-0000-0000-00002A8C0000}"/>
    <cellStyle name="Merknad 2 30" xfId="25088" xr:uid="{00000000-0005-0000-0000-00002B8C0000}"/>
    <cellStyle name="Merknad 2 31" xfId="25089" xr:uid="{00000000-0005-0000-0000-00002C8C0000}"/>
    <cellStyle name="Merknad 2 32" xfId="36466" xr:uid="{00000000-0005-0000-0000-00002D8C0000}"/>
    <cellStyle name="Merknad 2 33" xfId="36858" xr:uid="{00000000-0005-0000-0000-00002E8C0000}"/>
    <cellStyle name="Merknad 2 34" xfId="49753" xr:uid="{00000000-0005-0000-0000-00002F8C0000}"/>
    <cellStyle name="Merknad 2 4" xfId="7622" xr:uid="{00000000-0005-0000-0000-0000308C0000}"/>
    <cellStyle name="Merknad 2 4 10" xfId="49754" xr:uid="{00000000-0005-0000-0000-0000318C0000}"/>
    <cellStyle name="Merknad 2 4 2" xfId="25090" xr:uid="{00000000-0005-0000-0000-0000328C0000}"/>
    <cellStyle name="Merknad 2 4 2 2" xfId="25091" xr:uid="{00000000-0005-0000-0000-0000338C0000}"/>
    <cellStyle name="Merknad 2 4 2 2 2" xfId="49755" xr:uid="{00000000-0005-0000-0000-0000348C0000}"/>
    <cellStyle name="Merknad 2 4 2 3" xfId="25092" xr:uid="{00000000-0005-0000-0000-0000358C0000}"/>
    <cellStyle name="Merknad 2 4 2 3 2" xfId="49756" xr:uid="{00000000-0005-0000-0000-0000368C0000}"/>
    <cellStyle name="Merknad 2 4 2 4" xfId="49757" xr:uid="{00000000-0005-0000-0000-0000378C0000}"/>
    <cellStyle name="Merknad 2 4 2 5" xfId="49758" xr:uid="{00000000-0005-0000-0000-0000388C0000}"/>
    <cellStyle name="Merknad 2 4 2 6" xfId="49759" xr:uid="{00000000-0005-0000-0000-0000398C0000}"/>
    <cellStyle name="Merknad 2 4 2_3. Chng in credit spreads" xfId="49760"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1" xr:uid="{00000000-0005-0000-0000-00003E8C0000}"/>
    <cellStyle name="Merknad 2 4 3 5" xfId="49762" xr:uid="{00000000-0005-0000-0000-00003F8C0000}"/>
    <cellStyle name="Merknad 2 4 3 6" xfId="49763"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64" xr:uid="{00000000-0005-0000-0000-0000458C0000}"/>
    <cellStyle name="Merknad 2 4 4 5" xfId="49765" xr:uid="{00000000-0005-0000-0000-0000468C0000}"/>
    <cellStyle name="Merknad 2 4 4 6" xfId="49766"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67" xr:uid="{00000000-0005-0000-0000-00004C8C0000}"/>
    <cellStyle name="Merknad 2 4 5 5" xfId="49768" xr:uid="{00000000-0005-0000-0000-00004D8C0000}"/>
    <cellStyle name="Merknad 2 4 5 6" xfId="49769"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70" xr:uid="{00000000-0005-0000-0000-0000528C0000}"/>
    <cellStyle name="Merknad 2 4 6_AVA DVA EL" xfId="25107" xr:uid="{00000000-0005-0000-0000-0000538C0000}"/>
    <cellStyle name="Merknad 2 4 7" xfId="25108" xr:uid="{00000000-0005-0000-0000-0000548C0000}"/>
    <cellStyle name="Merknad 2 4 8" xfId="49771" xr:uid="{00000000-0005-0000-0000-0000558C0000}"/>
    <cellStyle name="Merknad 2 4 9" xfId="49772" xr:uid="{00000000-0005-0000-0000-0000568C0000}"/>
    <cellStyle name="Merknad 2 4_3. Chng in credit spreads" xfId="49773"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74" xr:uid="{00000000-0005-0000-0000-00005B8C0000}"/>
    <cellStyle name="Merknad 2 5 2 3" xfId="49775" xr:uid="{00000000-0005-0000-0000-00005C8C0000}"/>
    <cellStyle name="Merknad 2 5 2 3 2" xfId="49776" xr:uid="{00000000-0005-0000-0000-00005D8C0000}"/>
    <cellStyle name="Merknad 2 5 2 4" xfId="49777" xr:uid="{00000000-0005-0000-0000-00005E8C0000}"/>
    <cellStyle name="Merknad 2 5 2_3. Chng in credit spreads" xfId="49778" xr:uid="{00000000-0005-0000-0000-00005F8C0000}"/>
    <cellStyle name="Merknad 2 5 3" xfId="25111" xr:uid="{00000000-0005-0000-0000-0000608C0000}"/>
    <cellStyle name="Merknad 2 5 3 2" xfId="49779" xr:uid="{00000000-0005-0000-0000-0000618C0000}"/>
    <cellStyle name="Merknad 2 5 4" xfId="49780" xr:uid="{00000000-0005-0000-0000-0000628C0000}"/>
    <cellStyle name="Merknad 2 5 4 2" xfId="49781" xr:uid="{00000000-0005-0000-0000-0000638C0000}"/>
    <cellStyle name="Merknad 2 5 5" xfId="49782" xr:uid="{00000000-0005-0000-0000-0000648C0000}"/>
    <cellStyle name="Merknad 2 5 5 2" xfId="49783" xr:uid="{00000000-0005-0000-0000-0000658C0000}"/>
    <cellStyle name="Merknad 2 5 6" xfId="49784" xr:uid="{00000000-0005-0000-0000-0000668C0000}"/>
    <cellStyle name="Merknad 2 5 6 2" xfId="49785" xr:uid="{00000000-0005-0000-0000-0000678C0000}"/>
    <cellStyle name="Merknad 2 5 7" xfId="49786" xr:uid="{00000000-0005-0000-0000-0000688C0000}"/>
    <cellStyle name="Merknad 2 5 8" xfId="49787" xr:uid="{00000000-0005-0000-0000-0000698C0000}"/>
    <cellStyle name="Merknad 2 5_3. Chng in credit spreads" xfId="49788"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89" xr:uid="{00000000-0005-0000-0000-00006E8C0000}"/>
    <cellStyle name="Merknad 2 6 2_AVA DVA EL" xfId="25114" xr:uid="{00000000-0005-0000-0000-00006F8C0000}"/>
    <cellStyle name="Merknad 2 6 3" xfId="25115" xr:uid="{00000000-0005-0000-0000-0000708C0000}"/>
    <cellStyle name="Merknad 2 6 3 2" xfId="49790" xr:uid="{00000000-0005-0000-0000-0000718C0000}"/>
    <cellStyle name="Merknad 2 6 4" xfId="49791" xr:uid="{00000000-0005-0000-0000-0000728C0000}"/>
    <cellStyle name="Merknad 2 6 4 2" xfId="49792" xr:uid="{00000000-0005-0000-0000-0000738C0000}"/>
    <cellStyle name="Merknad 2 6 5" xfId="49793" xr:uid="{00000000-0005-0000-0000-0000748C0000}"/>
    <cellStyle name="Merknad 2 6 5 2" xfId="49794" xr:uid="{00000000-0005-0000-0000-0000758C0000}"/>
    <cellStyle name="Merknad 2 6 6" xfId="49795" xr:uid="{00000000-0005-0000-0000-0000768C0000}"/>
    <cellStyle name="Merknad 2 6 7" xfId="49796" xr:uid="{00000000-0005-0000-0000-0000778C0000}"/>
    <cellStyle name="Merknad 2 6 8" xfId="49797" xr:uid="{00000000-0005-0000-0000-0000788C0000}"/>
    <cellStyle name="Merknad 2 6_3. Chng in credit spreads" xfId="49798"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799" xr:uid="{00000000-0005-0000-0000-00007F8C0000}"/>
    <cellStyle name="Merknad 2 7 5" xfId="49800" xr:uid="{00000000-0005-0000-0000-0000808C0000}"/>
    <cellStyle name="Merknad 2 7 6" xfId="49801" xr:uid="{00000000-0005-0000-0000-0000818C0000}"/>
    <cellStyle name="Merknad 2 7 7" xfId="49802" xr:uid="{00000000-0005-0000-0000-0000828C0000}"/>
    <cellStyle name="Merknad 2 7_A01" xfId="35935"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03" xr:uid="{00000000-0005-0000-0000-0000898C0000}"/>
    <cellStyle name="Merknad 2 8 5" xfId="49804" xr:uid="{00000000-0005-0000-0000-00008A8C0000}"/>
    <cellStyle name="Merknad 2 8 6" xfId="49805" xr:uid="{00000000-0005-0000-0000-00008B8C0000}"/>
    <cellStyle name="Merknad 2 8 7" xfId="49806" xr:uid="{00000000-0005-0000-0000-00008C8C0000}"/>
    <cellStyle name="Merknad 2 8_A01" xfId="35936" xr:uid="{00000000-0005-0000-0000-00008D8C0000}"/>
    <cellStyle name="Merknad 2 9" xfId="7627" xr:uid="{00000000-0005-0000-0000-00008E8C0000}"/>
    <cellStyle name="Merknad 2 9 2" xfId="25124" xr:uid="{00000000-0005-0000-0000-00008F8C0000}"/>
    <cellStyle name="Merknad 2 9 3" xfId="49807" xr:uid="{00000000-0005-0000-0000-0000908C0000}"/>
    <cellStyle name="Merknad 2 9 4" xfId="49808" xr:uid="{00000000-0005-0000-0000-0000918C0000}"/>
    <cellStyle name="Merknad 2 9_A01" xfId="35937"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19" xr:uid="{00000000-0005-0000-0000-0000988C0000}"/>
    <cellStyle name="Merknad 3 2_AVA DVA EL" xfId="25128" xr:uid="{00000000-0005-0000-0000-0000998C0000}"/>
    <cellStyle name="Merknad 3 3" xfId="25129" xr:uid="{00000000-0005-0000-0000-00009A8C0000}"/>
    <cellStyle name="Merknad 3 4" xfId="36383" xr:uid="{00000000-0005-0000-0000-00009B8C0000}"/>
    <cellStyle name="Merknad 3 5" xfId="40113" xr:uid="{00000000-0005-0000-0000-00009C8C0000}"/>
    <cellStyle name="Merknad 3_7. Other MTM adjustments" xfId="49809" xr:uid="{00000000-0005-0000-0000-00009D8C0000}"/>
    <cellStyle name="Merknad 4" xfId="12536" xr:uid="{00000000-0005-0000-0000-00009E8C0000}"/>
    <cellStyle name="Merknad 4 2" xfId="25130" xr:uid="{00000000-0005-0000-0000-00009F8C0000}"/>
    <cellStyle name="Merknad 4 2 2" xfId="36641" xr:uid="{00000000-0005-0000-0000-0000A08C0000}"/>
    <cellStyle name="Merknad 4 3" xfId="36410" xr:uid="{00000000-0005-0000-0000-0000A18C0000}"/>
    <cellStyle name="Merknad 4 4" xfId="40114" xr:uid="{00000000-0005-0000-0000-0000A28C0000}"/>
    <cellStyle name="Merknad 4_A02" xfId="55617" xr:uid="{EFF537D6-CFE9-4C90-81A8-2B251D609A22}"/>
    <cellStyle name="Merknad 5" xfId="25131" xr:uid="{00000000-0005-0000-0000-0000A48C0000}"/>
    <cellStyle name="Merknad 5 2" xfId="25132" xr:uid="{00000000-0005-0000-0000-0000A58C0000}"/>
    <cellStyle name="Merknad 5 2 2" xfId="36640" xr:uid="{00000000-0005-0000-0000-0000A68C0000}"/>
    <cellStyle name="Merknad 5 3" xfId="25133" xr:uid="{00000000-0005-0000-0000-0000A78C0000}"/>
    <cellStyle name="Merknad 5 4" xfId="36409" xr:uid="{00000000-0005-0000-0000-0000A88C0000}"/>
    <cellStyle name="Merknad 5 5" xfId="40115"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5" xr:uid="{00000000-0005-0000-0000-0000AE8C0000}"/>
    <cellStyle name="Merknad 6 5" xfId="40116" xr:uid="{00000000-0005-0000-0000-0000AF8C0000}"/>
    <cellStyle name="Merknad 6_AVA DVA EL" xfId="25138" xr:uid="{00000000-0005-0000-0000-0000B08C0000}"/>
    <cellStyle name="Merknad 7" xfId="25139" xr:uid="{00000000-0005-0000-0000-0000B18C0000}"/>
    <cellStyle name="Merknad 7 2" xfId="36672" xr:uid="{00000000-0005-0000-0000-0000B28C0000}"/>
    <cellStyle name="Merknad 8" xfId="25140" xr:uid="{00000000-0005-0000-0000-0000B38C0000}"/>
    <cellStyle name="Merknad 8 2" xfId="36563" xr:uid="{00000000-0005-0000-0000-0000B48C0000}"/>
    <cellStyle name="Merknad 9" xfId="36658" xr:uid="{00000000-0005-0000-0000-0000B58C0000}"/>
    <cellStyle name="Merknad_7. Other MTM adjustments" xfId="49810"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1"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2"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13" xr:uid="{00000000-0005-0000-0000-0000E18C0000}"/>
    <cellStyle name="multiple 10 3" xfId="25171" xr:uid="{00000000-0005-0000-0000-0000E28C0000}"/>
    <cellStyle name="multiple 10 3 2" xfId="49814" xr:uid="{00000000-0005-0000-0000-0000E38C0000}"/>
    <cellStyle name="multiple 10_7. Other MTM adjustments" xfId="49815" xr:uid="{00000000-0005-0000-0000-0000E48C0000}"/>
    <cellStyle name="multiple 11" xfId="25172" xr:uid="{00000000-0005-0000-0000-0000E58C0000}"/>
    <cellStyle name="multiple 11 2" xfId="25173" xr:uid="{00000000-0005-0000-0000-0000E68C0000}"/>
    <cellStyle name="multiple 11 2 2" xfId="49816" xr:uid="{00000000-0005-0000-0000-0000E78C0000}"/>
    <cellStyle name="multiple 11 3" xfId="25174" xr:uid="{00000000-0005-0000-0000-0000E88C0000}"/>
    <cellStyle name="multiple 11 3 2" xfId="49817" xr:uid="{00000000-0005-0000-0000-0000E98C0000}"/>
    <cellStyle name="multiple 11_7. Other MTM adjustments" xfId="49818" xr:uid="{00000000-0005-0000-0000-0000EA8C0000}"/>
    <cellStyle name="multiple 12" xfId="25175" xr:uid="{00000000-0005-0000-0000-0000EB8C0000}"/>
    <cellStyle name="multiple 12 2" xfId="25176" xr:uid="{00000000-0005-0000-0000-0000EC8C0000}"/>
    <cellStyle name="multiple 12 2 2" xfId="49819" xr:uid="{00000000-0005-0000-0000-0000ED8C0000}"/>
    <cellStyle name="multiple 12 3" xfId="25177" xr:uid="{00000000-0005-0000-0000-0000EE8C0000}"/>
    <cellStyle name="multiple 12 3 2" xfId="49820" xr:uid="{00000000-0005-0000-0000-0000EF8C0000}"/>
    <cellStyle name="multiple 12_7. Other MTM adjustments" xfId="49821" xr:uid="{00000000-0005-0000-0000-0000F08C0000}"/>
    <cellStyle name="multiple 13" xfId="25178" xr:uid="{00000000-0005-0000-0000-0000F18C0000}"/>
    <cellStyle name="multiple 13 2" xfId="25179" xr:uid="{00000000-0005-0000-0000-0000F28C0000}"/>
    <cellStyle name="multiple 13 2 2" xfId="49822" xr:uid="{00000000-0005-0000-0000-0000F38C0000}"/>
    <cellStyle name="multiple 13 3" xfId="25180" xr:uid="{00000000-0005-0000-0000-0000F48C0000}"/>
    <cellStyle name="multiple 13 3 2" xfId="49823" xr:uid="{00000000-0005-0000-0000-0000F58C0000}"/>
    <cellStyle name="multiple 13_7. Other MTM adjustments" xfId="49824" xr:uid="{00000000-0005-0000-0000-0000F68C0000}"/>
    <cellStyle name="multiple 14" xfId="25181" xr:uid="{00000000-0005-0000-0000-0000F78C0000}"/>
    <cellStyle name="multiple 14 2" xfId="25182" xr:uid="{00000000-0005-0000-0000-0000F88C0000}"/>
    <cellStyle name="multiple 14 2 2" xfId="49825" xr:uid="{00000000-0005-0000-0000-0000F98C0000}"/>
    <cellStyle name="multiple 14 3" xfId="25183" xr:uid="{00000000-0005-0000-0000-0000FA8C0000}"/>
    <cellStyle name="multiple 14 3 2" xfId="49826" xr:uid="{00000000-0005-0000-0000-0000FB8C0000}"/>
    <cellStyle name="multiple 14_7. Other MTM adjustments" xfId="49827" xr:uid="{00000000-0005-0000-0000-0000FC8C0000}"/>
    <cellStyle name="multiple 15" xfId="25184" xr:uid="{00000000-0005-0000-0000-0000FD8C0000}"/>
    <cellStyle name="multiple 15 2" xfId="25185" xr:uid="{00000000-0005-0000-0000-0000FE8C0000}"/>
    <cellStyle name="multiple 15 2 2" xfId="49828" xr:uid="{00000000-0005-0000-0000-0000FF8C0000}"/>
    <cellStyle name="multiple 15 3" xfId="25186" xr:uid="{00000000-0005-0000-0000-0000008D0000}"/>
    <cellStyle name="multiple 15 3 2" xfId="49829" xr:uid="{00000000-0005-0000-0000-0000018D0000}"/>
    <cellStyle name="multiple 15_7. Other MTM adjustments" xfId="49830" xr:uid="{00000000-0005-0000-0000-0000028D0000}"/>
    <cellStyle name="multiple 16" xfId="25187" xr:uid="{00000000-0005-0000-0000-0000038D0000}"/>
    <cellStyle name="multiple 16 2" xfId="49831" xr:uid="{00000000-0005-0000-0000-0000048D0000}"/>
    <cellStyle name="multiple 17" xfId="25188" xr:uid="{00000000-0005-0000-0000-0000058D0000}"/>
    <cellStyle name="multiple 17 2" xfId="49832" xr:uid="{00000000-0005-0000-0000-0000068D0000}"/>
    <cellStyle name="multiple 18" xfId="25189" xr:uid="{00000000-0005-0000-0000-0000078D0000}"/>
    <cellStyle name="Multiple 19" xfId="49833" xr:uid="{00000000-0005-0000-0000-0000088D0000}"/>
    <cellStyle name="multiple 2" xfId="7639" xr:uid="{00000000-0005-0000-0000-0000098D0000}"/>
    <cellStyle name="multiple 2 2" xfId="25190" xr:uid="{00000000-0005-0000-0000-00000A8D0000}"/>
    <cellStyle name="multiple 2 2 2" xfId="49834" xr:uid="{00000000-0005-0000-0000-00000B8D0000}"/>
    <cellStyle name="multiple 2 2 2 2" xfId="49835" xr:uid="{00000000-0005-0000-0000-00000C8D0000}"/>
    <cellStyle name="multiple 2 2 3" xfId="49836" xr:uid="{00000000-0005-0000-0000-00000D8D0000}"/>
    <cellStyle name="multiple 2 2_7. Other MTM adjustments" xfId="49837" xr:uid="{00000000-0005-0000-0000-00000E8D0000}"/>
    <cellStyle name="multiple 2 3" xfId="49838" xr:uid="{00000000-0005-0000-0000-00000F8D0000}"/>
    <cellStyle name="multiple 2 3 2" xfId="49839" xr:uid="{00000000-0005-0000-0000-0000108D0000}"/>
    <cellStyle name="multiple 2_7. Other MTM adjustments" xfId="49840" xr:uid="{00000000-0005-0000-0000-0000118D0000}"/>
    <cellStyle name="Multiple 20" xfId="49841" xr:uid="{00000000-0005-0000-0000-0000128D0000}"/>
    <cellStyle name="multiple 21" xfId="49842"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43" xr:uid="{00000000-0005-0000-0000-0000178D0000}"/>
    <cellStyle name="multiple 3 2 3" xfId="25194" xr:uid="{00000000-0005-0000-0000-0000188D0000}"/>
    <cellStyle name="multiple 3 2 3 2" xfId="49844" xr:uid="{00000000-0005-0000-0000-0000198D0000}"/>
    <cellStyle name="multiple 3 2_7. Other MTM adjustments" xfId="49845" xr:uid="{00000000-0005-0000-0000-00001A8D0000}"/>
    <cellStyle name="multiple 3 3" xfId="25195" xr:uid="{00000000-0005-0000-0000-00001B8D0000}"/>
    <cellStyle name="multiple 3 3 2" xfId="49846" xr:uid="{00000000-0005-0000-0000-00001C8D0000}"/>
    <cellStyle name="multiple 3 3 2 2" xfId="49847" xr:uid="{00000000-0005-0000-0000-00001D8D0000}"/>
    <cellStyle name="multiple 3 3 3" xfId="49848" xr:uid="{00000000-0005-0000-0000-00001E8D0000}"/>
    <cellStyle name="multiple 3 3 3 2" xfId="49849" xr:uid="{00000000-0005-0000-0000-00001F8D0000}"/>
    <cellStyle name="multiple 3 3 4" xfId="49850" xr:uid="{00000000-0005-0000-0000-0000208D0000}"/>
    <cellStyle name="multiple 3 3 4 2" xfId="49851" xr:uid="{00000000-0005-0000-0000-0000218D0000}"/>
    <cellStyle name="multiple 3 3 5" xfId="49852" xr:uid="{00000000-0005-0000-0000-0000228D0000}"/>
    <cellStyle name="multiple 3 3_7. Other MTM adjustments" xfId="49853" xr:uid="{00000000-0005-0000-0000-0000238D0000}"/>
    <cellStyle name="multiple 3 4" xfId="25196" xr:uid="{00000000-0005-0000-0000-0000248D0000}"/>
    <cellStyle name="multiple 3 4 2" xfId="49854" xr:uid="{00000000-0005-0000-0000-0000258D0000}"/>
    <cellStyle name="multiple 3_7. Other MTM adjustments" xfId="49855" xr:uid="{00000000-0005-0000-0000-0000268D0000}"/>
    <cellStyle name="multiple 4" xfId="25197" xr:uid="{00000000-0005-0000-0000-0000278D0000}"/>
    <cellStyle name="multiple 4 2" xfId="25198" xr:uid="{00000000-0005-0000-0000-0000288D0000}"/>
    <cellStyle name="multiple 4 2 2" xfId="49856" xr:uid="{00000000-0005-0000-0000-0000298D0000}"/>
    <cellStyle name="multiple 4 2 2 2" xfId="49857" xr:uid="{00000000-0005-0000-0000-00002A8D0000}"/>
    <cellStyle name="multiple 4 2 3" xfId="49858" xr:uid="{00000000-0005-0000-0000-00002B8D0000}"/>
    <cellStyle name="multiple 4 2_7. Other MTM adjustments" xfId="49859" xr:uid="{00000000-0005-0000-0000-00002C8D0000}"/>
    <cellStyle name="multiple 4 3" xfId="25199" xr:uid="{00000000-0005-0000-0000-00002D8D0000}"/>
    <cellStyle name="multiple 4 3 2" xfId="49860" xr:uid="{00000000-0005-0000-0000-00002E8D0000}"/>
    <cellStyle name="multiple 4_7. Other MTM adjustments" xfId="49861" xr:uid="{00000000-0005-0000-0000-00002F8D0000}"/>
    <cellStyle name="multiple 5" xfId="25200" xr:uid="{00000000-0005-0000-0000-0000308D0000}"/>
    <cellStyle name="multiple 5 2" xfId="25201" xr:uid="{00000000-0005-0000-0000-0000318D0000}"/>
    <cellStyle name="multiple 5 2 2" xfId="49862" xr:uid="{00000000-0005-0000-0000-0000328D0000}"/>
    <cellStyle name="multiple 5 2 2 2" xfId="49863" xr:uid="{00000000-0005-0000-0000-0000338D0000}"/>
    <cellStyle name="multiple 5 2 3" xfId="49864" xr:uid="{00000000-0005-0000-0000-0000348D0000}"/>
    <cellStyle name="multiple 5 2_7. Other MTM adjustments" xfId="49865" xr:uid="{00000000-0005-0000-0000-0000358D0000}"/>
    <cellStyle name="multiple 5 3" xfId="25202" xr:uid="{00000000-0005-0000-0000-0000368D0000}"/>
    <cellStyle name="multiple 5 3 2" xfId="49866" xr:uid="{00000000-0005-0000-0000-0000378D0000}"/>
    <cellStyle name="multiple 5 4" xfId="49867" xr:uid="{00000000-0005-0000-0000-0000388D0000}"/>
    <cellStyle name="multiple 5 4 2" xfId="49868" xr:uid="{00000000-0005-0000-0000-0000398D0000}"/>
    <cellStyle name="multiple 5 5" xfId="49869" xr:uid="{00000000-0005-0000-0000-00003A8D0000}"/>
    <cellStyle name="multiple 5 5 2" xfId="49870" xr:uid="{00000000-0005-0000-0000-00003B8D0000}"/>
    <cellStyle name="multiple 5_7. Other MTM adjustments" xfId="49871" xr:uid="{00000000-0005-0000-0000-00003C8D0000}"/>
    <cellStyle name="multiple 6" xfId="25203" xr:uid="{00000000-0005-0000-0000-00003D8D0000}"/>
    <cellStyle name="multiple 6 2" xfId="25204" xr:uid="{00000000-0005-0000-0000-00003E8D0000}"/>
    <cellStyle name="multiple 6 2 2" xfId="49872" xr:uid="{00000000-0005-0000-0000-00003F8D0000}"/>
    <cellStyle name="multiple 6 2 2 2" xfId="49873" xr:uid="{00000000-0005-0000-0000-0000408D0000}"/>
    <cellStyle name="multiple 6 2 3" xfId="49874" xr:uid="{00000000-0005-0000-0000-0000418D0000}"/>
    <cellStyle name="multiple 6 2_7. Other MTM adjustments" xfId="49875" xr:uid="{00000000-0005-0000-0000-0000428D0000}"/>
    <cellStyle name="multiple 6 3" xfId="25205" xr:uid="{00000000-0005-0000-0000-0000438D0000}"/>
    <cellStyle name="multiple 6 3 2" xfId="49876" xr:uid="{00000000-0005-0000-0000-0000448D0000}"/>
    <cellStyle name="multiple 6_7. Other MTM adjustments" xfId="49877" xr:uid="{00000000-0005-0000-0000-0000458D0000}"/>
    <cellStyle name="multiple 7" xfId="25206" xr:uid="{00000000-0005-0000-0000-0000468D0000}"/>
    <cellStyle name="multiple 7 2" xfId="25207" xr:uid="{00000000-0005-0000-0000-0000478D0000}"/>
    <cellStyle name="multiple 7 2 2" xfId="49878" xr:uid="{00000000-0005-0000-0000-0000488D0000}"/>
    <cellStyle name="multiple 7 3" xfId="25208" xr:uid="{00000000-0005-0000-0000-0000498D0000}"/>
    <cellStyle name="multiple 7 3 2" xfId="49879" xr:uid="{00000000-0005-0000-0000-00004A8D0000}"/>
    <cellStyle name="multiple 7_7. Other MTM adjustments" xfId="49880" xr:uid="{00000000-0005-0000-0000-00004B8D0000}"/>
    <cellStyle name="multiple 8" xfId="25209" xr:uid="{00000000-0005-0000-0000-00004C8D0000}"/>
    <cellStyle name="multiple 8 2" xfId="25210" xr:uid="{00000000-0005-0000-0000-00004D8D0000}"/>
    <cellStyle name="multiple 8 2 2" xfId="49881" xr:uid="{00000000-0005-0000-0000-00004E8D0000}"/>
    <cellStyle name="multiple 8 3" xfId="25211" xr:uid="{00000000-0005-0000-0000-00004F8D0000}"/>
    <cellStyle name="multiple 8 3 2" xfId="49882" xr:uid="{00000000-0005-0000-0000-0000508D0000}"/>
    <cellStyle name="multiple 8_7. Other MTM adjustments" xfId="49883" xr:uid="{00000000-0005-0000-0000-0000518D0000}"/>
    <cellStyle name="multiple 9" xfId="25212" xr:uid="{00000000-0005-0000-0000-0000528D0000}"/>
    <cellStyle name="multiple 9 2" xfId="25213" xr:uid="{00000000-0005-0000-0000-0000538D0000}"/>
    <cellStyle name="multiple 9 2 2" xfId="49884" xr:uid="{00000000-0005-0000-0000-0000548D0000}"/>
    <cellStyle name="multiple 9 3" xfId="25214" xr:uid="{00000000-0005-0000-0000-0000558D0000}"/>
    <cellStyle name="multiple 9 3 2" xfId="49885" xr:uid="{00000000-0005-0000-0000-0000568D0000}"/>
    <cellStyle name="multiple 9_7. Other MTM adjustments" xfId="49886"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87" xr:uid="{00000000-0005-0000-0000-00007F8D0000}"/>
    <cellStyle name="Neutral 15" xfId="49888" xr:uid="{00000000-0005-0000-0000-0000808D0000}"/>
    <cellStyle name="Neutral 16" xfId="49889"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38"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90"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39"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0"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1"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2"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3"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4"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5"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6"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3"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4" xr:uid="{00000000-0005-0000-0000-0000038E0000}"/>
    <cellStyle name="New 3 9" xfId="36721"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5"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1" xr:uid="{00000000-0005-0000-0000-00002D8E0000}"/>
    <cellStyle name="nonmultiple 10 2" xfId="49892" xr:uid="{00000000-0005-0000-0000-00002E8E0000}"/>
    <cellStyle name="nonmultiple 11" xfId="49893" xr:uid="{00000000-0005-0000-0000-00002F8E0000}"/>
    <cellStyle name="nonmultiple 11 2" xfId="49894" xr:uid="{00000000-0005-0000-0000-0000308E0000}"/>
    <cellStyle name="nonmultiple 12" xfId="49895" xr:uid="{00000000-0005-0000-0000-0000318E0000}"/>
    <cellStyle name="nonmultiple 12 2" xfId="49896" xr:uid="{00000000-0005-0000-0000-0000328E0000}"/>
    <cellStyle name="nonmultiple 13" xfId="49897" xr:uid="{00000000-0005-0000-0000-0000338E0000}"/>
    <cellStyle name="nonmultiple 13 2" xfId="49898" xr:uid="{00000000-0005-0000-0000-0000348E0000}"/>
    <cellStyle name="nonmultiple 2" xfId="7704" xr:uid="{00000000-0005-0000-0000-0000358E0000}"/>
    <cellStyle name="nonmultiple 2 2" xfId="25347" xr:uid="{00000000-0005-0000-0000-0000368E0000}"/>
    <cellStyle name="nonmultiple 2 2 2" xfId="49899" xr:uid="{00000000-0005-0000-0000-0000378E0000}"/>
    <cellStyle name="nonmultiple 2 2 2 2" xfId="49900" xr:uid="{00000000-0005-0000-0000-0000388E0000}"/>
    <cellStyle name="nonmultiple 2 2 3" xfId="49901" xr:uid="{00000000-0005-0000-0000-0000398E0000}"/>
    <cellStyle name="nonmultiple 2 2_7. Other MTM adjustments" xfId="49902" xr:uid="{00000000-0005-0000-0000-00003A8E0000}"/>
    <cellStyle name="nonmultiple 2 3" xfId="49903" xr:uid="{00000000-0005-0000-0000-00003B8E0000}"/>
    <cellStyle name="nonmultiple 2 3 2" xfId="49904" xr:uid="{00000000-0005-0000-0000-00003C8E0000}"/>
    <cellStyle name="nonmultiple 2_7. Other MTM adjustments" xfId="49905"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06" xr:uid="{00000000-0005-0000-0000-0000418E0000}"/>
    <cellStyle name="nonmultiple 3 2 3" xfId="25351" xr:uid="{00000000-0005-0000-0000-0000428E0000}"/>
    <cellStyle name="nonmultiple 3 2 3 2" xfId="49907" xr:uid="{00000000-0005-0000-0000-0000438E0000}"/>
    <cellStyle name="nonmultiple 3 2_7. Other MTM adjustments" xfId="49908" xr:uid="{00000000-0005-0000-0000-0000448E0000}"/>
    <cellStyle name="nonmultiple 3 3" xfId="25352" xr:uid="{00000000-0005-0000-0000-0000458E0000}"/>
    <cellStyle name="nonmultiple 3 3 2" xfId="49909" xr:uid="{00000000-0005-0000-0000-0000468E0000}"/>
    <cellStyle name="nonmultiple 3 3 2 2" xfId="49910" xr:uid="{00000000-0005-0000-0000-0000478E0000}"/>
    <cellStyle name="nonmultiple 3 3 3" xfId="49911" xr:uid="{00000000-0005-0000-0000-0000488E0000}"/>
    <cellStyle name="nonmultiple 3 3 3 2" xfId="49912" xr:uid="{00000000-0005-0000-0000-0000498E0000}"/>
    <cellStyle name="nonmultiple 3 3 4" xfId="49913" xr:uid="{00000000-0005-0000-0000-00004A8E0000}"/>
    <cellStyle name="nonmultiple 3 3 4 2" xfId="49914" xr:uid="{00000000-0005-0000-0000-00004B8E0000}"/>
    <cellStyle name="nonmultiple 3 3 5" xfId="49915" xr:uid="{00000000-0005-0000-0000-00004C8E0000}"/>
    <cellStyle name="nonmultiple 3 3_7. Other MTM adjustments" xfId="49916" xr:uid="{00000000-0005-0000-0000-00004D8E0000}"/>
    <cellStyle name="nonmultiple 3 4" xfId="25353" xr:uid="{00000000-0005-0000-0000-00004E8E0000}"/>
    <cellStyle name="nonmultiple 3 4 2" xfId="49917" xr:uid="{00000000-0005-0000-0000-00004F8E0000}"/>
    <cellStyle name="nonmultiple 3_7. Other MTM adjustments" xfId="49918" xr:uid="{00000000-0005-0000-0000-0000508E0000}"/>
    <cellStyle name="nonmultiple 4" xfId="25354" xr:uid="{00000000-0005-0000-0000-0000518E0000}"/>
    <cellStyle name="nonmultiple 4 2" xfId="25355" xr:uid="{00000000-0005-0000-0000-0000528E0000}"/>
    <cellStyle name="nonmultiple 4 2 2" xfId="49919" xr:uid="{00000000-0005-0000-0000-0000538E0000}"/>
    <cellStyle name="nonmultiple 4 2 2 2" xfId="49920" xr:uid="{00000000-0005-0000-0000-0000548E0000}"/>
    <cellStyle name="nonmultiple 4 2 3" xfId="49921" xr:uid="{00000000-0005-0000-0000-0000558E0000}"/>
    <cellStyle name="nonmultiple 4 2_7. Other MTM adjustments" xfId="49922" xr:uid="{00000000-0005-0000-0000-0000568E0000}"/>
    <cellStyle name="nonmultiple 4 3" xfId="25356" xr:uid="{00000000-0005-0000-0000-0000578E0000}"/>
    <cellStyle name="nonmultiple 4 3 2" xfId="49923" xr:uid="{00000000-0005-0000-0000-0000588E0000}"/>
    <cellStyle name="nonmultiple 4_7. Other MTM adjustments" xfId="49924" xr:uid="{00000000-0005-0000-0000-0000598E0000}"/>
    <cellStyle name="nonmultiple 5" xfId="25357" xr:uid="{00000000-0005-0000-0000-00005A8E0000}"/>
    <cellStyle name="nonmultiple 5 2" xfId="49925" xr:uid="{00000000-0005-0000-0000-00005B8E0000}"/>
    <cellStyle name="nonmultiple 5 2 2" xfId="49926" xr:uid="{00000000-0005-0000-0000-00005C8E0000}"/>
    <cellStyle name="nonmultiple 5 2 2 2" xfId="49927" xr:uid="{00000000-0005-0000-0000-00005D8E0000}"/>
    <cellStyle name="nonmultiple 5 2 3" xfId="49928" xr:uid="{00000000-0005-0000-0000-00005E8E0000}"/>
    <cellStyle name="nonmultiple 5 2_7. Other MTM adjustments" xfId="49929" xr:uid="{00000000-0005-0000-0000-00005F8E0000}"/>
    <cellStyle name="nonmultiple 5 3" xfId="49930" xr:uid="{00000000-0005-0000-0000-0000608E0000}"/>
    <cellStyle name="nonmultiple 5 3 2" xfId="49931" xr:uid="{00000000-0005-0000-0000-0000618E0000}"/>
    <cellStyle name="nonmultiple 5 4" xfId="49932" xr:uid="{00000000-0005-0000-0000-0000628E0000}"/>
    <cellStyle name="nonmultiple 5 4 2" xfId="49933" xr:uid="{00000000-0005-0000-0000-0000638E0000}"/>
    <cellStyle name="nonmultiple 5 5" xfId="49934" xr:uid="{00000000-0005-0000-0000-0000648E0000}"/>
    <cellStyle name="nonmultiple 5 5 2" xfId="49935" xr:uid="{00000000-0005-0000-0000-0000658E0000}"/>
    <cellStyle name="nonmultiple 5 6" xfId="49936" xr:uid="{00000000-0005-0000-0000-0000668E0000}"/>
    <cellStyle name="nonmultiple 5_7. Other MTM adjustments" xfId="49937" xr:uid="{00000000-0005-0000-0000-0000678E0000}"/>
    <cellStyle name="nonmultiple 6" xfId="49938" xr:uid="{00000000-0005-0000-0000-0000688E0000}"/>
    <cellStyle name="nonmultiple 6 2" xfId="49939" xr:uid="{00000000-0005-0000-0000-0000698E0000}"/>
    <cellStyle name="nonmultiple 6 2 2" xfId="49940" xr:uid="{00000000-0005-0000-0000-00006A8E0000}"/>
    <cellStyle name="nonmultiple 6 2 2 2" xfId="49941" xr:uid="{00000000-0005-0000-0000-00006B8E0000}"/>
    <cellStyle name="nonmultiple 6 2 3" xfId="49942" xr:uid="{00000000-0005-0000-0000-00006C8E0000}"/>
    <cellStyle name="nonmultiple 6 2_7. Other MTM adjustments" xfId="49943" xr:uid="{00000000-0005-0000-0000-00006D8E0000}"/>
    <cellStyle name="nonmultiple 6 3" xfId="49944" xr:uid="{00000000-0005-0000-0000-00006E8E0000}"/>
    <cellStyle name="nonmultiple 6 3 2" xfId="49945" xr:uid="{00000000-0005-0000-0000-00006F8E0000}"/>
    <cellStyle name="nonmultiple 6 4" xfId="49946" xr:uid="{00000000-0005-0000-0000-0000708E0000}"/>
    <cellStyle name="nonmultiple 6_7. Other MTM adjustments" xfId="49947" xr:uid="{00000000-0005-0000-0000-0000718E0000}"/>
    <cellStyle name="nonmultiple 7" xfId="49948" xr:uid="{00000000-0005-0000-0000-0000728E0000}"/>
    <cellStyle name="nonmultiple 7 2" xfId="49949" xr:uid="{00000000-0005-0000-0000-0000738E0000}"/>
    <cellStyle name="nonmultiple 7 2 2" xfId="49950" xr:uid="{00000000-0005-0000-0000-0000748E0000}"/>
    <cellStyle name="nonmultiple 7 3" xfId="49951" xr:uid="{00000000-0005-0000-0000-0000758E0000}"/>
    <cellStyle name="nonmultiple 7 3 2" xfId="49952" xr:uid="{00000000-0005-0000-0000-0000768E0000}"/>
    <cellStyle name="nonmultiple 7 4" xfId="49953" xr:uid="{00000000-0005-0000-0000-0000778E0000}"/>
    <cellStyle name="nonmultiple 7_7. Other MTM adjustments" xfId="49954" xr:uid="{00000000-0005-0000-0000-0000788E0000}"/>
    <cellStyle name="nonmultiple 8" xfId="49955" xr:uid="{00000000-0005-0000-0000-0000798E0000}"/>
    <cellStyle name="nonmultiple 8 2" xfId="49956" xr:uid="{00000000-0005-0000-0000-00007A8E0000}"/>
    <cellStyle name="nonmultiple 9" xfId="49957" xr:uid="{00000000-0005-0000-0000-00007B8E0000}"/>
    <cellStyle name="nonmultiple 9 2" xfId="49958" xr:uid="{00000000-0005-0000-0000-00007C8E0000}"/>
    <cellStyle name="nonmultiple_1" xfId="49959"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2" xr:uid="{00000000-0005-0000-0000-0000848E0000}"/>
    <cellStyle name="Normal 10 10 2" xfId="25363" xr:uid="{00000000-0005-0000-0000-0000858E0000}"/>
    <cellStyle name="Normal 10 10 3" xfId="25364" xr:uid="{00000000-0005-0000-0000-0000868E0000}"/>
    <cellStyle name="Normal 10 10 4" xfId="36415" xr:uid="{00000000-0005-0000-0000-0000878E0000}"/>
    <cellStyle name="Normal 10 10_AVA DVA EL" xfId="25365" xr:uid="{00000000-0005-0000-0000-0000888E0000}"/>
    <cellStyle name="Normal 10 11" xfId="25366" xr:uid="{00000000-0005-0000-0000-0000898E0000}"/>
    <cellStyle name="Normal 10 12" xfId="25367" xr:uid="{00000000-0005-0000-0000-00008A8E0000}"/>
    <cellStyle name="Normal 10 13" xfId="25368" xr:uid="{00000000-0005-0000-0000-00008B8E0000}"/>
    <cellStyle name="Normal 10 14" xfId="35986" xr:uid="{00000000-0005-0000-0000-00008C8E0000}"/>
    <cellStyle name="Normal 10 2" xfId="7706" xr:uid="{00000000-0005-0000-0000-00008D8E0000}"/>
    <cellStyle name="Normal 10 2 10" xfId="25369" xr:uid="{00000000-0005-0000-0000-00008E8E0000}"/>
    <cellStyle name="Normal 10 2 10 2" xfId="25370" xr:uid="{00000000-0005-0000-0000-00008F8E0000}"/>
    <cellStyle name="Normal 10 2 10 3" xfId="25371" xr:uid="{00000000-0005-0000-0000-0000908E0000}"/>
    <cellStyle name="Normal 10 2 10_AVA DVA EL" xfId="25372" xr:uid="{00000000-0005-0000-0000-0000918E0000}"/>
    <cellStyle name="Normal 10 2 11" xfId="25373" xr:uid="{00000000-0005-0000-0000-0000928E0000}"/>
    <cellStyle name="Normal 10 2 12" xfId="25374" xr:uid="{00000000-0005-0000-0000-0000938E0000}"/>
    <cellStyle name="Normal 10 2 13" xfId="36859" xr:uid="{00000000-0005-0000-0000-0000948E0000}"/>
    <cellStyle name="Normal 10 2 14" xfId="49960" xr:uid="{00000000-0005-0000-0000-0000958E0000}"/>
    <cellStyle name="Normal 10 2 15" xfId="49961" xr:uid="{00000000-0005-0000-0000-0000968E0000}"/>
    <cellStyle name="Normal 10 2 2" xfId="7707" xr:uid="{00000000-0005-0000-0000-0000978E0000}"/>
    <cellStyle name="Normal 10 2 2 10" xfId="49962" xr:uid="{00000000-0005-0000-0000-0000988E0000}"/>
    <cellStyle name="Normal 10 2 2 11" xfId="49963" xr:uid="{00000000-0005-0000-0000-0000998E0000}"/>
    <cellStyle name="Normal 10 2 2 2" xfId="12537" xr:uid="{00000000-0005-0000-0000-00009A8E0000}"/>
    <cellStyle name="Normal 10 2 2 2 10" xfId="49964" xr:uid="{00000000-0005-0000-0000-00009B8E0000}"/>
    <cellStyle name="Normal 10 2 2 2 2" xfId="25375" xr:uid="{00000000-0005-0000-0000-00009C8E0000}"/>
    <cellStyle name="Normal 10 2 2 2 2 2" xfId="25376" xr:uid="{00000000-0005-0000-0000-00009D8E0000}"/>
    <cellStyle name="Normal 10 2 2 2 2 3" xfId="25377" xr:uid="{00000000-0005-0000-0000-00009E8E0000}"/>
    <cellStyle name="Normal 10 2 2 2 2 4" xfId="49965" xr:uid="{00000000-0005-0000-0000-00009F8E0000}"/>
    <cellStyle name="Normal 10 2 2 2 2 5" xfId="49966" xr:uid="{00000000-0005-0000-0000-0000A08E0000}"/>
    <cellStyle name="Normal 10 2 2 2 2_AVA DVA EL" xfId="25378" xr:uid="{00000000-0005-0000-0000-0000A18E0000}"/>
    <cellStyle name="Normal 10 2 2 2 3" xfId="25379" xr:uid="{00000000-0005-0000-0000-0000A28E0000}"/>
    <cellStyle name="Normal 10 2 2 2 3 2" xfId="25380" xr:uid="{00000000-0005-0000-0000-0000A38E0000}"/>
    <cellStyle name="Normal 10 2 2 2 3 3" xfId="25381" xr:uid="{00000000-0005-0000-0000-0000A48E0000}"/>
    <cellStyle name="Normal 10 2 2 2 3 4" xfId="49967" xr:uid="{00000000-0005-0000-0000-0000A58E0000}"/>
    <cellStyle name="Normal 10 2 2 2 3 5" xfId="49968" xr:uid="{00000000-0005-0000-0000-0000A68E0000}"/>
    <cellStyle name="Normal 10 2 2 2 3_AVA DVA EL" xfId="25382" xr:uid="{00000000-0005-0000-0000-0000A78E0000}"/>
    <cellStyle name="Normal 10 2 2 2 4" xfId="25383" xr:uid="{00000000-0005-0000-0000-0000A88E0000}"/>
    <cellStyle name="Normal 10 2 2 2 4 2" xfId="25384" xr:uid="{00000000-0005-0000-0000-0000A98E0000}"/>
    <cellStyle name="Normal 10 2 2 2 4 3" xfId="25385" xr:uid="{00000000-0005-0000-0000-0000AA8E0000}"/>
    <cellStyle name="Normal 10 2 2 2 4 4" xfId="49969" xr:uid="{00000000-0005-0000-0000-0000AB8E0000}"/>
    <cellStyle name="Normal 10 2 2 2 4 5" xfId="49970" xr:uid="{00000000-0005-0000-0000-0000AC8E0000}"/>
    <cellStyle name="Normal 10 2 2 2 4_AVA DVA EL" xfId="25386" xr:uid="{00000000-0005-0000-0000-0000AD8E0000}"/>
    <cellStyle name="Normal 10 2 2 2 5" xfId="25387" xr:uid="{00000000-0005-0000-0000-0000AE8E0000}"/>
    <cellStyle name="Normal 10 2 2 2 5 2" xfId="25388" xr:uid="{00000000-0005-0000-0000-0000AF8E0000}"/>
    <cellStyle name="Normal 10 2 2 2 5 3" xfId="25389" xr:uid="{00000000-0005-0000-0000-0000B08E0000}"/>
    <cellStyle name="Normal 10 2 2 2 5 4" xfId="49971" xr:uid="{00000000-0005-0000-0000-0000B18E0000}"/>
    <cellStyle name="Normal 10 2 2 2 5 5" xfId="49972" xr:uid="{00000000-0005-0000-0000-0000B28E0000}"/>
    <cellStyle name="Normal 10 2 2 2 5_AVA DVA EL" xfId="25390" xr:uid="{00000000-0005-0000-0000-0000B38E0000}"/>
    <cellStyle name="Normal 10 2 2 2 6" xfId="25391" xr:uid="{00000000-0005-0000-0000-0000B48E0000}"/>
    <cellStyle name="Normal 10 2 2 2 7" xfId="25392" xr:uid="{00000000-0005-0000-0000-0000B58E0000}"/>
    <cellStyle name="Normal 10 2 2 2 8" xfId="49973" xr:uid="{00000000-0005-0000-0000-0000B68E0000}"/>
    <cellStyle name="Normal 10 2 2 2 9" xfId="49974" xr:uid="{00000000-0005-0000-0000-0000B78E0000}"/>
    <cellStyle name="Normal 10 2 2 2_A02" xfId="55618" xr:uid="{7B9521CD-DBA4-4605-9AFA-BB2947D5A3C3}"/>
    <cellStyle name="Normal 10 2 2 3" xfId="25393" xr:uid="{00000000-0005-0000-0000-0000B98E0000}"/>
    <cellStyle name="Normal 10 2 2 3 2" xfId="25394" xr:uid="{00000000-0005-0000-0000-0000BA8E0000}"/>
    <cellStyle name="Normal 10 2 2 3 2 2" xfId="25395" xr:uid="{00000000-0005-0000-0000-0000BB8E0000}"/>
    <cellStyle name="Normal 10 2 2 3 2_AVA DVA EL" xfId="25396" xr:uid="{00000000-0005-0000-0000-0000BC8E0000}"/>
    <cellStyle name="Normal 10 2 2 3 3" xfId="25397" xr:uid="{00000000-0005-0000-0000-0000BD8E0000}"/>
    <cellStyle name="Normal 10 2 2 3 4" xfId="25398" xr:uid="{00000000-0005-0000-0000-0000BE8E0000}"/>
    <cellStyle name="Normal 10 2 2 3 5" xfId="49975" xr:uid="{00000000-0005-0000-0000-0000BF8E0000}"/>
    <cellStyle name="Normal 10 2 2 3 6" xfId="49976" xr:uid="{00000000-0005-0000-0000-0000C08E0000}"/>
    <cellStyle name="Normal 10 2 2 3_AVA DVA EL" xfId="25399" xr:uid="{00000000-0005-0000-0000-0000C18E0000}"/>
    <cellStyle name="Normal 10 2 2 4" xfId="25400" xr:uid="{00000000-0005-0000-0000-0000C28E0000}"/>
    <cellStyle name="Normal 10 2 2 4 2" xfId="25401" xr:uid="{00000000-0005-0000-0000-0000C38E0000}"/>
    <cellStyle name="Normal 10 2 2 4 2 2" xfId="25402" xr:uid="{00000000-0005-0000-0000-0000C48E0000}"/>
    <cellStyle name="Normal 10 2 2 4 2_AVA DVA EL" xfId="25403" xr:uid="{00000000-0005-0000-0000-0000C58E0000}"/>
    <cellStyle name="Normal 10 2 2 4 3" xfId="25404" xr:uid="{00000000-0005-0000-0000-0000C68E0000}"/>
    <cellStyle name="Normal 10 2 2 4 4" xfId="25405" xr:uid="{00000000-0005-0000-0000-0000C78E0000}"/>
    <cellStyle name="Normal 10 2 2 4 5" xfId="49977" xr:uid="{00000000-0005-0000-0000-0000C88E0000}"/>
    <cellStyle name="Normal 10 2 2 4_AVA DVA EL" xfId="25406" xr:uid="{00000000-0005-0000-0000-0000C98E0000}"/>
    <cellStyle name="Normal 10 2 2 5" xfId="25407" xr:uid="{00000000-0005-0000-0000-0000CA8E0000}"/>
    <cellStyle name="Normal 10 2 2 5 2" xfId="25408" xr:uid="{00000000-0005-0000-0000-0000CB8E0000}"/>
    <cellStyle name="Normal 10 2 2 5 3" xfId="25409" xr:uid="{00000000-0005-0000-0000-0000CC8E0000}"/>
    <cellStyle name="Normal 10 2 2 5 4" xfId="49978" xr:uid="{00000000-0005-0000-0000-0000CD8E0000}"/>
    <cellStyle name="Normal 10 2 2 5 5" xfId="49979" xr:uid="{00000000-0005-0000-0000-0000CE8E0000}"/>
    <cellStyle name="Normal 10 2 2 5_AVA DVA EL" xfId="25410" xr:uid="{00000000-0005-0000-0000-0000CF8E0000}"/>
    <cellStyle name="Normal 10 2 2 6" xfId="25411" xr:uid="{00000000-0005-0000-0000-0000D08E0000}"/>
    <cellStyle name="Normal 10 2 2 6 2" xfId="25412" xr:uid="{00000000-0005-0000-0000-0000D18E0000}"/>
    <cellStyle name="Normal 10 2 2 6 3" xfId="25413" xr:uid="{00000000-0005-0000-0000-0000D28E0000}"/>
    <cellStyle name="Normal 10 2 2 6 4" xfId="49980" xr:uid="{00000000-0005-0000-0000-0000D38E0000}"/>
    <cellStyle name="Normal 10 2 2 6_AVA DVA EL" xfId="25414" xr:uid="{00000000-0005-0000-0000-0000D48E0000}"/>
    <cellStyle name="Normal 10 2 2 7" xfId="25415" xr:uid="{00000000-0005-0000-0000-0000D58E0000}"/>
    <cellStyle name="Normal 10 2 2 8" xfId="49981" xr:uid="{00000000-0005-0000-0000-0000D68E0000}"/>
    <cellStyle name="Normal 10 2 2 9" xfId="49982" xr:uid="{00000000-0005-0000-0000-0000D78E0000}"/>
    <cellStyle name="Normal 10 2 2_3. Chng in credit spreads" xfId="49983" xr:uid="{00000000-0005-0000-0000-0000D88E0000}"/>
    <cellStyle name="Normal 10 2 3" xfId="7708" xr:uid="{00000000-0005-0000-0000-0000D98E0000}"/>
    <cellStyle name="Normal 10 2 3 10" xfId="49984" xr:uid="{00000000-0005-0000-0000-0000DA8E0000}"/>
    <cellStyle name="Normal 10 2 3 2" xfId="25416" xr:uid="{00000000-0005-0000-0000-0000DB8E0000}"/>
    <cellStyle name="Normal 10 2 3 2 2" xfId="25417" xr:uid="{00000000-0005-0000-0000-0000DC8E0000}"/>
    <cellStyle name="Normal 10 2 3 2 2 2" xfId="25418" xr:uid="{00000000-0005-0000-0000-0000DD8E0000}"/>
    <cellStyle name="Normal 10 2 3 2 2_AVA DVA EL" xfId="25419" xr:uid="{00000000-0005-0000-0000-0000DE8E0000}"/>
    <cellStyle name="Normal 10 2 3 2 3" xfId="25420" xr:uid="{00000000-0005-0000-0000-0000DF8E0000}"/>
    <cellStyle name="Normal 10 2 3 2 4" xfId="25421" xr:uid="{00000000-0005-0000-0000-0000E08E0000}"/>
    <cellStyle name="Normal 10 2 3 2 5" xfId="49985" xr:uid="{00000000-0005-0000-0000-0000E18E0000}"/>
    <cellStyle name="Normal 10 2 3 2 6" xfId="49986" xr:uid="{00000000-0005-0000-0000-0000E28E0000}"/>
    <cellStyle name="Normal 10 2 3 2_AVA DVA EL" xfId="25422" xr:uid="{00000000-0005-0000-0000-0000E38E0000}"/>
    <cellStyle name="Normal 10 2 3 3" xfId="25423" xr:uid="{00000000-0005-0000-0000-0000E48E0000}"/>
    <cellStyle name="Normal 10 2 3 3 2" xfId="25424" xr:uid="{00000000-0005-0000-0000-0000E58E0000}"/>
    <cellStyle name="Normal 10 2 3 3 3" xfId="25425" xr:uid="{00000000-0005-0000-0000-0000E68E0000}"/>
    <cellStyle name="Normal 10 2 3 3 4" xfId="49987" xr:uid="{00000000-0005-0000-0000-0000E78E0000}"/>
    <cellStyle name="Normal 10 2 3 3 5" xfId="49988" xr:uid="{00000000-0005-0000-0000-0000E88E0000}"/>
    <cellStyle name="Normal 10 2 3 3_AVA DVA EL" xfId="25426" xr:uid="{00000000-0005-0000-0000-0000E98E0000}"/>
    <cellStyle name="Normal 10 2 3 4" xfId="25427" xr:uid="{00000000-0005-0000-0000-0000EA8E0000}"/>
    <cellStyle name="Normal 10 2 3 4 2" xfId="25428" xr:uid="{00000000-0005-0000-0000-0000EB8E0000}"/>
    <cellStyle name="Normal 10 2 3 4 3" xfId="25429" xr:uid="{00000000-0005-0000-0000-0000EC8E0000}"/>
    <cellStyle name="Normal 10 2 3 4 4" xfId="49989" xr:uid="{00000000-0005-0000-0000-0000ED8E0000}"/>
    <cellStyle name="Normal 10 2 3 4 5" xfId="49990" xr:uid="{00000000-0005-0000-0000-0000EE8E0000}"/>
    <cellStyle name="Normal 10 2 3 4_AVA DVA EL" xfId="25430" xr:uid="{00000000-0005-0000-0000-0000EF8E0000}"/>
    <cellStyle name="Normal 10 2 3 5" xfId="25431" xr:uid="{00000000-0005-0000-0000-0000F08E0000}"/>
    <cellStyle name="Normal 10 2 3 5 2" xfId="25432" xr:uid="{00000000-0005-0000-0000-0000F18E0000}"/>
    <cellStyle name="Normal 10 2 3 5 3" xfId="25433" xr:uid="{00000000-0005-0000-0000-0000F28E0000}"/>
    <cellStyle name="Normal 10 2 3 5 4" xfId="49991" xr:uid="{00000000-0005-0000-0000-0000F38E0000}"/>
    <cellStyle name="Normal 10 2 3 5_AVA DVA EL" xfId="25434" xr:uid="{00000000-0005-0000-0000-0000F48E0000}"/>
    <cellStyle name="Normal 10 2 3 6" xfId="25435" xr:uid="{00000000-0005-0000-0000-0000F58E0000}"/>
    <cellStyle name="Normal 10 2 3 6 2" xfId="25436" xr:uid="{00000000-0005-0000-0000-0000F68E0000}"/>
    <cellStyle name="Normal 10 2 3 6_AVA DVA EL" xfId="25437" xr:uid="{00000000-0005-0000-0000-0000F78E0000}"/>
    <cellStyle name="Normal 10 2 3 7" xfId="25438" xr:uid="{00000000-0005-0000-0000-0000F88E0000}"/>
    <cellStyle name="Normal 10 2 3 8" xfId="49992" xr:uid="{00000000-0005-0000-0000-0000F98E0000}"/>
    <cellStyle name="Normal 10 2 3 9" xfId="49993" xr:uid="{00000000-0005-0000-0000-0000FA8E0000}"/>
    <cellStyle name="Normal 10 2 3_3. Chng in credit spreads" xfId="49994" xr:uid="{00000000-0005-0000-0000-0000FB8E0000}"/>
    <cellStyle name="Normal 10 2 4" xfId="7709" xr:uid="{00000000-0005-0000-0000-0000FC8E0000}"/>
    <cellStyle name="Normal 10 2 4 2" xfId="25439" xr:uid="{00000000-0005-0000-0000-0000FD8E0000}"/>
    <cellStyle name="Normal 10 2 4 2 2" xfId="25440" xr:uid="{00000000-0005-0000-0000-0000FE8E0000}"/>
    <cellStyle name="Normal 10 2 4 2 3" xfId="25441" xr:uid="{00000000-0005-0000-0000-0000FF8E0000}"/>
    <cellStyle name="Normal 10 2 4 2_AVA DVA EL" xfId="25442" xr:uid="{00000000-0005-0000-0000-0000008F0000}"/>
    <cellStyle name="Normal 10 2 4 3" xfId="25443" xr:uid="{00000000-0005-0000-0000-0000018F0000}"/>
    <cellStyle name="Normal 10 2 4 3 2" xfId="25444" xr:uid="{00000000-0005-0000-0000-0000028F0000}"/>
    <cellStyle name="Normal 10 2 4 3_AVA DVA EL" xfId="25445" xr:uid="{00000000-0005-0000-0000-0000038F0000}"/>
    <cellStyle name="Normal 10 2 4 4" xfId="25446" xr:uid="{00000000-0005-0000-0000-0000048F0000}"/>
    <cellStyle name="Normal 10 2 4 5" xfId="25447" xr:uid="{00000000-0005-0000-0000-0000058F0000}"/>
    <cellStyle name="Normal 10 2 4 6" xfId="49995" xr:uid="{00000000-0005-0000-0000-0000068F0000}"/>
    <cellStyle name="Normal 10 2 4_AVA DVA EL" xfId="25448" xr:uid="{00000000-0005-0000-0000-0000078F0000}"/>
    <cellStyle name="Normal 10 2 5" xfId="7710" xr:uid="{00000000-0005-0000-0000-0000088F0000}"/>
    <cellStyle name="Normal 10 2 5 2" xfId="25449" xr:uid="{00000000-0005-0000-0000-0000098F0000}"/>
    <cellStyle name="Normal 10 2 5 2 2" xfId="25450" xr:uid="{00000000-0005-0000-0000-00000A8F0000}"/>
    <cellStyle name="Normal 10 2 5 2 3" xfId="25451" xr:uid="{00000000-0005-0000-0000-00000B8F0000}"/>
    <cellStyle name="Normal 10 2 5 2_AVA DVA EL" xfId="25452" xr:uid="{00000000-0005-0000-0000-00000C8F0000}"/>
    <cellStyle name="Normal 10 2 5 3" xfId="25453" xr:uid="{00000000-0005-0000-0000-00000D8F0000}"/>
    <cellStyle name="Normal 10 2 5 3 2" xfId="25454" xr:uid="{00000000-0005-0000-0000-00000E8F0000}"/>
    <cellStyle name="Normal 10 2 5 3_AVA DVA EL" xfId="25455" xr:uid="{00000000-0005-0000-0000-00000F8F0000}"/>
    <cellStyle name="Normal 10 2 5 4" xfId="25456" xr:uid="{00000000-0005-0000-0000-0000108F0000}"/>
    <cellStyle name="Normal 10 2 5 5" xfId="25457" xr:uid="{00000000-0005-0000-0000-0000118F0000}"/>
    <cellStyle name="Normal 10 2 5 6" xfId="49996" xr:uid="{00000000-0005-0000-0000-0000128F0000}"/>
    <cellStyle name="Normal 10 2 5_AVA DVA EL" xfId="25458" xr:uid="{00000000-0005-0000-0000-0000138F0000}"/>
    <cellStyle name="Normal 10 2 6" xfId="7711" xr:uid="{00000000-0005-0000-0000-0000148F0000}"/>
    <cellStyle name="Normal 10 2 6 2" xfId="25459" xr:uid="{00000000-0005-0000-0000-0000158F0000}"/>
    <cellStyle name="Normal 10 2 6 2 2" xfId="25460" xr:uid="{00000000-0005-0000-0000-0000168F0000}"/>
    <cellStyle name="Normal 10 2 6 2 3" xfId="25461" xr:uid="{00000000-0005-0000-0000-0000178F0000}"/>
    <cellStyle name="Normal 10 2 6 2_AVA DVA EL" xfId="25462" xr:uid="{00000000-0005-0000-0000-0000188F0000}"/>
    <cellStyle name="Normal 10 2 6 3" xfId="25463" xr:uid="{00000000-0005-0000-0000-0000198F0000}"/>
    <cellStyle name="Normal 10 2 6 3 2" xfId="25464" xr:uid="{00000000-0005-0000-0000-00001A8F0000}"/>
    <cellStyle name="Normal 10 2 6 3_AVA DVA EL" xfId="25465" xr:uid="{00000000-0005-0000-0000-00001B8F0000}"/>
    <cellStyle name="Normal 10 2 6 4" xfId="25466" xr:uid="{00000000-0005-0000-0000-00001C8F0000}"/>
    <cellStyle name="Normal 10 2 6 5" xfId="25467" xr:uid="{00000000-0005-0000-0000-00001D8F0000}"/>
    <cellStyle name="Normal 10 2 6 6" xfId="49997" xr:uid="{00000000-0005-0000-0000-00001E8F0000}"/>
    <cellStyle name="Normal 10 2 6_AVA DVA EL" xfId="25468" xr:uid="{00000000-0005-0000-0000-00001F8F0000}"/>
    <cellStyle name="Normal 10 2 7" xfId="7712" xr:uid="{00000000-0005-0000-0000-0000208F0000}"/>
    <cellStyle name="Normal 10 2 7 2" xfId="25469" xr:uid="{00000000-0005-0000-0000-0000218F0000}"/>
    <cellStyle name="Normal 10 2 7 2 2" xfId="25470" xr:uid="{00000000-0005-0000-0000-0000228F0000}"/>
    <cellStyle name="Normal 10 2 7 2 3" xfId="25471" xr:uid="{00000000-0005-0000-0000-0000238F0000}"/>
    <cellStyle name="Normal 10 2 7 2_AVA DVA EL" xfId="25472" xr:uid="{00000000-0005-0000-0000-0000248F0000}"/>
    <cellStyle name="Normal 10 2 7 3" xfId="25473" xr:uid="{00000000-0005-0000-0000-0000258F0000}"/>
    <cellStyle name="Normal 10 2 7 3 2" xfId="25474" xr:uid="{00000000-0005-0000-0000-0000268F0000}"/>
    <cellStyle name="Normal 10 2 7 3_AVA DVA EL" xfId="25475" xr:uid="{00000000-0005-0000-0000-0000278F0000}"/>
    <cellStyle name="Normal 10 2 7 4" xfId="25476" xr:uid="{00000000-0005-0000-0000-0000288F0000}"/>
    <cellStyle name="Normal 10 2 7 5" xfId="25477" xr:uid="{00000000-0005-0000-0000-0000298F0000}"/>
    <cellStyle name="Normal 10 2 7 6" xfId="49998" xr:uid="{00000000-0005-0000-0000-00002A8F0000}"/>
    <cellStyle name="Normal 10 2 7_AVA DVA EL" xfId="25478" xr:uid="{00000000-0005-0000-0000-00002B8F0000}"/>
    <cellStyle name="Normal 10 2 8" xfId="25479" xr:uid="{00000000-0005-0000-0000-00002C8F0000}"/>
    <cellStyle name="Normal 10 2 8 2" xfId="25480" xr:uid="{00000000-0005-0000-0000-00002D8F0000}"/>
    <cellStyle name="Normal 10 2 8 2 2" xfId="25481" xr:uid="{00000000-0005-0000-0000-00002E8F0000}"/>
    <cellStyle name="Normal 10 2 8 2 3" xfId="25482" xr:uid="{00000000-0005-0000-0000-00002F8F0000}"/>
    <cellStyle name="Normal 10 2 8 2_AVA DVA EL" xfId="25483" xr:uid="{00000000-0005-0000-0000-0000308F0000}"/>
    <cellStyle name="Normal 10 2 8 3" xfId="25484" xr:uid="{00000000-0005-0000-0000-0000318F0000}"/>
    <cellStyle name="Normal 10 2 8 4" xfId="25485" xr:uid="{00000000-0005-0000-0000-0000328F0000}"/>
    <cellStyle name="Normal 10 2 8 5" xfId="36149" xr:uid="{00000000-0005-0000-0000-0000338F0000}"/>
    <cellStyle name="Normal 10 2 8 6" xfId="36445" xr:uid="{00000000-0005-0000-0000-0000348F0000}"/>
    <cellStyle name="Normal 10 2 8_AVA DVA EL" xfId="25486" xr:uid="{00000000-0005-0000-0000-0000358F0000}"/>
    <cellStyle name="Normal 10 2 9" xfId="25487" xr:uid="{00000000-0005-0000-0000-0000368F0000}"/>
    <cellStyle name="Normal 10 2 9 2" xfId="25488" xr:uid="{00000000-0005-0000-0000-0000378F0000}"/>
    <cellStyle name="Normal 10 2 9 2 2" xfId="25489" xr:uid="{00000000-0005-0000-0000-0000388F0000}"/>
    <cellStyle name="Normal 10 2 9 2 3" xfId="25490" xr:uid="{00000000-0005-0000-0000-0000398F0000}"/>
    <cellStyle name="Normal 10 2 9 2_AVA DVA EL" xfId="25491" xr:uid="{00000000-0005-0000-0000-00003A8F0000}"/>
    <cellStyle name="Normal 10 2 9 3" xfId="25492" xr:uid="{00000000-0005-0000-0000-00003B8F0000}"/>
    <cellStyle name="Normal 10 2 9 4" xfId="25493" xr:uid="{00000000-0005-0000-0000-00003C8F0000}"/>
    <cellStyle name="Normal 10 2 9_AVA DVA EL" xfId="25494" xr:uid="{00000000-0005-0000-0000-00003D8F0000}"/>
    <cellStyle name="Normal 10 2_7. Other MTM adjustments" xfId="49999" xr:uid="{00000000-0005-0000-0000-00003E8F0000}"/>
    <cellStyle name="Normal 10 3" xfId="7713" xr:uid="{00000000-0005-0000-0000-00003F8F0000}"/>
    <cellStyle name="Normal 10 3 10" xfId="50000" xr:uid="{00000000-0005-0000-0000-0000408F0000}"/>
    <cellStyle name="Normal 10 3 11" xfId="50001" xr:uid="{00000000-0005-0000-0000-0000418F0000}"/>
    <cellStyle name="Normal 10 3 2" xfId="12538" xr:uid="{00000000-0005-0000-0000-0000428F0000}"/>
    <cellStyle name="Normal 10 3 2 2" xfId="25495" xr:uid="{00000000-0005-0000-0000-0000438F0000}"/>
    <cellStyle name="Normal 10 3 2 2 2" xfId="25496" xr:uid="{00000000-0005-0000-0000-0000448F0000}"/>
    <cellStyle name="Normal 10 3 2 2 3" xfId="25497" xr:uid="{00000000-0005-0000-0000-0000458F0000}"/>
    <cellStyle name="Normal 10 3 2 2 4" xfId="50002" xr:uid="{00000000-0005-0000-0000-0000468F0000}"/>
    <cellStyle name="Normal 10 3 2 2 5" xfId="50003" xr:uid="{00000000-0005-0000-0000-0000478F0000}"/>
    <cellStyle name="Normal 10 3 2 2_AVA DVA EL" xfId="25498" xr:uid="{00000000-0005-0000-0000-0000488F0000}"/>
    <cellStyle name="Normal 10 3 2 3" xfId="25499" xr:uid="{00000000-0005-0000-0000-0000498F0000}"/>
    <cellStyle name="Normal 10 3 2 3 2" xfId="25500" xr:uid="{00000000-0005-0000-0000-00004A8F0000}"/>
    <cellStyle name="Normal 10 3 2 3 3" xfId="25501" xr:uid="{00000000-0005-0000-0000-00004B8F0000}"/>
    <cellStyle name="Normal 10 3 2 3 4" xfId="50004" xr:uid="{00000000-0005-0000-0000-00004C8F0000}"/>
    <cellStyle name="Normal 10 3 2 3 5" xfId="50005" xr:uid="{00000000-0005-0000-0000-00004D8F0000}"/>
    <cellStyle name="Normal 10 3 2 3_AVA DVA EL" xfId="25502" xr:uid="{00000000-0005-0000-0000-00004E8F0000}"/>
    <cellStyle name="Normal 10 3 2 4" xfId="25503" xr:uid="{00000000-0005-0000-0000-00004F8F0000}"/>
    <cellStyle name="Normal 10 3 2 4 2" xfId="25504" xr:uid="{00000000-0005-0000-0000-0000508F0000}"/>
    <cellStyle name="Normal 10 3 2 4 3" xfId="25505" xr:uid="{00000000-0005-0000-0000-0000518F0000}"/>
    <cellStyle name="Normal 10 3 2 4 4" xfId="50006" xr:uid="{00000000-0005-0000-0000-0000528F0000}"/>
    <cellStyle name="Normal 10 3 2 4 5" xfId="50007" xr:uid="{00000000-0005-0000-0000-0000538F0000}"/>
    <cellStyle name="Normal 10 3 2 4_AVA DVA EL" xfId="25506" xr:uid="{00000000-0005-0000-0000-0000548F0000}"/>
    <cellStyle name="Normal 10 3 2 5" xfId="25507" xr:uid="{00000000-0005-0000-0000-0000558F0000}"/>
    <cellStyle name="Normal 10 3 2 5 2" xfId="25508" xr:uid="{00000000-0005-0000-0000-0000568F0000}"/>
    <cellStyle name="Normal 10 3 2 5 3" xfId="25509" xr:uid="{00000000-0005-0000-0000-0000578F0000}"/>
    <cellStyle name="Normal 10 3 2 5 4" xfId="50008" xr:uid="{00000000-0005-0000-0000-0000588F0000}"/>
    <cellStyle name="Normal 10 3 2 5 5" xfId="50009" xr:uid="{00000000-0005-0000-0000-0000598F0000}"/>
    <cellStyle name="Normal 10 3 2 5_AVA DVA EL" xfId="25510" xr:uid="{00000000-0005-0000-0000-00005A8F0000}"/>
    <cellStyle name="Normal 10 3 2 6" xfId="25511" xr:uid="{00000000-0005-0000-0000-00005B8F0000}"/>
    <cellStyle name="Normal 10 3 2 7" xfId="25512" xr:uid="{00000000-0005-0000-0000-00005C8F0000}"/>
    <cellStyle name="Normal 10 3 2 8" xfId="36179" xr:uid="{00000000-0005-0000-0000-00005D8F0000}"/>
    <cellStyle name="Normal 10 3 2 9" xfId="36015" xr:uid="{00000000-0005-0000-0000-00005E8F0000}"/>
    <cellStyle name="Normal 10 3 2_A02" xfId="55619" xr:uid="{C1DBEED2-4C6C-4F23-B811-918E873E2E84}"/>
    <cellStyle name="Normal 10 3 3" xfId="25513" xr:uid="{00000000-0005-0000-0000-0000608F0000}"/>
    <cellStyle name="Normal 10 3 3 2" xfId="25514" xr:uid="{00000000-0005-0000-0000-0000618F0000}"/>
    <cellStyle name="Normal 10 3 3 2 2" xfId="25515" xr:uid="{00000000-0005-0000-0000-0000628F0000}"/>
    <cellStyle name="Normal 10 3 3 2_AVA DVA EL" xfId="25516" xr:uid="{00000000-0005-0000-0000-0000638F0000}"/>
    <cellStyle name="Normal 10 3 3 3" xfId="25517" xr:uid="{00000000-0005-0000-0000-0000648F0000}"/>
    <cellStyle name="Normal 10 3 3 4" xfId="25518" xr:uid="{00000000-0005-0000-0000-0000658F0000}"/>
    <cellStyle name="Normal 10 3 3 5" xfId="50010" xr:uid="{00000000-0005-0000-0000-0000668F0000}"/>
    <cellStyle name="Normal 10 3 3 6" xfId="50011" xr:uid="{00000000-0005-0000-0000-0000678F0000}"/>
    <cellStyle name="Normal 10 3 3_AVA DVA EL" xfId="25519" xr:uid="{00000000-0005-0000-0000-0000688F0000}"/>
    <cellStyle name="Normal 10 3 4" xfId="25520" xr:uid="{00000000-0005-0000-0000-0000698F0000}"/>
    <cellStyle name="Normal 10 3 4 2" xfId="25521" xr:uid="{00000000-0005-0000-0000-00006A8F0000}"/>
    <cellStyle name="Normal 10 3 4 2 2" xfId="25522" xr:uid="{00000000-0005-0000-0000-00006B8F0000}"/>
    <cellStyle name="Normal 10 3 4 2_AVA DVA EL" xfId="25523" xr:uid="{00000000-0005-0000-0000-00006C8F0000}"/>
    <cellStyle name="Normal 10 3 4 3" xfId="25524" xr:uid="{00000000-0005-0000-0000-00006D8F0000}"/>
    <cellStyle name="Normal 10 3 4 4" xfId="25525" xr:uid="{00000000-0005-0000-0000-00006E8F0000}"/>
    <cellStyle name="Normal 10 3 4 5" xfId="50012" xr:uid="{00000000-0005-0000-0000-00006F8F0000}"/>
    <cellStyle name="Normal 10 3 4_AVA DVA EL" xfId="25526" xr:uid="{00000000-0005-0000-0000-0000708F0000}"/>
    <cellStyle name="Normal 10 3 5" xfId="25527" xr:uid="{00000000-0005-0000-0000-0000718F0000}"/>
    <cellStyle name="Normal 10 3 5 2" xfId="25528" xr:uid="{00000000-0005-0000-0000-0000728F0000}"/>
    <cellStyle name="Normal 10 3 5 3" xfId="25529" xr:uid="{00000000-0005-0000-0000-0000738F0000}"/>
    <cellStyle name="Normal 10 3 5 4" xfId="50013" xr:uid="{00000000-0005-0000-0000-0000748F0000}"/>
    <cellStyle name="Normal 10 3 5 5" xfId="50014" xr:uid="{00000000-0005-0000-0000-0000758F0000}"/>
    <cellStyle name="Normal 10 3 5_AVA DVA EL" xfId="25530" xr:uid="{00000000-0005-0000-0000-0000768F0000}"/>
    <cellStyle name="Normal 10 3 6" xfId="25531" xr:uid="{00000000-0005-0000-0000-0000778F0000}"/>
    <cellStyle name="Normal 10 3 6 2" xfId="25532" xr:uid="{00000000-0005-0000-0000-0000788F0000}"/>
    <cellStyle name="Normal 10 3 6 3" xfId="25533" xr:uid="{00000000-0005-0000-0000-0000798F0000}"/>
    <cellStyle name="Normal 10 3 6 4" xfId="50015" xr:uid="{00000000-0005-0000-0000-00007A8F0000}"/>
    <cellStyle name="Normal 10 3 6_AVA DVA EL" xfId="25534" xr:uid="{00000000-0005-0000-0000-00007B8F0000}"/>
    <cellStyle name="Normal 10 3 7" xfId="25535" xr:uid="{00000000-0005-0000-0000-00007C8F0000}"/>
    <cellStyle name="Normal 10 3 8" xfId="50016" xr:uid="{00000000-0005-0000-0000-00007D8F0000}"/>
    <cellStyle name="Normal 10 3 9" xfId="50017" xr:uid="{00000000-0005-0000-0000-00007E8F0000}"/>
    <cellStyle name="Normal 10 3_Ark1" xfId="50018" xr:uid="{00000000-0005-0000-0000-00007F8F0000}"/>
    <cellStyle name="Normal 10 4" xfId="7714" xr:uid="{00000000-0005-0000-0000-0000808F0000}"/>
    <cellStyle name="Normal 10 4 10" xfId="50019" xr:uid="{00000000-0005-0000-0000-0000818F0000}"/>
    <cellStyle name="Normal 10 4 2" xfId="25536" xr:uid="{00000000-0005-0000-0000-0000828F0000}"/>
    <cellStyle name="Normal 10 4 2 2" xfId="25537" xr:uid="{00000000-0005-0000-0000-0000838F0000}"/>
    <cellStyle name="Normal 10 4 2 2 2" xfId="25538" xr:uid="{00000000-0005-0000-0000-0000848F0000}"/>
    <cellStyle name="Normal 10 4 2 2_AVA DVA EL" xfId="25539" xr:uid="{00000000-0005-0000-0000-0000858F0000}"/>
    <cellStyle name="Normal 10 4 2 3" xfId="25540" xr:uid="{00000000-0005-0000-0000-0000868F0000}"/>
    <cellStyle name="Normal 10 4 2 4" xfId="25541" xr:uid="{00000000-0005-0000-0000-0000878F0000}"/>
    <cellStyle name="Normal 10 4 2 5" xfId="36333" xr:uid="{00000000-0005-0000-0000-0000888F0000}"/>
    <cellStyle name="Normal 10 4 2 6" xfId="36010" xr:uid="{00000000-0005-0000-0000-0000898F0000}"/>
    <cellStyle name="Normal 10 4 2_AVA DVA EL" xfId="25542" xr:uid="{00000000-0005-0000-0000-00008A8F0000}"/>
    <cellStyle name="Normal 10 4 3" xfId="25543" xr:uid="{00000000-0005-0000-0000-00008B8F0000}"/>
    <cellStyle name="Normal 10 4 3 2" xfId="25544" xr:uid="{00000000-0005-0000-0000-00008C8F0000}"/>
    <cellStyle name="Normal 10 4 3 3" xfId="25545" xr:uid="{00000000-0005-0000-0000-00008D8F0000}"/>
    <cellStyle name="Normal 10 4 3 4" xfId="50020" xr:uid="{00000000-0005-0000-0000-00008E8F0000}"/>
    <cellStyle name="Normal 10 4 3 5" xfId="50021" xr:uid="{00000000-0005-0000-0000-00008F8F0000}"/>
    <cellStyle name="Normal 10 4 3_AVA DVA EL" xfId="25546" xr:uid="{00000000-0005-0000-0000-0000908F0000}"/>
    <cellStyle name="Normal 10 4 4" xfId="25547" xr:uid="{00000000-0005-0000-0000-0000918F0000}"/>
    <cellStyle name="Normal 10 4 4 2" xfId="25548" xr:uid="{00000000-0005-0000-0000-0000928F0000}"/>
    <cellStyle name="Normal 10 4 4 3" xfId="25549" xr:uid="{00000000-0005-0000-0000-0000938F0000}"/>
    <cellStyle name="Normal 10 4 4 4" xfId="50022" xr:uid="{00000000-0005-0000-0000-0000948F0000}"/>
    <cellStyle name="Normal 10 4 4 5" xfId="50023" xr:uid="{00000000-0005-0000-0000-0000958F0000}"/>
    <cellStyle name="Normal 10 4 4_AVA DVA EL" xfId="25550" xr:uid="{00000000-0005-0000-0000-0000968F0000}"/>
    <cellStyle name="Normal 10 4 5" xfId="25551" xr:uid="{00000000-0005-0000-0000-0000978F0000}"/>
    <cellStyle name="Normal 10 4 5 2" xfId="25552" xr:uid="{00000000-0005-0000-0000-0000988F0000}"/>
    <cellStyle name="Normal 10 4 5 3" xfId="25553" xr:uid="{00000000-0005-0000-0000-0000998F0000}"/>
    <cellStyle name="Normal 10 4 5 4" xfId="50024" xr:uid="{00000000-0005-0000-0000-00009A8F0000}"/>
    <cellStyle name="Normal 10 4 5_AVA DVA EL" xfId="25554" xr:uid="{00000000-0005-0000-0000-00009B8F0000}"/>
    <cellStyle name="Normal 10 4 6" xfId="25555" xr:uid="{00000000-0005-0000-0000-00009C8F0000}"/>
    <cellStyle name="Normal 10 4 6 2" xfId="25556" xr:uid="{00000000-0005-0000-0000-00009D8F0000}"/>
    <cellStyle name="Normal 10 4 6_AVA DVA EL" xfId="25557" xr:uid="{00000000-0005-0000-0000-00009E8F0000}"/>
    <cellStyle name="Normal 10 4 7" xfId="25558" xr:uid="{00000000-0005-0000-0000-00009F8F0000}"/>
    <cellStyle name="Normal 10 4 8" xfId="50025" xr:uid="{00000000-0005-0000-0000-0000A08F0000}"/>
    <cellStyle name="Normal 10 4 9" xfId="50026" xr:uid="{00000000-0005-0000-0000-0000A18F0000}"/>
    <cellStyle name="Normal 10 4_3. Chng in credit spreads" xfId="50027" xr:uid="{00000000-0005-0000-0000-0000A28F0000}"/>
    <cellStyle name="Normal 10 5" xfId="7715" xr:uid="{00000000-0005-0000-0000-0000A38F0000}"/>
    <cellStyle name="Normal 10 5 2" xfId="25559" xr:uid="{00000000-0005-0000-0000-0000A48F0000}"/>
    <cellStyle name="Normal 10 5 2 2" xfId="25560" xr:uid="{00000000-0005-0000-0000-0000A58F0000}"/>
    <cellStyle name="Normal 10 5 2 3" xfId="25561" xr:uid="{00000000-0005-0000-0000-0000A68F0000}"/>
    <cellStyle name="Normal 10 5 2 4" xfId="50028" xr:uid="{00000000-0005-0000-0000-0000A78F0000}"/>
    <cellStyle name="Normal 10 5 2_AVA DVA EL" xfId="25562" xr:uid="{00000000-0005-0000-0000-0000A88F0000}"/>
    <cellStyle name="Normal 10 5 3" xfId="25563" xr:uid="{00000000-0005-0000-0000-0000A98F0000}"/>
    <cellStyle name="Normal 10 5 3 2" xfId="25564" xr:uid="{00000000-0005-0000-0000-0000AA8F0000}"/>
    <cellStyle name="Normal 10 5 3_AVA DVA EL" xfId="25565" xr:uid="{00000000-0005-0000-0000-0000AB8F0000}"/>
    <cellStyle name="Normal 10 5 4" xfId="25566" xr:uid="{00000000-0005-0000-0000-0000AC8F0000}"/>
    <cellStyle name="Normal 10 5 5" xfId="25567" xr:uid="{00000000-0005-0000-0000-0000AD8F0000}"/>
    <cellStyle name="Normal 10 5 6" xfId="50029" xr:uid="{00000000-0005-0000-0000-0000AE8F0000}"/>
    <cellStyle name="Normal 10 5 7" xfId="50030" xr:uid="{00000000-0005-0000-0000-0000AF8F0000}"/>
    <cellStyle name="Normal 10 5_3. Chng in credit spreads" xfId="50031" xr:uid="{00000000-0005-0000-0000-0000B08F0000}"/>
    <cellStyle name="Normal 10 6" xfId="7716" xr:uid="{00000000-0005-0000-0000-0000B18F0000}"/>
    <cellStyle name="Normal 10 6 2" xfId="25568" xr:uid="{00000000-0005-0000-0000-0000B28F0000}"/>
    <cellStyle name="Normal 10 6 2 2" xfId="25569" xr:uid="{00000000-0005-0000-0000-0000B38F0000}"/>
    <cellStyle name="Normal 10 6 2 3" xfId="25570" xr:uid="{00000000-0005-0000-0000-0000B48F0000}"/>
    <cellStyle name="Normal 10 6 2_AVA DVA EL" xfId="25571" xr:uid="{00000000-0005-0000-0000-0000B58F0000}"/>
    <cellStyle name="Normal 10 6 3" xfId="25572" xr:uid="{00000000-0005-0000-0000-0000B68F0000}"/>
    <cellStyle name="Normal 10 6 3 2" xfId="25573" xr:uid="{00000000-0005-0000-0000-0000B78F0000}"/>
    <cellStyle name="Normal 10 6 3_AVA DVA EL" xfId="25574" xr:uid="{00000000-0005-0000-0000-0000B88F0000}"/>
    <cellStyle name="Normal 10 6 4" xfId="25575" xr:uid="{00000000-0005-0000-0000-0000B98F0000}"/>
    <cellStyle name="Normal 10 6 5" xfId="25576" xr:uid="{00000000-0005-0000-0000-0000BA8F0000}"/>
    <cellStyle name="Normal 10 6 6" xfId="50032" xr:uid="{00000000-0005-0000-0000-0000BB8F0000}"/>
    <cellStyle name="Normal 10 6_AVA DVA EL" xfId="50033" xr:uid="{00000000-0005-0000-0000-0000BC8F0000}"/>
    <cellStyle name="Normal 10 7" xfId="7717" xr:uid="{00000000-0005-0000-0000-0000BD8F0000}"/>
    <cellStyle name="Normal 10 7 2" xfId="25577" xr:uid="{00000000-0005-0000-0000-0000BE8F0000}"/>
    <cellStyle name="Normal 10 7 2 2" xfId="25578" xr:uid="{00000000-0005-0000-0000-0000BF8F0000}"/>
    <cellStyle name="Normal 10 7 2 3" xfId="25579" xr:uid="{00000000-0005-0000-0000-0000C08F0000}"/>
    <cellStyle name="Normal 10 7 2_AVA DVA EL" xfId="25580" xr:uid="{00000000-0005-0000-0000-0000C18F0000}"/>
    <cellStyle name="Normal 10 7 3" xfId="25581" xr:uid="{00000000-0005-0000-0000-0000C28F0000}"/>
    <cellStyle name="Normal 10 7 3 2" xfId="25582" xr:uid="{00000000-0005-0000-0000-0000C38F0000}"/>
    <cellStyle name="Normal 10 7 3_AVA DVA EL" xfId="25583" xr:uid="{00000000-0005-0000-0000-0000C48F0000}"/>
    <cellStyle name="Normal 10 7 4" xfId="25584" xr:uid="{00000000-0005-0000-0000-0000C58F0000}"/>
    <cellStyle name="Normal 10 7 5" xfId="25585" xr:uid="{00000000-0005-0000-0000-0000C68F0000}"/>
    <cellStyle name="Normal 10 7 6" xfId="50034" xr:uid="{00000000-0005-0000-0000-0000C78F0000}"/>
    <cellStyle name="Normal 10 7_AVA DVA EL" xfId="25586" xr:uid="{00000000-0005-0000-0000-0000C88F0000}"/>
    <cellStyle name="Normal 10 8" xfId="25587" xr:uid="{00000000-0005-0000-0000-0000C98F0000}"/>
    <cellStyle name="Normal 10 8 2" xfId="25588" xr:uid="{00000000-0005-0000-0000-0000CA8F0000}"/>
    <cellStyle name="Normal 10 8 2 2" xfId="25589" xr:uid="{00000000-0005-0000-0000-0000CB8F0000}"/>
    <cellStyle name="Normal 10 8 2_AVA DVA EL" xfId="25590" xr:uid="{00000000-0005-0000-0000-0000CC8F0000}"/>
    <cellStyle name="Normal 10 8 3" xfId="25591" xr:uid="{00000000-0005-0000-0000-0000CD8F0000}"/>
    <cellStyle name="Normal 10 8 4" xfId="25592" xr:uid="{00000000-0005-0000-0000-0000CE8F0000}"/>
    <cellStyle name="Normal 10 8 5" xfId="36064" xr:uid="{00000000-0005-0000-0000-0000CF8F0000}"/>
    <cellStyle name="Normal 10 8 6" xfId="36044" xr:uid="{00000000-0005-0000-0000-0000D08F0000}"/>
    <cellStyle name="Normal 10 8_AVA DVA EL" xfId="25593" xr:uid="{00000000-0005-0000-0000-0000D18F0000}"/>
    <cellStyle name="Normal 10 9" xfId="25594" xr:uid="{00000000-0005-0000-0000-0000D28F0000}"/>
    <cellStyle name="Normal 10 9 2" xfId="25595" xr:uid="{00000000-0005-0000-0000-0000D38F0000}"/>
    <cellStyle name="Normal 10 9 2 2" xfId="25596" xr:uid="{00000000-0005-0000-0000-0000D48F0000}"/>
    <cellStyle name="Normal 10 9 2 3" xfId="25597" xr:uid="{00000000-0005-0000-0000-0000D58F0000}"/>
    <cellStyle name="Normal 10 9 2_AVA DVA EL" xfId="25598" xr:uid="{00000000-0005-0000-0000-0000D68F0000}"/>
    <cellStyle name="Normal 10 9 3" xfId="25599" xr:uid="{00000000-0005-0000-0000-0000D78F0000}"/>
    <cellStyle name="Normal 10 9 4" xfId="25600" xr:uid="{00000000-0005-0000-0000-0000D88F0000}"/>
    <cellStyle name="Normal 10 9 5" xfId="36120" xr:uid="{00000000-0005-0000-0000-0000D98F0000}"/>
    <cellStyle name="Normal 10 9 6" xfId="36446" xr:uid="{00000000-0005-0000-0000-0000DA8F0000}"/>
    <cellStyle name="Normal 10 9_AVA DVA EL" xfId="25601" xr:uid="{00000000-0005-0000-0000-0000DB8F0000}"/>
    <cellStyle name="Normal 10_11" xfId="7718" xr:uid="{00000000-0005-0000-0000-0000DC8F0000}"/>
    <cellStyle name="Normal 100" xfId="7719" xr:uid="{00000000-0005-0000-0000-0000DD8F0000}"/>
    <cellStyle name="Normal 100 2" xfId="25602" xr:uid="{00000000-0005-0000-0000-0000DE8F0000}"/>
    <cellStyle name="Normal 100 2 2" xfId="25603" xr:uid="{00000000-0005-0000-0000-0000DF8F0000}"/>
    <cellStyle name="Normal 100 2 3" xfId="25604" xr:uid="{00000000-0005-0000-0000-0000E08F0000}"/>
    <cellStyle name="Normal 100 2_AVA DVA EL" xfId="25605" xr:uid="{00000000-0005-0000-0000-0000E18F0000}"/>
    <cellStyle name="Normal 100 3" xfId="25606" xr:uid="{00000000-0005-0000-0000-0000E28F0000}"/>
    <cellStyle name="Normal 100 4" xfId="25607" xr:uid="{00000000-0005-0000-0000-0000E38F0000}"/>
    <cellStyle name="Normal 100 5" xfId="36412" xr:uid="{00000000-0005-0000-0000-0000E48F0000}"/>
    <cellStyle name="Normal 100 6" xfId="36426" xr:uid="{00000000-0005-0000-0000-0000E58F0000}"/>
    <cellStyle name="Normal 100_AVA DVA EL" xfId="25608" xr:uid="{00000000-0005-0000-0000-0000E68F0000}"/>
    <cellStyle name="Normal 101" xfId="7720" xr:uid="{00000000-0005-0000-0000-0000E78F0000}"/>
    <cellStyle name="Normal 101 2" xfId="25609" xr:uid="{00000000-0005-0000-0000-0000E88F0000}"/>
    <cellStyle name="Normal 101 2 2" xfId="25610" xr:uid="{00000000-0005-0000-0000-0000E98F0000}"/>
    <cellStyle name="Normal 101 2 3" xfId="25611" xr:uid="{00000000-0005-0000-0000-0000EA8F0000}"/>
    <cellStyle name="Normal 101 2_AVA DVA EL" xfId="25612" xr:uid="{00000000-0005-0000-0000-0000EB8F0000}"/>
    <cellStyle name="Normal 101 3" xfId="25613" xr:uid="{00000000-0005-0000-0000-0000EC8F0000}"/>
    <cellStyle name="Normal 101 4" xfId="25614" xr:uid="{00000000-0005-0000-0000-0000ED8F0000}"/>
    <cellStyle name="Normal 101_AVA DVA EL" xfId="25615" xr:uid="{00000000-0005-0000-0000-0000EE8F0000}"/>
    <cellStyle name="Normal 102" xfId="7721" xr:uid="{00000000-0005-0000-0000-0000EF8F0000}"/>
    <cellStyle name="Normal 102 2" xfId="25616" xr:uid="{00000000-0005-0000-0000-0000F08F0000}"/>
    <cellStyle name="Normal 102 3" xfId="25617" xr:uid="{00000000-0005-0000-0000-0000F18F0000}"/>
    <cellStyle name="Normal 102 4" xfId="36288" xr:uid="{00000000-0005-0000-0000-0000F28F0000}"/>
    <cellStyle name="Normal 102_AVA DVA EL" xfId="25618" xr:uid="{00000000-0005-0000-0000-0000F38F0000}"/>
    <cellStyle name="Normal 103" xfId="7722" xr:uid="{00000000-0005-0000-0000-0000F48F0000}"/>
    <cellStyle name="Normal 103 2" xfId="25619" xr:uid="{00000000-0005-0000-0000-0000F58F0000}"/>
    <cellStyle name="Normal 103 3" xfId="25620" xr:uid="{00000000-0005-0000-0000-0000F68F0000}"/>
    <cellStyle name="Normal 103_AVA DVA EL" xfId="25621" xr:uid="{00000000-0005-0000-0000-0000F78F0000}"/>
    <cellStyle name="Normal 104" xfId="7723" xr:uid="{00000000-0005-0000-0000-0000F88F0000}"/>
    <cellStyle name="Normal 104 2" xfId="25622" xr:uid="{00000000-0005-0000-0000-0000F98F0000}"/>
    <cellStyle name="Normal 104 3" xfId="25623" xr:uid="{00000000-0005-0000-0000-0000FA8F0000}"/>
    <cellStyle name="Normal 104_AVA DVA EL" xfId="25624" xr:uid="{00000000-0005-0000-0000-0000FB8F0000}"/>
    <cellStyle name="Normal 105" xfId="7724" xr:uid="{00000000-0005-0000-0000-0000FC8F0000}"/>
    <cellStyle name="Normal 105 2" xfId="25625" xr:uid="{00000000-0005-0000-0000-0000FD8F0000}"/>
    <cellStyle name="Normal 105 3" xfId="25626" xr:uid="{00000000-0005-0000-0000-0000FE8F0000}"/>
    <cellStyle name="Normal 105_AVA DVA EL" xfId="25627" xr:uid="{00000000-0005-0000-0000-0000FF8F0000}"/>
    <cellStyle name="Normal 106" xfId="7725" xr:uid="{00000000-0005-0000-0000-000000900000}"/>
    <cellStyle name="Normal 106 2" xfId="25628" xr:uid="{00000000-0005-0000-0000-000001900000}"/>
    <cellStyle name="Normal 106 3" xfId="25629" xr:uid="{00000000-0005-0000-0000-000002900000}"/>
    <cellStyle name="Normal 106_AVA DVA EL" xfId="25630" xr:uid="{00000000-0005-0000-0000-000003900000}"/>
    <cellStyle name="Normal 107" xfId="25631" xr:uid="{00000000-0005-0000-0000-000004900000}"/>
    <cellStyle name="Normal 107 2" xfId="25632" xr:uid="{00000000-0005-0000-0000-000005900000}"/>
    <cellStyle name="Normal 107 3" xfId="25633" xr:uid="{00000000-0005-0000-0000-000006900000}"/>
    <cellStyle name="Normal 107_AVA DVA EL" xfId="25634" xr:uid="{00000000-0005-0000-0000-000007900000}"/>
    <cellStyle name="Normal 108" xfId="25635" xr:uid="{00000000-0005-0000-0000-000008900000}"/>
    <cellStyle name="Normal 108 2" xfId="25636" xr:uid="{00000000-0005-0000-0000-000009900000}"/>
    <cellStyle name="Normal 108 3" xfId="25637" xr:uid="{00000000-0005-0000-0000-00000A900000}"/>
    <cellStyle name="Normal 108_AVA DVA EL" xfId="25638" xr:uid="{00000000-0005-0000-0000-00000B900000}"/>
    <cellStyle name="Normal 109" xfId="25639" xr:uid="{00000000-0005-0000-0000-00000C900000}"/>
    <cellStyle name="Normal 109 2" xfId="25640" xr:uid="{00000000-0005-0000-0000-00000D900000}"/>
    <cellStyle name="Normal 109 3" xfId="25641" xr:uid="{00000000-0005-0000-0000-00000E900000}"/>
    <cellStyle name="Normal 109_AVA DVA EL" xfId="25642" xr:uid="{00000000-0005-0000-0000-00000F900000}"/>
    <cellStyle name="Normal 11" xfId="7726" xr:uid="{00000000-0005-0000-0000-000010900000}"/>
    <cellStyle name="Normal 11 10" xfId="7727" xr:uid="{00000000-0005-0000-0000-000011900000}"/>
    <cellStyle name="Normal 11 10 2" xfId="25643" xr:uid="{00000000-0005-0000-0000-000012900000}"/>
    <cellStyle name="Normal 11 10_AVA DVA EL" xfId="25644" xr:uid="{00000000-0005-0000-0000-000013900000}"/>
    <cellStyle name="Normal 11 11" xfId="7728" xr:uid="{00000000-0005-0000-0000-000014900000}"/>
    <cellStyle name="Normal 11 11 2" xfId="25645" xr:uid="{00000000-0005-0000-0000-000015900000}"/>
    <cellStyle name="Normal 11 11_AVA DVA EL" xfId="25646" xr:uid="{00000000-0005-0000-0000-000016900000}"/>
    <cellStyle name="Normal 11 12" xfId="7729" xr:uid="{00000000-0005-0000-0000-000017900000}"/>
    <cellStyle name="Normal 11 12 2" xfId="7730" xr:uid="{00000000-0005-0000-0000-000018900000}"/>
    <cellStyle name="Normal 11 12 2 2" xfId="25647" xr:uid="{00000000-0005-0000-0000-000019900000}"/>
    <cellStyle name="Normal 11 12 2_A01" xfId="35948" xr:uid="{00000000-0005-0000-0000-00001A900000}"/>
    <cellStyle name="Normal 11 12 3" xfId="7731" xr:uid="{00000000-0005-0000-0000-00001B900000}"/>
    <cellStyle name="Normal 11 12 4" xfId="36861" xr:uid="{00000000-0005-0000-0000-00001C900000}"/>
    <cellStyle name="Normal 11 12_4Q16" xfId="25648" xr:uid="{00000000-0005-0000-0000-00001D900000}"/>
    <cellStyle name="Normal 11 13" xfId="7732" xr:uid="{00000000-0005-0000-0000-00001E900000}"/>
    <cellStyle name="Normal 11 13 2" xfId="7733" xr:uid="{00000000-0005-0000-0000-00001F900000}"/>
    <cellStyle name="Normal 11 13 2 2" xfId="25649" xr:uid="{00000000-0005-0000-0000-000020900000}"/>
    <cellStyle name="Normal 11 13 2_A01" xfId="35949" xr:uid="{00000000-0005-0000-0000-000021900000}"/>
    <cellStyle name="Normal 11 13 3" xfId="25650" xr:uid="{00000000-0005-0000-0000-000022900000}"/>
    <cellStyle name="Normal 11 13 4" xfId="36862" xr:uid="{00000000-0005-0000-0000-000023900000}"/>
    <cellStyle name="Normal 11 13_4Q16" xfId="25651" xr:uid="{00000000-0005-0000-0000-000024900000}"/>
    <cellStyle name="Normal 11 14" xfId="7734" xr:uid="{00000000-0005-0000-0000-000025900000}"/>
    <cellStyle name="Normal 11 14 2" xfId="7735" xr:uid="{00000000-0005-0000-0000-000026900000}"/>
    <cellStyle name="Normal 11 14 2 2" xfId="25652" xr:uid="{00000000-0005-0000-0000-000027900000}"/>
    <cellStyle name="Normal 11 14 2_A01" xfId="35950" xr:uid="{00000000-0005-0000-0000-000028900000}"/>
    <cellStyle name="Normal 11 14 3" xfId="25653" xr:uid="{00000000-0005-0000-0000-000029900000}"/>
    <cellStyle name="Normal 11 14 4" xfId="36863" xr:uid="{00000000-0005-0000-0000-00002A900000}"/>
    <cellStyle name="Normal 11 14_4Q16" xfId="25654" xr:uid="{00000000-0005-0000-0000-00002B900000}"/>
    <cellStyle name="Normal 11 15" xfId="7736" xr:uid="{00000000-0005-0000-0000-00002C900000}"/>
    <cellStyle name="Normal 11 15 2" xfId="25655" xr:uid="{00000000-0005-0000-0000-00002D900000}"/>
    <cellStyle name="Normal 11 15_A01" xfId="35951" xr:uid="{00000000-0005-0000-0000-00002E900000}"/>
    <cellStyle name="Normal 11 16" xfId="7737" xr:uid="{00000000-0005-0000-0000-00002F900000}"/>
    <cellStyle name="Normal 11 16 2" xfId="25656" xr:uid="{00000000-0005-0000-0000-000030900000}"/>
    <cellStyle name="Normal 11 16_A01" xfId="35952"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7" xr:uid="{00000000-0005-0000-0000-000037900000}"/>
    <cellStyle name="Normal 11 18" xfId="25658" xr:uid="{00000000-0005-0000-0000-000038900000}"/>
    <cellStyle name="Normal 11 18 2" xfId="25659" xr:uid="{00000000-0005-0000-0000-000039900000}"/>
    <cellStyle name="Normal 11 18 3" xfId="25660" xr:uid="{00000000-0005-0000-0000-00003A900000}"/>
    <cellStyle name="Normal 11 18 4" xfId="36065" xr:uid="{00000000-0005-0000-0000-00003B900000}"/>
    <cellStyle name="Normal 11 18_AVA DVA EL" xfId="25661" xr:uid="{00000000-0005-0000-0000-00003C900000}"/>
    <cellStyle name="Normal 11 19" xfId="25662" xr:uid="{00000000-0005-0000-0000-00003D900000}"/>
    <cellStyle name="Normal 11 19 2" xfId="25663" xr:uid="{00000000-0005-0000-0000-00003E900000}"/>
    <cellStyle name="Normal 11 19 2 2" xfId="36576" xr:uid="{00000000-0005-0000-0000-00003F900000}"/>
    <cellStyle name="Normal 11 19 3" xfId="36235" xr:uid="{00000000-0005-0000-0000-000040900000}"/>
    <cellStyle name="Normal 11 19_AVA DVA EL" xfId="25664" xr:uid="{00000000-0005-0000-0000-000041900000}"/>
    <cellStyle name="Normal 11 2" xfId="7743" xr:uid="{00000000-0005-0000-0000-000042900000}"/>
    <cellStyle name="Normal 11 2 10" xfId="25665" xr:uid="{00000000-0005-0000-0000-000043900000}"/>
    <cellStyle name="Normal 11 2 2" xfId="25666" xr:uid="{00000000-0005-0000-0000-000044900000}"/>
    <cellStyle name="Normal 11 2 2 2" xfId="25667" xr:uid="{00000000-0005-0000-0000-000045900000}"/>
    <cellStyle name="Normal 11 2 2 3" xfId="25668" xr:uid="{00000000-0005-0000-0000-000046900000}"/>
    <cellStyle name="Normal 11 2 2_AVA DVA EL" xfId="25669" xr:uid="{00000000-0005-0000-0000-000047900000}"/>
    <cellStyle name="Normal 11 2 3" xfId="25670" xr:uid="{00000000-0005-0000-0000-000048900000}"/>
    <cellStyle name="Normal 11 2 3 2" xfId="25671" xr:uid="{00000000-0005-0000-0000-000049900000}"/>
    <cellStyle name="Normal 11 2 3 3" xfId="25672" xr:uid="{00000000-0005-0000-0000-00004A900000}"/>
    <cellStyle name="Normal 11 2 3_AVA DVA EL" xfId="25673" xr:uid="{00000000-0005-0000-0000-00004B900000}"/>
    <cellStyle name="Normal 11 2 4" xfId="25674" xr:uid="{00000000-0005-0000-0000-00004C900000}"/>
    <cellStyle name="Normal 11 2 4 2" xfId="25675" xr:uid="{00000000-0005-0000-0000-00004D900000}"/>
    <cellStyle name="Normal 11 2 4 3" xfId="25676" xr:uid="{00000000-0005-0000-0000-00004E900000}"/>
    <cellStyle name="Normal 11 2 4_AVA DVA EL" xfId="25677" xr:uid="{00000000-0005-0000-0000-00004F900000}"/>
    <cellStyle name="Normal 11 2 5" xfId="25678" xr:uid="{00000000-0005-0000-0000-000050900000}"/>
    <cellStyle name="Normal 11 2 5 2" xfId="25679" xr:uid="{00000000-0005-0000-0000-000051900000}"/>
    <cellStyle name="Normal 11 2 5 3" xfId="25680" xr:uid="{00000000-0005-0000-0000-000052900000}"/>
    <cellStyle name="Normal 11 2 5_AVA DVA EL" xfId="25681" xr:uid="{00000000-0005-0000-0000-000053900000}"/>
    <cellStyle name="Normal 11 2 6" xfId="25682" xr:uid="{00000000-0005-0000-0000-000054900000}"/>
    <cellStyle name="Normal 11 2 6 2" xfId="25683" xr:uid="{00000000-0005-0000-0000-000055900000}"/>
    <cellStyle name="Normal 11 2 6 3" xfId="25684" xr:uid="{00000000-0005-0000-0000-000056900000}"/>
    <cellStyle name="Normal 11 2 6_AVA DVA EL" xfId="25685" xr:uid="{00000000-0005-0000-0000-000057900000}"/>
    <cellStyle name="Normal 11 2 7" xfId="25686" xr:uid="{00000000-0005-0000-0000-000058900000}"/>
    <cellStyle name="Normal 11 2 7 2" xfId="25687" xr:uid="{00000000-0005-0000-0000-000059900000}"/>
    <cellStyle name="Normal 11 2 7 3" xfId="25688" xr:uid="{00000000-0005-0000-0000-00005A900000}"/>
    <cellStyle name="Normal 11 2 7_AVA DVA EL" xfId="25689" xr:uid="{00000000-0005-0000-0000-00005B900000}"/>
    <cellStyle name="Normal 11 2 8" xfId="25690" xr:uid="{00000000-0005-0000-0000-00005C900000}"/>
    <cellStyle name="Normal 11 2 8 2" xfId="25691" xr:uid="{00000000-0005-0000-0000-00005D900000}"/>
    <cellStyle name="Normal 11 2 8 3" xfId="25692" xr:uid="{00000000-0005-0000-0000-00005E900000}"/>
    <cellStyle name="Normal 11 2 8_AVA DVA EL" xfId="25693" xr:uid="{00000000-0005-0000-0000-00005F900000}"/>
    <cellStyle name="Normal 11 2 9" xfId="25694" xr:uid="{00000000-0005-0000-0000-000060900000}"/>
    <cellStyle name="Normal 11 2 9 2" xfId="25695" xr:uid="{00000000-0005-0000-0000-000061900000}"/>
    <cellStyle name="Normal 11 2 9 3" xfId="25696" xr:uid="{00000000-0005-0000-0000-000062900000}"/>
    <cellStyle name="Normal 11 2 9_AVA DVA EL" xfId="25697" xr:uid="{00000000-0005-0000-0000-000063900000}"/>
    <cellStyle name="Normal 11 2_AVA DVA EL" xfId="25698" xr:uid="{00000000-0005-0000-0000-000064900000}"/>
    <cellStyle name="Normal 11 20" xfId="25699" xr:uid="{00000000-0005-0000-0000-000065900000}"/>
    <cellStyle name="Normal 11 20 2" xfId="36599" xr:uid="{00000000-0005-0000-0000-000066900000}"/>
    <cellStyle name="Normal 11 20 3" xfId="36300" xr:uid="{00000000-0005-0000-0000-000067900000}"/>
    <cellStyle name="Normal 11 21" xfId="25700" xr:uid="{00000000-0005-0000-0000-000068900000}"/>
    <cellStyle name="Normal 11 21 2" xfId="36422" xr:uid="{00000000-0005-0000-0000-000069900000}"/>
    <cellStyle name="Normal 11 22" xfId="36003" xr:uid="{00000000-0005-0000-0000-00006A900000}"/>
    <cellStyle name="Normal 11 23" xfId="36085" xr:uid="{00000000-0005-0000-0000-00006B900000}"/>
    <cellStyle name="Normal 11 24" xfId="36860" xr:uid="{00000000-0005-0000-0000-00006C900000}"/>
    <cellStyle name="Normal 11 3" xfId="7744" xr:uid="{00000000-0005-0000-0000-00006D900000}"/>
    <cellStyle name="Normal 11 3 2" xfId="25701" xr:uid="{00000000-0005-0000-0000-00006E900000}"/>
    <cellStyle name="Normal 11 3 2 2" xfId="25702" xr:uid="{00000000-0005-0000-0000-00006F900000}"/>
    <cellStyle name="Normal 11 3 2 3" xfId="25703" xr:uid="{00000000-0005-0000-0000-000070900000}"/>
    <cellStyle name="Normal 11 3 2_AVA DVA EL" xfId="25704" xr:uid="{00000000-0005-0000-0000-000071900000}"/>
    <cellStyle name="Normal 11 3 3" xfId="25705" xr:uid="{00000000-0005-0000-0000-000072900000}"/>
    <cellStyle name="Normal 11 3 4" xfId="50035" xr:uid="{00000000-0005-0000-0000-000073900000}"/>
    <cellStyle name="Normal 11 3_AVA DVA EL" xfId="25706" xr:uid="{00000000-0005-0000-0000-000074900000}"/>
    <cellStyle name="Normal 11 4" xfId="7745" xr:uid="{00000000-0005-0000-0000-000075900000}"/>
    <cellStyle name="Normal 11 4 2" xfId="25707" xr:uid="{00000000-0005-0000-0000-000076900000}"/>
    <cellStyle name="Normal 11 4 2 2" xfId="25708" xr:uid="{00000000-0005-0000-0000-000077900000}"/>
    <cellStyle name="Normal 11 4 2 3" xfId="25709" xr:uid="{00000000-0005-0000-0000-000078900000}"/>
    <cellStyle name="Normal 11 4 2_AVA DVA EL" xfId="25710" xr:uid="{00000000-0005-0000-0000-000079900000}"/>
    <cellStyle name="Normal 11 4 3" xfId="25711" xr:uid="{00000000-0005-0000-0000-00007A900000}"/>
    <cellStyle name="Normal 11 4 4" xfId="50036" xr:uid="{00000000-0005-0000-0000-00007B900000}"/>
    <cellStyle name="Normal 11 4_AVA DVA EL" xfId="25712" xr:uid="{00000000-0005-0000-0000-00007C900000}"/>
    <cellStyle name="Normal 11 5" xfId="7746" xr:uid="{00000000-0005-0000-0000-00007D900000}"/>
    <cellStyle name="Normal 11 5 2" xfId="25713" xr:uid="{00000000-0005-0000-0000-00007E900000}"/>
    <cellStyle name="Normal 11 5 2 2" xfId="25714" xr:uid="{00000000-0005-0000-0000-00007F900000}"/>
    <cellStyle name="Normal 11 5 2 3" xfId="25715" xr:uid="{00000000-0005-0000-0000-000080900000}"/>
    <cellStyle name="Normal 11 5 2_AVA DVA EL" xfId="25716" xr:uid="{00000000-0005-0000-0000-000081900000}"/>
    <cellStyle name="Normal 11 5 3" xfId="25717" xr:uid="{00000000-0005-0000-0000-000082900000}"/>
    <cellStyle name="Normal 11 5_AVA DVA EL" xfId="25718" xr:uid="{00000000-0005-0000-0000-000083900000}"/>
    <cellStyle name="Normal 11 6" xfId="7747" xr:uid="{00000000-0005-0000-0000-000084900000}"/>
    <cellStyle name="Normal 11 6 2" xfId="25719" xr:uid="{00000000-0005-0000-0000-000085900000}"/>
    <cellStyle name="Normal 11 6 2 2" xfId="25720" xr:uid="{00000000-0005-0000-0000-000086900000}"/>
    <cellStyle name="Normal 11 6 2 3" xfId="25721" xr:uid="{00000000-0005-0000-0000-000087900000}"/>
    <cellStyle name="Normal 11 6 2_AVA DVA EL" xfId="25722" xr:uid="{00000000-0005-0000-0000-000088900000}"/>
    <cellStyle name="Normal 11 6 3" xfId="25723" xr:uid="{00000000-0005-0000-0000-000089900000}"/>
    <cellStyle name="Normal 11 6_AVA DVA EL" xfId="25724" xr:uid="{00000000-0005-0000-0000-00008A900000}"/>
    <cellStyle name="Normal 11 7" xfId="7748" xr:uid="{00000000-0005-0000-0000-00008B900000}"/>
    <cellStyle name="Normal 11 7 2" xfId="25725" xr:uid="{00000000-0005-0000-0000-00008C900000}"/>
    <cellStyle name="Normal 11 7 2 2" xfId="25726" xr:uid="{00000000-0005-0000-0000-00008D900000}"/>
    <cellStyle name="Normal 11 7 2 3" xfId="25727" xr:uid="{00000000-0005-0000-0000-00008E900000}"/>
    <cellStyle name="Normal 11 7 2_AVA DVA EL" xfId="25728" xr:uid="{00000000-0005-0000-0000-00008F900000}"/>
    <cellStyle name="Normal 11 7 3" xfId="25729" xr:uid="{00000000-0005-0000-0000-000090900000}"/>
    <cellStyle name="Normal 11 7_AVA DVA EL" xfId="25730" xr:uid="{00000000-0005-0000-0000-000091900000}"/>
    <cellStyle name="Normal 11 8" xfId="7749" xr:uid="{00000000-0005-0000-0000-000092900000}"/>
    <cellStyle name="Normal 11 8 2" xfId="25731" xr:uid="{00000000-0005-0000-0000-000093900000}"/>
    <cellStyle name="Normal 11 8 2 2" xfId="25732" xr:uid="{00000000-0005-0000-0000-000094900000}"/>
    <cellStyle name="Normal 11 8 2 3" xfId="25733" xr:uid="{00000000-0005-0000-0000-000095900000}"/>
    <cellStyle name="Normal 11 8 2_AVA DVA EL" xfId="25734" xr:uid="{00000000-0005-0000-0000-000096900000}"/>
    <cellStyle name="Normal 11 8 3" xfId="25735" xr:uid="{00000000-0005-0000-0000-000097900000}"/>
    <cellStyle name="Normal 11 8_AVA DVA EL" xfId="25736" xr:uid="{00000000-0005-0000-0000-000098900000}"/>
    <cellStyle name="Normal 11 9" xfId="7750" xr:uid="{00000000-0005-0000-0000-000099900000}"/>
    <cellStyle name="Normal 11 9 2" xfId="25737" xr:uid="{00000000-0005-0000-0000-00009A900000}"/>
    <cellStyle name="Normal 11 9 2 2" xfId="25738" xr:uid="{00000000-0005-0000-0000-00009B900000}"/>
    <cellStyle name="Normal 11 9 2 3" xfId="25739" xr:uid="{00000000-0005-0000-0000-00009C900000}"/>
    <cellStyle name="Normal 11 9 2_AVA DVA EL" xfId="25740" xr:uid="{00000000-0005-0000-0000-00009D900000}"/>
    <cellStyle name="Normal 11 9 3" xfId="25741" xr:uid="{00000000-0005-0000-0000-00009E900000}"/>
    <cellStyle name="Normal 11 9 3 2" xfId="25742" xr:uid="{00000000-0005-0000-0000-00009F900000}"/>
    <cellStyle name="Normal 11 9 3 3" xfId="25743" xr:uid="{00000000-0005-0000-0000-0000A0900000}"/>
    <cellStyle name="Normal 11 9 3_AVA DVA EL" xfId="25744" xr:uid="{00000000-0005-0000-0000-0000A1900000}"/>
    <cellStyle name="Normal 11 9 4" xfId="25745" xr:uid="{00000000-0005-0000-0000-0000A2900000}"/>
    <cellStyle name="Normal 11 9_AVA DVA EL" xfId="25746" xr:uid="{00000000-0005-0000-0000-0000A3900000}"/>
    <cellStyle name="Normal 11_7. Other MTM adjustments" xfId="50037" xr:uid="{00000000-0005-0000-0000-0000A4900000}"/>
    <cellStyle name="Normal 110" xfId="25747" xr:uid="{00000000-0005-0000-0000-0000A5900000}"/>
    <cellStyle name="Normal 111" xfId="25748" xr:uid="{00000000-0005-0000-0000-0000A6900000}"/>
    <cellStyle name="Normal 112" xfId="25749" xr:uid="{00000000-0005-0000-0000-0000A7900000}"/>
    <cellStyle name="Normal 113" xfId="25750" xr:uid="{00000000-0005-0000-0000-0000A8900000}"/>
    <cellStyle name="Normal 114" xfId="25751" xr:uid="{00000000-0005-0000-0000-0000A9900000}"/>
    <cellStyle name="Normal 115" xfId="25752" xr:uid="{00000000-0005-0000-0000-0000AA900000}"/>
    <cellStyle name="Normal 116" xfId="35979" xr:uid="{00000000-0005-0000-0000-0000AB900000}"/>
    <cellStyle name="Normal 117" xfId="36570" xr:uid="{00000000-0005-0000-0000-0000AC900000}"/>
    <cellStyle name="Normal 118" xfId="36802" xr:uid="{00000000-0005-0000-0000-0000AD900000}"/>
    <cellStyle name="Normal 119" xfId="7751" xr:uid="{00000000-0005-0000-0000-0000AE900000}"/>
    <cellStyle name="Normal 12" xfId="7752" xr:uid="{00000000-0005-0000-0000-0000AF900000}"/>
    <cellStyle name="Normal 12 10" xfId="50038" xr:uid="{00000000-0005-0000-0000-0000B0900000}"/>
    <cellStyle name="Normal 12 2" xfId="7753" xr:uid="{00000000-0005-0000-0000-0000B1900000}"/>
    <cellStyle name="Normal 12 2 2" xfId="25753" xr:uid="{00000000-0005-0000-0000-0000B2900000}"/>
    <cellStyle name="Normal 12 2 2 2" xfId="25754" xr:uid="{00000000-0005-0000-0000-0000B3900000}"/>
    <cellStyle name="Normal 12 2 2 2 2" xfId="25755" xr:uid="{00000000-0005-0000-0000-0000B4900000}"/>
    <cellStyle name="Normal 12 2 2 2 3" xfId="25756" xr:uid="{00000000-0005-0000-0000-0000B5900000}"/>
    <cellStyle name="Normal 12 2 2 2_AVA DVA EL" xfId="25757" xr:uid="{00000000-0005-0000-0000-0000B6900000}"/>
    <cellStyle name="Normal 12 2 2 3" xfId="25758" xr:uid="{00000000-0005-0000-0000-0000B7900000}"/>
    <cellStyle name="Normal 12 2 2 4" xfId="25759" xr:uid="{00000000-0005-0000-0000-0000B8900000}"/>
    <cellStyle name="Normal 12 2 2 5" xfId="36152" xr:uid="{00000000-0005-0000-0000-0000B9900000}"/>
    <cellStyle name="Normal 12 2 2 6" xfId="36444" xr:uid="{00000000-0005-0000-0000-0000BA900000}"/>
    <cellStyle name="Normal 12 2 2_AVA DVA EL" xfId="25760" xr:uid="{00000000-0005-0000-0000-0000BB900000}"/>
    <cellStyle name="Normal 12 2 3" xfId="25761" xr:uid="{00000000-0005-0000-0000-0000BC900000}"/>
    <cellStyle name="Normal 12 2 3 2" xfId="25762" xr:uid="{00000000-0005-0000-0000-0000BD900000}"/>
    <cellStyle name="Normal 12 2 3 3" xfId="25763" xr:uid="{00000000-0005-0000-0000-0000BE900000}"/>
    <cellStyle name="Normal 12 2 3_AVA DVA EL" xfId="25764" xr:uid="{00000000-0005-0000-0000-0000BF900000}"/>
    <cellStyle name="Normal 12 2 4" xfId="25765" xr:uid="{00000000-0005-0000-0000-0000C0900000}"/>
    <cellStyle name="Normal 12 2 4 2" xfId="25766" xr:uid="{00000000-0005-0000-0000-0000C1900000}"/>
    <cellStyle name="Normal 12 2 4_AVA DVA EL" xfId="25767" xr:uid="{00000000-0005-0000-0000-0000C2900000}"/>
    <cellStyle name="Normal 12 2 5" xfId="50039" xr:uid="{00000000-0005-0000-0000-0000C3900000}"/>
    <cellStyle name="Normal 12 2_AVA DVA EL" xfId="25768" xr:uid="{00000000-0005-0000-0000-0000C4900000}"/>
    <cellStyle name="Normal 12 3" xfId="7754" xr:uid="{00000000-0005-0000-0000-0000C5900000}"/>
    <cellStyle name="Normal 12 3 2" xfId="25769" xr:uid="{00000000-0005-0000-0000-0000C6900000}"/>
    <cellStyle name="Normal 12 3 2 2" xfId="25770" xr:uid="{00000000-0005-0000-0000-0000C7900000}"/>
    <cellStyle name="Normal 12 3 2 3" xfId="25771" xr:uid="{00000000-0005-0000-0000-0000C8900000}"/>
    <cellStyle name="Normal 12 3 2 4" xfId="36182" xr:uid="{00000000-0005-0000-0000-0000C9900000}"/>
    <cellStyle name="Normal 12 3 2_AVA DVA EL" xfId="25772" xr:uid="{00000000-0005-0000-0000-0000CA900000}"/>
    <cellStyle name="Normal 12 3 3" xfId="25773" xr:uid="{00000000-0005-0000-0000-0000CB900000}"/>
    <cellStyle name="Normal 12 3 3 2" xfId="25774" xr:uid="{00000000-0005-0000-0000-0000CC900000}"/>
    <cellStyle name="Normal 12 3 3 3" xfId="25775" xr:uid="{00000000-0005-0000-0000-0000CD900000}"/>
    <cellStyle name="Normal 12 3 3_AVA DVA EL" xfId="25776" xr:uid="{00000000-0005-0000-0000-0000CE900000}"/>
    <cellStyle name="Normal 12 3 4" xfId="25777" xr:uid="{00000000-0005-0000-0000-0000CF900000}"/>
    <cellStyle name="Normal 12 3 5" xfId="50040" xr:uid="{00000000-0005-0000-0000-0000D0900000}"/>
    <cellStyle name="Normal 12 3_AVA DVA EL" xfId="25778" xr:uid="{00000000-0005-0000-0000-0000D1900000}"/>
    <cellStyle name="Normal 12 4" xfId="7755" xr:uid="{00000000-0005-0000-0000-0000D2900000}"/>
    <cellStyle name="Normal 12 4 2" xfId="25779" xr:uid="{00000000-0005-0000-0000-0000D3900000}"/>
    <cellStyle name="Normal 12 4 2 2" xfId="25780" xr:uid="{00000000-0005-0000-0000-0000D4900000}"/>
    <cellStyle name="Normal 12 4 2 3" xfId="25781" xr:uid="{00000000-0005-0000-0000-0000D5900000}"/>
    <cellStyle name="Normal 12 4 2 4" xfId="36335" xr:uid="{00000000-0005-0000-0000-0000D6900000}"/>
    <cellStyle name="Normal 12 4 2_AVA DVA EL" xfId="25782" xr:uid="{00000000-0005-0000-0000-0000D7900000}"/>
    <cellStyle name="Normal 12 4 3" xfId="25783" xr:uid="{00000000-0005-0000-0000-0000D8900000}"/>
    <cellStyle name="Normal 12 4 3 2" xfId="25784" xr:uid="{00000000-0005-0000-0000-0000D9900000}"/>
    <cellStyle name="Normal 12 4 3 3" xfId="25785" xr:uid="{00000000-0005-0000-0000-0000DA900000}"/>
    <cellStyle name="Normal 12 4 3_AVA DVA EL" xfId="25786" xr:uid="{00000000-0005-0000-0000-0000DB900000}"/>
    <cellStyle name="Normal 12 4 4" xfId="25787" xr:uid="{00000000-0005-0000-0000-0000DC900000}"/>
    <cellStyle name="Normal 12 4 5" xfId="50041" xr:uid="{00000000-0005-0000-0000-0000DD900000}"/>
    <cellStyle name="Normal 12 4_AVA DVA EL" xfId="25788" xr:uid="{00000000-0005-0000-0000-0000DE900000}"/>
    <cellStyle name="Normal 12 5" xfId="7756" xr:uid="{00000000-0005-0000-0000-0000DF900000}"/>
    <cellStyle name="Normal 12 5 2" xfId="25789" xr:uid="{00000000-0005-0000-0000-0000E0900000}"/>
    <cellStyle name="Normal 12 5 2 2" xfId="25790" xr:uid="{00000000-0005-0000-0000-0000E1900000}"/>
    <cellStyle name="Normal 12 5 2 3" xfId="25791" xr:uid="{00000000-0005-0000-0000-0000E2900000}"/>
    <cellStyle name="Normal 12 5 2_AVA DVA EL" xfId="25792" xr:uid="{00000000-0005-0000-0000-0000E3900000}"/>
    <cellStyle name="Normal 12 5 3" xfId="25793" xr:uid="{00000000-0005-0000-0000-0000E4900000}"/>
    <cellStyle name="Normal 12 5 3 2" xfId="25794" xr:uid="{00000000-0005-0000-0000-0000E5900000}"/>
    <cellStyle name="Normal 12 5 3 3" xfId="25795" xr:uid="{00000000-0005-0000-0000-0000E6900000}"/>
    <cellStyle name="Normal 12 5 3_AVA DVA EL" xfId="25796" xr:uid="{00000000-0005-0000-0000-0000E7900000}"/>
    <cellStyle name="Normal 12 5 4" xfId="25797" xr:uid="{00000000-0005-0000-0000-0000E8900000}"/>
    <cellStyle name="Normal 12 5_AVA DVA EL" xfId="25798" xr:uid="{00000000-0005-0000-0000-0000E9900000}"/>
    <cellStyle name="Normal 12 6" xfId="7757" xr:uid="{00000000-0005-0000-0000-0000EA900000}"/>
    <cellStyle name="Normal 12 6 2" xfId="25799" xr:uid="{00000000-0005-0000-0000-0000EB900000}"/>
    <cellStyle name="Normal 12 6 2 2" xfId="25800" xr:uid="{00000000-0005-0000-0000-0000EC900000}"/>
    <cellStyle name="Normal 12 6 2 3" xfId="25801" xr:uid="{00000000-0005-0000-0000-0000ED900000}"/>
    <cellStyle name="Normal 12 6 2_AVA DVA EL" xfId="25802" xr:uid="{00000000-0005-0000-0000-0000EE900000}"/>
    <cellStyle name="Normal 12 6 3" xfId="25803" xr:uid="{00000000-0005-0000-0000-0000EF900000}"/>
    <cellStyle name="Normal 12 6_AVA DVA EL" xfId="25804" xr:uid="{00000000-0005-0000-0000-0000F0900000}"/>
    <cellStyle name="Normal 12 7" xfId="25805" xr:uid="{00000000-0005-0000-0000-0000F1900000}"/>
    <cellStyle name="Normal 12 7 2" xfId="25806" xr:uid="{00000000-0005-0000-0000-0000F2900000}"/>
    <cellStyle name="Normal 12 7 3" xfId="25807" xr:uid="{00000000-0005-0000-0000-0000F3900000}"/>
    <cellStyle name="Normal 12 7 4" xfId="36124" xr:uid="{00000000-0005-0000-0000-0000F4900000}"/>
    <cellStyle name="Normal 12 7_AVA DVA EL" xfId="25808" xr:uid="{00000000-0005-0000-0000-0000F5900000}"/>
    <cellStyle name="Normal 12 8" xfId="25809" xr:uid="{00000000-0005-0000-0000-0000F6900000}"/>
    <cellStyle name="Normal 12 8 2" xfId="25810" xr:uid="{00000000-0005-0000-0000-0000F7900000}"/>
    <cellStyle name="Normal 12 8 3" xfId="25811" xr:uid="{00000000-0005-0000-0000-0000F8900000}"/>
    <cellStyle name="Normal 12 8_AVA DVA EL" xfId="25812" xr:uid="{00000000-0005-0000-0000-0000F9900000}"/>
    <cellStyle name="Normal 12 9" xfId="50042" xr:uid="{00000000-0005-0000-0000-0000FA900000}"/>
    <cellStyle name="Normal 12_7. Other MTM adjustments" xfId="50043" xr:uid="{00000000-0005-0000-0000-0000FB900000}"/>
    <cellStyle name="Normal 120" xfId="7758" xr:uid="{00000000-0005-0000-0000-0000FC900000}"/>
    <cellStyle name="Normal 121" xfId="7759" xr:uid="{00000000-0005-0000-0000-0000FD900000}"/>
    <cellStyle name="Normal 122" xfId="36803" xr:uid="{00000000-0005-0000-0000-0000FE900000}"/>
    <cellStyle name="Normal 123" xfId="50044" xr:uid="{00000000-0005-0000-0000-0000FF900000}"/>
    <cellStyle name="Normal 124" xfId="50045" xr:uid="{00000000-0005-0000-0000-000000910000}"/>
    <cellStyle name="Normal 125" xfId="50046" xr:uid="{00000000-0005-0000-0000-000001910000}"/>
    <cellStyle name="Normal 126" xfId="50047" xr:uid="{00000000-0005-0000-0000-000002910000}"/>
    <cellStyle name="Normal 127" xfId="50048" xr:uid="{00000000-0005-0000-0000-000003910000}"/>
    <cellStyle name="Normal 128" xfId="50049" xr:uid="{00000000-0005-0000-0000-000004910000}"/>
    <cellStyle name="Normal 129" xfId="50050" xr:uid="{00000000-0005-0000-0000-000005910000}"/>
    <cellStyle name="Normal 13" xfId="7760" xr:uid="{00000000-0005-0000-0000-000006910000}"/>
    <cellStyle name="Normal 13 10" xfId="25813" xr:uid="{00000000-0005-0000-0000-000007910000}"/>
    <cellStyle name="Normal 13 10 2" xfId="25814" xr:uid="{00000000-0005-0000-0000-000008910000}"/>
    <cellStyle name="Normal 13 10_AVA DVA EL" xfId="25815" xr:uid="{00000000-0005-0000-0000-000009910000}"/>
    <cellStyle name="Normal 13 11" xfId="25816" xr:uid="{00000000-0005-0000-0000-00000A910000}"/>
    <cellStyle name="Normal 13 12" xfId="50051" xr:uid="{00000000-0005-0000-0000-00000B910000}"/>
    <cellStyle name="Normal 13 13" xfId="50052" xr:uid="{00000000-0005-0000-0000-00000C910000}"/>
    <cellStyle name="Normal 13 2" xfId="7761" xr:uid="{00000000-0005-0000-0000-00000D910000}"/>
    <cellStyle name="Normal 13 2 10" xfId="50053" xr:uid="{00000000-0005-0000-0000-00000E910000}"/>
    <cellStyle name="Normal 13 2 2" xfId="7762" xr:uid="{00000000-0005-0000-0000-00000F910000}"/>
    <cellStyle name="Normal 13 2 2 2" xfId="25817" xr:uid="{00000000-0005-0000-0000-000010910000}"/>
    <cellStyle name="Normal 13 2 2 2 2" xfId="25818" xr:uid="{00000000-0005-0000-0000-000011910000}"/>
    <cellStyle name="Normal 13 2 2 2 3" xfId="25819" xr:uid="{00000000-0005-0000-0000-000012910000}"/>
    <cellStyle name="Normal 13 2 2 2 4" xfId="36352" xr:uid="{00000000-0005-0000-0000-000013910000}"/>
    <cellStyle name="Normal 13 2 2 2_AVA DVA EL" xfId="25820" xr:uid="{00000000-0005-0000-0000-000014910000}"/>
    <cellStyle name="Normal 13 2 2 3" xfId="25821" xr:uid="{00000000-0005-0000-0000-000015910000}"/>
    <cellStyle name="Normal 13 2 2 3 2" xfId="25822" xr:uid="{00000000-0005-0000-0000-000016910000}"/>
    <cellStyle name="Normal 13 2 2 3_AVA DVA EL" xfId="25823" xr:uid="{00000000-0005-0000-0000-000017910000}"/>
    <cellStyle name="Normal 13 2 2 4" xfId="25824" xr:uid="{00000000-0005-0000-0000-000018910000}"/>
    <cellStyle name="Normal 13 2 2 5" xfId="25825" xr:uid="{00000000-0005-0000-0000-000019910000}"/>
    <cellStyle name="Normal 13 2 2 6" xfId="50054" xr:uid="{00000000-0005-0000-0000-00001A910000}"/>
    <cellStyle name="Normal 13 2 2_AVA DVA EL" xfId="25826" xr:uid="{00000000-0005-0000-0000-00001B910000}"/>
    <cellStyle name="Normal 13 2 3" xfId="25827" xr:uid="{00000000-0005-0000-0000-00001C910000}"/>
    <cellStyle name="Normal 13 2 3 2" xfId="25828" xr:uid="{00000000-0005-0000-0000-00001D910000}"/>
    <cellStyle name="Normal 13 2 3 2 2" xfId="25829" xr:uid="{00000000-0005-0000-0000-00001E910000}"/>
    <cellStyle name="Normal 13 2 3 2_AVA DVA EL" xfId="25830" xr:uid="{00000000-0005-0000-0000-00001F910000}"/>
    <cellStyle name="Normal 13 2 3 3" xfId="25831" xr:uid="{00000000-0005-0000-0000-000020910000}"/>
    <cellStyle name="Normal 13 2 3 4" xfId="25832" xr:uid="{00000000-0005-0000-0000-000021910000}"/>
    <cellStyle name="Normal 13 2 3 5" xfId="36155" xr:uid="{00000000-0005-0000-0000-000022910000}"/>
    <cellStyle name="Normal 13 2 3 6" xfId="36018" xr:uid="{00000000-0005-0000-0000-000023910000}"/>
    <cellStyle name="Normal 13 2 3_AVA DVA EL" xfId="25833" xr:uid="{00000000-0005-0000-0000-000024910000}"/>
    <cellStyle name="Normal 13 2 4" xfId="25834" xr:uid="{00000000-0005-0000-0000-000025910000}"/>
    <cellStyle name="Normal 13 2 4 2" xfId="25835" xr:uid="{00000000-0005-0000-0000-000026910000}"/>
    <cellStyle name="Normal 13 2 4 2 2" xfId="25836" xr:uid="{00000000-0005-0000-0000-000027910000}"/>
    <cellStyle name="Normal 13 2 4 2_AVA DVA EL" xfId="25837" xr:uid="{00000000-0005-0000-0000-000028910000}"/>
    <cellStyle name="Normal 13 2 4 3" xfId="25838" xr:uid="{00000000-0005-0000-0000-000029910000}"/>
    <cellStyle name="Normal 13 2 4 4" xfId="25839" xr:uid="{00000000-0005-0000-0000-00002A910000}"/>
    <cellStyle name="Normal 13 2 4 5" xfId="50055" xr:uid="{00000000-0005-0000-0000-00002B910000}"/>
    <cellStyle name="Normal 13 2 4_AVA DVA EL" xfId="25840" xr:uid="{00000000-0005-0000-0000-00002C910000}"/>
    <cellStyle name="Normal 13 2 5" xfId="25841" xr:uid="{00000000-0005-0000-0000-00002D910000}"/>
    <cellStyle name="Normal 13 2 5 2" xfId="25842" xr:uid="{00000000-0005-0000-0000-00002E910000}"/>
    <cellStyle name="Normal 13 2 5 3" xfId="25843" xr:uid="{00000000-0005-0000-0000-00002F910000}"/>
    <cellStyle name="Normal 13 2 5 4" xfId="50056" xr:uid="{00000000-0005-0000-0000-000030910000}"/>
    <cellStyle name="Normal 13 2 5_AVA DVA EL" xfId="25844" xr:uid="{00000000-0005-0000-0000-000031910000}"/>
    <cellStyle name="Normal 13 2 6" xfId="25845" xr:uid="{00000000-0005-0000-0000-000032910000}"/>
    <cellStyle name="Normal 13 2 6 2" xfId="25846" xr:uid="{00000000-0005-0000-0000-000033910000}"/>
    <cellStyle name="Normal 13 2 6_AVA DVA EL" xfId="25847" xr:uid="{00000000-0005-0000-0000-000034910000}"/>
    <cellStyle name="Normal 13 2 7" xfId="25848" xr:uid="{00000000-0005-0000-0000-000035910000}"/>
    <cellStyle name="Normal 13 2 8" xfId="25849" xr:uid="{00000000-0005-0000-0000-000036910000}"/>
    <cellStyle name="Normal 13 2 9" xfId="50057" xr:uid="{00000000-0005-0000-0000-000037910000}"/>
    <cellStyle name="Normal 13 2_Ark1" xfId="50058" xr:uid="{00000000-0005-0000-0000-000038910000}"/>
    <cellStyle name="Normal 13 3" xfId="7763" xr:uid="{00000000-0005-0000-0000-000039910000}"/>
    <cellStyle name="Normal 13 3 2" xfId="25850" xr:uid="{00000000-0005-0000-0000-00003A910000}"/>
    <cellStyle name="Normal 13 3 2 2" xfId="25851" xr:uid="{00000000-0005-0000-0000-00003B910000}"/>
    <cellStyle name="Normal 13 3 2 3" xfId="25852" xr:uid="{00000000-0005-0000-0000-00003C910000}"/>
    <cellStyle name="Normal 13 3 2 4" xfId="36185" xr:uid="{00000000-0005-0000-0000-00003D910000}"/>
    <cellStyle name="Normal 13 3 2_AVA DVA EL" xfId="25853" xr:uid="{00000000-0005-0000-0000-00003E910000}"/>
    <cellStyle name="Normal 13 3 3" xfId="25854" xr:uid="{00000000-0005-0000-0000-00003F910000}"/>
    <cellStyle name="Normal 13 3 3 2" xfId="25855" xr:uid="{00000000-0005-0000-0000-000040910000}"/>
    <cellStyle name="Normal 13 3 3_AVA DVA EL" xfId="25856" xr:uid="{00000000-0005-0000-0000-000041910000}"/>
    <cellStyle name="Normal 13 3 4" xfId="25857" xr:uid="{00000000-0005-0000-0000-000042910000}"/>
    <cellStyle name="Normal 13 3 5" xfId="25858" xr:uid="{00000000-0005-0000-0000-000043910000}"/>
    <cellStyle name="Normal 13 3 6" xfId="50059" xr:uid="{00000000-0005-0000-0000-000044910000}"/>
    <cellStyle name="Normal 13 3 7" xfId="50060" xr:uid="{00000000-0005-0000-0000-000045910000}"/>
    <cellStyle name="Normal 13 3_AVA DVA EL" xfId="25859" xr:uid="{00000000-0005-0000-0000-000046910000}"/>
    <cellStyle name="Normal 13 4" xfId="7764" xr:uid="{00000000-0005-0000-0000-000047910000}"/>
    <cellStyle name="Normal 13 4 2" xfId="25860" xr:uid="{00000000-0005-0000-0000-000048910000}"/>
    <cellStyle name="Normal 13 4 2 2" xfId="25861" xr:uid="{00000000-0005-0000-0000-000049910000}"/>
    <cellStyle name="Normal 13 4 2 3" xfId="25862" xr:uid="{00000000-0005-0000-0000-00004A910000}"/>
    <cellStyle name="Normal 13 4 2 4" xfId="36338" xr:uid="{00000000-0005-0000-0000-00004B910000}"/>
    <cellStyle name="Normal 13 4 2_AVA DVA EL" xfId="25863" xr:uid="{00000000-0005-0000-0000-00004C910000}"/>
    <cellStyle name="Normal 13 4 3" xfId="25864" xr:uid="{00000000-0005-0000-0000-00004D910000}"/>
    <cellStyle name="Normal 13 4 3 2" xfId="25865" xr:uid="{00000000-0005-0000-0000-00004E910000}"/>
    <cellStyle name="Normal 13 4 3_AVA DVA EL" xfId="25866" xr:uid="{00000000-0005-0000-0000-00004F910000}"/>
    <cellStyle name="Normal 13 4 4" xfId="25867" xr:uid="{00000000-0005-0000-0000-000050910000}"/>
    <cellStyle name="Normal 13 4 5" xfId="25868" xr:uid="{00000000-0005-0000-0000-000051910000}"/>
    <cellStyle name="Normal 13 4 6" xfId="50061" xr:uid="{00000000-0005-0000-0000-000052910000}"/>
    <cellStyle name="Normal 13 4 7" xfId="50062" xr:uid="{00000000-0005-0000-0000-000053910000}"/>
    <cellStyle name="Normal 13 4_AVA DVA EL" xfId="25869" xr:uid="{00000000-0005-0000-0000-000054910000}"/>
    <cellStyle name="Normal 13 5" xfId="7765" xr:uid="{00000000-0005-0000-0000-000055910000}"/>
    <cellStyle name="Normal 13 5 2" xfId="25870" xr:uid="{00000000-0005-0000-0000-000056910000}"/>
    <cellStyle name="Normal 13 5 2 2" xfId="25871" xr:uid="{00000000-0005-0000-0000-000057910000}"/>
    <cellStyle name="Normal 13 5 2 3" xfId="25872" xr:uid="{00000000-0005-0000-0000-000058910000}"/>
    <cellStyle name="Normal 13 5 2_AVA DVA EL" xfId="25873" xr:uid="{00000000-0005-0000-0000-000059910000}"/>
    <cellStyle name="Normal 13 5 3" xfId="25874" xr:uid="{00000000-0005-0000-0000-00005A910000}"/>
    <cellStyle name="Normal 13 5 3 2" xfId="25875" xr:uid="{00000000-0005-0000-0000-00005B910000}"/>
    <cellStyle name="Normal 13 5 3_AVA DVA EL" xfId="25876" xr:uid="{00000000-0005-0000-0000-00005C910000}"/>
    <cellStyle name="Normal 13 5 4" xfId="25877" xr:uid="{00000000-0005-0000-0000-00005D910000}"/>
    <cellStyle name="Normal 13 5 5" xfId="25878" xr:uid="{00000000-0005-0000-0000-00005E910000}"/>
    <cellStyle name="Normal 13 5 6" xfId="50063" xr:uid="{00000000-0005-0000-0000-00005F910000}"/>
    <cellStyle name="Normal 13 5_AVA DVA EL" xfId="25879" xr:uid="{00000000-0005-0000-0000-000060910000}"/>
    <cellStyle name="Normal 13 6" xfId="7766" xr:uid="{00000000-0005-0000-0000-000061910000}"/>
    <cellStyle name="Normal 13 6 2" xfId="25880" xr:uid="{00000000-0005-0000-0000-000062910000}"/>
    <cellStyle name="Normal 13 6 2 2" xfId="25881" xr:uid="{00000000-0005-0000-0000-000063910000}"/>
    <cellStyle name="Normal 13 6 2 3" xfId="25882" xr:uid="{00000000-0005-0000-0000-000064910000}"/>
    <cellStyle name="Normal 13 6 2_AVA DVA EL" xfId="25883" xr:uid="{00000000-0005-0000-0000-000065910000}"/>
    <cellStyle name="Normal 13 6 3" xfId="25884" xr:uid="{00000000-0005-0000-0000-000066910000}"/>
    <cellStyle name="Normal 13 6 3 2" xfId="25885" xr:uid="{00000000-0005-0000-0000-000067910000}"/>
    <cellStyle name="Normal 13 6 3_AVA DVA EL" xfId="25886" xr:uid="{00000000-0005-0000-0000-000068910000}"/>
    <cellStyle name="Normal 13 6 4" xfId="25887" xr:uid="{00000000-0005-0000-0000-000069910000}"/>
    <cellStyle name="Normal 13 6 5" xfId="25888" xr:uid="{00000000-0005-0000-0000-00006A910000}"/>
    <cellStyle name="Normal 13 6 6" xfId="50064" xr:uid="{00000000-0005-0000-0000-00006B910000}"/>
    <cellStyle name="Normal 13 6_AVA DVA EL" xfId="25889" xr:uid="{00000000-0005-0000-0000-00006C910000}"/>
    <cellStyle name="Normal 13 7" xfId="25890" xr:uid="{00000000-0005-0000-0000-00006D910000}"/>
    <cellStyle name="Normal 13 7 2" xfId="25891" xr:uid="{00000000-0005-0000-0000-00006E910000}"/>
    <cellStyle name="Normal 13 7 3" xfId="25892" xr:uid="{00000000-0005-0000-0000-00006F910000}"/>
    <cellStyle name="Normal 13 7 4" xfId="36128" xr:uid="{00000000-0005-0000-0000-000070910000}"/>
    <cellStyle name="Normal 13 7_AVA DVA EL" xfId="25893" xr:uid="{00000000-0005-0000-0000-000071910000}"/>
    <cellStyle name="Normal 13 8" xfId="25894" xr:uid="{00000000-0005-0000-0000-000072910000}"/>
    <cellStyle name="Normal 13 8 2" xfId="25895" xr:uid="{00000000-0005-0000-0000-000073910000}"/>
    <cellStyle name="Normal 13 8 3" xfId="25896" xr:uid="{00000000-0005-0000-0000-000074910000}"/>
    <cellStyle name="Normal 13 8_AVA DVA EL" xfId="25897" xr:uid="{00000000-0005-0000-0000-000075910000}"/>
    <cellStyle name="Normal 13 9" xfId="25898" xr:uid="{00000000-0005-0000-0000-000076910000}"/>
    <cellStyle name="Normal 13 9 2" xfId="25899" xr:uid="{00000000-0005-0000-0000-000077910000}"/>
    <cellStyle name="Normal 13 9 3" xfId="25900" xr:uid="{00000000-0005-0000-0000-000078910000}"/>
    <cellStyle name="Normal 13 9_AVA DVA EL" xfId="25901" xr:uid="{00000000-0005-0000-0000-000079910000}"/>
    <cellStyle name="Normal 13_3. Chng in credit spreads" xfId="50065" xr:uid="{00000000-0005-0000-0000-00007A910000}"/>
    <cellStyle name="Normal 130" xfId="50066" xr:uid="{00000000-0005-0000-0000-00007B910000}"/>
    <cellStyle name="Normal 131" xfId="50067" xr:uid="{00000000-0005-0000-0000-00007C910000}"/>
    <cellStyle name="Normal 132" xfId="50068" xr:uid="{00000000-0005-0000-0000-00007D910000}"/>
    <cellStyle name="Normal 14" xfId="7767" xr:uid="{00000000-0005-0000-0000-00007E910000}"/>
    <cellStyle name="Normal 14 2" xfId="7768" xr:uid="{00000000-0005-0000-0000-00007F910000}"/>
    <cellStyle name="Normal 14 2 2" xfId="36158" xr:uid="{00000000-0005-0000-0000-000080910000}"/>
    <cellStyle name="Normal 14 2 2 2" xfId="40117" xr:uid="{00000000-0005-0000-0000-000081910000}"/>
    <cellStyle name="Normal 14 2_LR2" xfId="53217" xr:uid="{30BCE7C6-F90A-4F69-B441-179430B1826D}"/>
    <cellStyle name="Normal 14 3" xfId="7769" xr:uid="{00000000-0005-0000-0000-000082910000}"/>
    <cellStyle name="Normal 14 3 2" xfId="25902" xr:uid="{00000000-0005-0000-0000-000083910000}"/>
    <cellStyle name="Normal 14 3 2 2" xfId="36188" xr:uid="{00000000-0005-0000-0000-000084910000}"/>
    <cellStyle name="Normal 14 3 2 3" xfId="40118" xr:uid="{00000000-0005-0000-0000-000085910000}"/>
    <cellStyle name="Normal 14 3 3" xfId="40119" xr:uid="{00000000-0005-0000-0000-000086910000}"/>
    <cellStyle name="Normal 14 3_AVA DVA EL" xfId="25903" xr:uid="{00000000-0005-0000-0000-000087910000}"/>
    <cellStyle name="Normal 14 4" xfId="25904" xr:uid="{00000000-0005-0000-0000-000088910000}"/>
    <cellStyle name="Normal 14 4 2" xfId="25905" xr:uid="{00000000-0005-0000-0000-000089910000}"/>
    <cellStyle name="Normal 14 4 3" xfId="25906" xr:uid="{00000000-0005-0000-0000-00008A910000}"/>
    <cellStyle name="Normal 14 4 4" xfId="36103" xr:uid="{00000000-0005-0000-0000-00008B910000}"/>
    <cellStyle name="Normal 14 4 5" xfId="40120" xr:uid="{00000000-0005-0000-0000-00008C910000}"/>
    <cellStyle name="Normal 14 4_AVA DVA EL" xfId="25907" xr:uid="{00000000-0005-0000-0000-00008D910000}"/>
    <cellStyle name="Normal 14 5" xfId="25908" xr:uid="{00000000-0005-0000-0000-00008E910000}"/>
    <cellStyle name="Normal 14 5 2" xfId="25909" xr:uid="{00000000-0005-0000-0000-00008F910000}"/>
    <cellStyle name="Normal 14 5 3" xfId="25910" xr:uid="{00000000-0005-0000-0000-000090910000}"/>
    <cellStyle name="Normal 14 5_AVA DVA EL" xfId="25911" xr:uid="{00000000-0005-0000-0000-000091910000}"/>
    <cellStyle name="Normal 14 6" xfId="50069" xr:uid="{00000000-0005-0000-0000-000092910000}"/>
    <cellStyle name="Normal 14_7. Other MTM adjustments" xfId="50070" xr:uid="{00000000-0005-0000-0000-000093910000}"/>
    <cellStyle name="Normal 15" xfId="7770" xr:uid="{00000000-0005-0000-0000-000094910000}"/>
    <cellStyle name="Normal 15 10" xfId="25912" xr:uid="{00000000-0005-0000-0000-000095910000}"/>
    <cellStyle name="Normal 15 2" xfId="25913" xr:uid="{00000000-0005-0000-0000-000096910000}"/>
    <cellStyle name="Normal 15 2 2" xfId="25914" xr:uid="{00000000-0005-0000-0000-000097910000}"/>
    <cellStyle name="Normal 15 2 2 2" xfId="25915" xr:uid="{00000000-0005-0000-0000-000098910000}"/>
    <cellStyle name="Normal 15 2 2 3" xfId="25916" xr:uid="{00000000-0005-0000-0000-000099910000}"/>
    <cellStyle name="Normal 15 2 2_AVA DVA EL" xfId="25917" xr:uid="{00000000-0005-0000-0000-00009A910000}"/>
    <cellStyle name="Normal 15 2 3" xfId="25918" xr:uid="{00000000-0005-0000-0000-00009B910000}"/>
    <cellStyle name="Normal 15 2 4" xfId="25919" xr:uid="{00000000-0005-0000-0000-00009C910000}"/>
    <cellStyle name="Normal 15 2 5" xfId="36189" xr:uid="{00000000-0005-0000-0000-00009D910000}"/>
    <cellStyle name="Normal 15 2 6" xfId="36440" xr:uid="{00000000-0005-0000-0000-00009E910000}"/>
    <cellStyle name="Normal 15 2_AVA DVA EL" xfId="25920" xr:uid="{00000000-0005-0000-0000-00009F910000}"/>
    <cellStyle name="Normal 15 3" xfId="25921" xr:uid="{00000000-0005-0000-0000-0000A0910000}"/>
    <cellStyle name="Normal 15 3 2" xfId="25922" xr:uid="{00000000-0005-0000-0000-0000A1910000}"/>
    <cellStyle name="Normal 15 3 2 2" xfId="50071" xr:uid="{00000000-0005-0000-0000-0000A2910000}"/>
    <cellStyle name="Normal 15 3 3" xfId="25923" xr:uid="{00000000-0005-0000-0000-0000A3910000}"/>
    <cellStyle name="Normal 15 3 4" xfId="40121" xr:uid="{00000000-0005-0000-0000-0000A4910000}"/>
    <cellStyle name="Normal 15 3_3. Chng in credit spreads" xfId="50072" xr:uid="{00000000-0005-0000-0000-0000A5910000}"/>
    <cellStyle name="Normal 15 4" xfId="25924" xr:uid="{00000000-0005-0000-0000-0000A6910000}"/>
    <cellStyle name="Normal 15 4 2" xfId="25925" xr:uid="{00000000-0005-0000-0000-0000A7910000}"/>
    <cellStyle name="Normal 15 4 3" xfId="25926" xr:uid="{00000000-0005-0000-0000-0000A8910000}"/>
    <cellStyle name="Normal 15 4 4" xfId="50073" xr:uid="{00000000-0005-0000-0000-0000A9910000}"/>
    <cellStyle name="Normal 15 4_AVA DVA EL" xfId="25927" xr:uid="{00000000-0005-0000-0000-0000AA910000}"/>
    <cellStyle name="Normal 15 5" xfId="25928" xr:uid="{00000000-0005-0000-0000-0000AB910000}"/>
    <cellStyle name="Normal 15 5 2" xfId="25929" xr:uid="{00000000-0005-0000-0000-0000AC910000}"/>
    <cellStyle name="Normal 15 5 3" xfId="25930" xr:uid="{00000000-0005-0000-0000-0000AD910000}"/>
    <cellStyle name="Normal 15 5_AVA DVA EL" xfId="25931" xr:uid="{00000000-0005-0000-0000-0000AE910000}"/>
    <cellStyle name="Normal 15 6" xfId="25932" xr:uid="{00000000-0005-0000-0000-0000AF910000}"/>
    <cellStyle name="Normal 15 6 2" xfId="25933" xr:uid="{00000000-0005-0000-0000-0000B0910000}"/>
    <cellStyle name="Normal 15 6 3" xfId="25934" xr:uid="{00000000-0005-0000-0000-0000B1910000}"/>
    <cellStyle name="Normal 15 6_AVA DVA EL" xfId="25935" xr:uid="{00000000-0005-0000-0000-0000B2910000}"/>
    <cellStyle name="Normal 15 7" xfId="25936" xr:uid="{00000000-0005-0000-0000-0000B3910000}"/>
    <cellStyle name="Normal 15 7 2" xfId="25937" xr:uid="{00000000-0005-0000-0000-0000B4910000}"/>
    <cellStyle name="Normal 15 7 3" xfId="25938" xr:uid="{00000000-0005-0000-0000-0000B5910000}"/>
    <cellStyle name="Normal 15 7_AVA DVA EL" xfId="25939" xr:uid="{00000000-0005-0000-0000-0000B6910000}"/>
    <cellStyle name="Normal 15 8" xfId="25940" xr:uid="{00000000-0005-0000-0000-0000B7910000}"/>
    <cellStyle name="Normal 15 8 2" xfId="25941" xr:uid="{00000000-0005-0000-0000-0000B8910000}"/>
    <cellStyle name="Normal 15 8 3" xfId="25942" xr:uid="{00000000-0005-0000-0000-0000B9910000}"/>
    <cellStyle name="Normal 15 8_AVA DVA EL" xfId="25943" xr:uid="{00000000-0005-0000-0000-0000BA910000}"/>
    <cellStyle name="Normal 15 9" xfId="25944" xr:uid="{00000000-0005-0000-0000-0000BB910000}"/>
    <cellStyle name="Normal 15 9 2" xfId="25945" xr:uid="{00000000-0005-0000-0000-0000BC910000}"/>
    <cellStyle name="Normal 15 9 3" xfId="25946" xr:uid="{00000000-0005-0000-0000-0000BD910000}"/>
    <cellStyle name="Normal 15 9_AVA DVA EL" xfId="25947" xr:uid="{00000000-0005-0000-0000-0000BE910000}"/>
    <cellStyle name="Normal 15_7. Other MTM adjustments" xfId="50074" xr:uid="{00000000-0005-0000-0000-0000BF910000}"/>
    <cellStyle name="Normal 16" xfId="7771" xr:uid="{00000000-0005-0000-0000-0000C0910000}"/>
    <cellStyle name="Normal 16 2" xfId="25948" xr:uid="{00000000-0005-0000-0000-0000C1910000}"/>
    <cellStyle name="Normal 16 2 2" xfId="25949" xr:uid="{00000000-0005-0000-0000-0000C2910000}"/>
    <cellStyle name="Normal 16 2 3" xfId="25950" xr:uid="{00000000-0005-0000-0000-0000C3910000}"/>
    <cellStyle name="Normal 16 2 4" xfId="36192" xr:uid="{00000000-0005-0000-0000-0000C4910000}"/>
    <cellStyle name="Normal 16 2_AVA DVA EL" xfId="25951" xr:uid="{00000000-0005-0000-0000-0000C5910000}"/>
    <cellStyle name="Normal 16 3" xfId="25952" xr:uid="{00000000-0005-0000-0000-0000C6910000}"/>
    <cellStyle name="Normal 16 3 2" xfId="25953" xr:uid="{00000000-0005-0000-0000-0000C7910000}"/>
    <cellStyle name="Normal 16 3 3" xfId="25954" xr:uid="{00000000-0005-0000-0000-0000C8910000}"/>
    <cellStyle name="Normal 16 3 4" xfId="40122" xr:uid="{00000000-0005-0000-0000-0000C9910000}"/>
    <cellStyle name="Normal 16 3_AVA DVA EL" xfId="25955" xr:uid="{00000000-0005-0000-0000-0000CA910000}"/>
    <cellStyle name="Normal 16 4" xfId="25956" xr:uid="{00000000-0005-0000-0000-0000CB910000}"/>
    <cellStyle name="Normal 16 4 2" xfId="25957" xr:uid="{00000000-0005-0000-0000-0000CC910000}"/>
    <cellStyle name="Normal 16 4 3" xfId="25958" xr:uid="{00000000-0005-0000-0000-0000CD910000}"/>
    <cellStyle name="Normal 16 4 4" xfId="50075" xr:uid="{00000000-0005-0000-0000-0000CE910000}"/>
    <cellStyle name="Normal 16 4_AVA DVA EL" xfId="25959" xr:uid="{00000000-0005-0000-0000-0000CF910000}"/>
    <cellStyle name="Normal 16 5" xfId="25960" xr:uid="{00000000-0005-0000-0000-0000D0910000}"/>
    <cellStyle name="Normal 16 5 2" xfId="25961" xr:uid="{00000000-0005-0000-0000-0000D1910000}"/>
    <cellStyle name="Normal 16 5 3" xfId="25962" xr:uid="{00000000-0005-0000-0000-0000D2910000}"/>
    <cellStyle name="Normal 16 5_AVA DVA EL" xfId="25963" xr:uid="{00000000-0005-0000-0000-0000D3910000}"/>
    <cellStyle name="Normal 16 6" xfId="25964" xr:uid="{00000000-0005-0000-0000-0000D4910000}"/>
    <cellStyle name="Normal 16 6 2" xfId="25965" xr:uid="{00000000-0005-0000-0000-0000D5910000}"/>
    <cellStyle name="Normal 16 6 3" xfId="25966" xr:uid="{00000000-0005-0000-0000-0000D6910000}"/>
    <cellStyle name="Normal 16 6_AVA DVA EL" xfId="25967" xr:uid="{00000000-0005-0000-0000-0000D7910000}"/>
    <cellStyle name="Normal 16 7" xfId="25968" xr:uid="{00000000-0005-0000-0000-0000D8910000}"/>
    <cellStyle name="Normal 16 7 2" xfId="25969" xr:uid="{00000000-0005-0000-0000-0000D9910000}"/>
    <cellStyle name="Normal 16 7 3" xfId="25970" xr:uid="{00000000-0005-0000-0000-0000DA910000}"/>
    <cellStyle name="Normal 16 7_AVA DVA EL" xfId="25971" xr:uid="{00000000-0005-0000-0000-0000DB910000}"/>
    <cellStyle name="Normal 16 8" xfId="25972" xr:uid="{00000000-0005-0000-0000-0000DC910000}"/>
    <cellStyle name="Normal 16 8 2" xfId="25973" xr:uid="{00000000-0005-0000-0000-0000DD910000}"/>
    <cellStyle name="Normal 16 8 3" xfId="25974" xr:uid="{00000000-0005-0000-0000-0000DE910000}"/>
    <cellStyle name="Normal 16 8_AVA DVA EL" xfId="25975" xr:uid="{00000000-0005-0000-0000-0000DF910000}"/>
    <cellStyle name="Normal 16 9" xfId="25976" xr:uid="{00000000-0005-0000-0000-0000E0910000}"/>
    <cellStyle name="Normal 16_3. Chng in credit spreads" xfId="50076" xr:uid="{00000000-0005-0000-0000-0000E1910000}"/>
    <cellStyle name="Normal 17" xfId="7772" xr:uid="{00000000-0005-0000-0000-0000E2910000}"/>
    <cellStyle name="Normal 17 10" xfId="50077" xr:uid="{00000000-0005-0000-0000-0000E3910000}"/>
    <cellStyle name="Normal 17 11" xfId="50078" xr:uid="{00000000-0005-0000-0000-0000E4910000}"/>
    <cellStyle name="Normal 17 2" xfId="7773" xr:uid="{00000000-0005-0000-0000-0000E5910000}"/>
    <cellStyle name="Normal 17 2 2" xfId="25977" xr:uid="{00000000-0005-0000-0000-0000E6910000}"/>
    <cellStyle name="Normal 17 2 2 2" xfId="25978" xr:uid="{00000000-0005-0000-0000-0000E7910000}"/>
    <cellStyle name="Normal 17 2 2 3" xfId="25979" xr:uid="{00000000-0005-0000-0000-0000E8910000}"/>
    <cellStyle name="Normal 17 2 2_AVA DVA EL" xfId="25980" xr:uid="{00000000-0005-0000-0000-0000E9910000}"/>
    <cellStyle name="Normal 17 2 3" xfId="25981" xr:uid="{00000000-0005-0000-0000-0000EA910000}"/>
    <cellStyle name="Normal 17 2 4" xfId="50079" xr:uid="{00000000-0005-0000-0000-0000EB910000}"/>
    <cellStyle name="Normal 17 2_AVA DVA EL" xfId="25982" xr:uid="{00000000-0005-0000-0000-0000EC910000}"/>
    <cellStyle name="Normal 17 3" xfId="7774" xr:uid="{00000000-0005-0000-0000-0000ED910000}"/>
    <cellStyle name="Normal 17 3 2" xfId="25983" xr:uid="{00000000-0005-0000-0000-0000EE910000}"/>
    <cellStyle name="Normal 17 3 2 2" xfId="25984" xr:uid="{00000000-0005-0000-0000-0000EF910000}"/>
    <cellStyle name="Normal 17 3 2 3" xfId="25985" xr:uid="{00000000-0005-0000-0000-0000F0910000}"/>
    <cellStyle name="Normal 17 3 2_AVA DVA EL" xfId="25986" xr:uid="{00000000-0005-0000-0000-0000F1910000}"/>
    <cellStyle name="Normal 17 3 3" xfId="25987" xr:uid="{00000000-0005-0000-0000-0000F2910000}"/>
    <cellStyle name="Normal 17 3 4" xfId="50080" xr:uid="{00000000-0005-0000-0000-0000F3910000}"/>
    <cellStyle name="Normal 17 3_AVA DVA EL" xfId="25988" xr:uid="{00000000-0005-0000-0000-0000F4910000}"/>
    <cellStyle name="Normal 17 4" xfId="25989" xr:uid="{00000000-0005-0000-0000-0000F5910000}"/>
    <cellStyle name="Normal 17 4 2" xfId="25990" xr:uid="{00000000-0005-0000-0000-0000F6910000}"/>
    <cellStyle name="Normal 17 4 2 2" xfId="25991" xr:uid="{00000000-0005-0000-0000-0000F7910000}"/>
    <cellStyle name="Normal 17 4 2 3" xfId="25992" xr:uid="{00000000-0005-0000-0000-0000F8910000}"/>
    <cellStyle name="Normal 17 4 2_AVA DVA EL" xfId="25993" xr:uid="{00000000-0005-0000-0000-0000F9910000}"/>
    <cellStyle name="Normal 17 4 3" xfId="25994" xr:uid="{00000000-0005-0000-0000-0000FA910000}"/>
    <cellStyle name="Normal 17 4 4" xfId="25995" xr:uid="{00000000-0005-0000-0000-0000FB910000}"/>
    <cellStyle name="Normal 17 4_AVA DVA EL" xfId="25996" xr:uid="{00000000-0005-0000-0000-0000FC910000}"/>
    <cellStyle name="Normal 17 5" xfId="25997" xr:uid="{00000000-0005-0000-0000-0000FD910000}"/>
    <cellStyle name="Normal 17 5 2" xfId="25998" xr:uid="{00000000-0005-0000-0000-0000FE910000}"/>
    <cellStyle name="Normal 17 5 3" xfId="25999" xr:uid="{00000000-0005-0000-0000-0000FF910000}"/>
    <cellStyle name="Normal 17 5_AVA DVA EL" xfId="26000" xr:uid="{00000000-0005-0000-0000-000000920000}"/>
    <cellStyle name="Normal 17 6" xfId="26001" xr:uid="{00000000-0005-0000-0000-000001920000}"/>
    <cellStyle name="Normal 17 6 2" xfId="26002" xr:uid="{00000000-0005-0000-0000-000002920000}"/>
    <cellStyle name="Normal 17 6 3" xfId="26003" xr:uid="{00000000-0005-0000-0000-000003920000}"/>
    <cellStyle name="Normal 17 6_AVA DVA EL" xfId="26004" xr:uid="{00000000-0005-0000-0000-000004920000}"/>
    <cellStyle name="Normal 17 7" xfId="26005" xr:uid="{00000000-0005-0000-0000-000005920000}"/>
    <cellStyle name="Normal 17 7 2" xfId="26006" xr:uid="{00000000-0005-0000-0000-000006920000}"/>
    <cellStyle name="Normal 17 7 3" xfId="26007" xr:uid="{00000000-0005-0000-0000-000007920000}"/>
    <cellStyle name="Normal 17 7_AVA DVA EL" xfId="26008" xr:uid="{00000000-0005-0000-0000-000008920000}"/>
    <cellStyle name="Normal 17 8" xfId="26009" xr:uid="{00000000-0005-0000-0000-000009920000}"/>
    <cellStyle name="Normal 17 8 2" xfId="26010" xr:uid="{00000000-0005-0000-0000-00000A920000}"/>
    <cellStyle name="Normal 17 8 3" xfId="26011" xr:uid="{00000000-0005-0000-0000-00000B920000}"/>
    <cellStyle name="Normal 17 8_AVA DVA EL" xfId="26012" xr:uid="{00000000-0005-0000-0000-00000C920000}"/>
    <cellStyle name="Normal 17 9" xfId="26013" xr:uid="{00000000-0005-0000-0000-00000D920000}"/>
    <cellStyle name="Normal 17_7. Other MTM adjustments" xfId="50081" xr:uid="{00000000-0005-0000-0000-00000E920000}"/>
    <cellStyle name="Normal 18" xfId="7775" xr:uid="{00000000-0005-0000-0000-00000F920000}"/>
    <cellStyle name="Normal 18 2" xfId="7776" xr:uid="{00000000-0005-0000-0000-000010920000}"/>
    <cellStyle name="Normal 18 2 2" xfId="26014" xr:uid="{00000000-0005-0000-0000-000011920000}"/>
    <cellStyle name="Normal 18 2 2 2" xfId="26015" xr:uid="{00000000-0005-0000-0000-000012920000}"/>
    <cellStyle name="Normal 18 2 2 3" xfId="26016" xr:uid="{00000000-0005-0000-0000-000013920000}"/>
    <cellStyle name="Normal 18 2 2_AVA DVA EL" xfId="26017" xr:uid="{00000000-0005-0000-0000-000014920000}"/>
    <cellStyle name="Normal 18 2 3" xfId="26018" xr:uid="{00000000-0005-0000-0000-000015920000}"/>
    <cellStyle name="Normal 18 2 4" xfId="40123" xr:uid="{00000000-0005-0000-0000-000016920000}"/>
    <cellStyle name="Normal 18 2_AVA DVA EL" xfId="26019" xr:uid="{00000000-0005-0000-0000-000017920000}"/>
    <cellStyle name="Normal 18 3" xfId="26020" xr:uid="{00000000-0005-0000-0000-000018920000}"/>
    <cellStyle name="Normal 18 3 2" xfId="26021" xr:uid="{00000000-0005-0000-0000-000019920000}"/>
    <cellStyle name="Normal 18 3 3" xfId="26022" xr:uid="{00000000-0005-0000-0000-00001A920000}"/>
    <cellStyle name="Normal 18 3_AVA DVA EL" xfId="26023" xr:uid="{00000000-0005-0000-0000-00001B920000}"/>
    <cellStyle name="Normal 18 4" xfId="26024" xr:uid="{00000000-0005-0000-0000-00001C920000}"/>
    <cellStyle name="Normal 18 4 2" xfId="26025" xr:uid="{00000000-0005-0000-0000-00001D920000}"/>
    <cellStyle name="Normal 18 4 3" xfId="26026" xr:uid="{00000000-0005-0000-0000-00001E920000}"/>
    <cellStyle name="Normal 18 4_AVA DVA EL" xfId="26027" xr:uid="{00000000-0005-0000-0000-00001F920000}"/>
    <cellStyle name="Normal 18 5" xfId="26028" xr:uid="{00000000-0005-0000-0000-000020920000}"/>
    <cellStyle name="Normal 18 5 2" xfId="26029" xr:uid="{00000000-0005-0000-0000-000021920000}"/>
    <cellStyle name="Normal 18 5 3" xfId="26030" xr:uid="{00000000-0005-0000-0000-000022920000}"/>
    <cellStyle name="Normal 18 5_AVA DVA EL" xfId="26031" xr:uid="{00000000-0005-0000-0000-000023920000}"/>
    <cellStyle name="Normal 18 6" xfId="26032" xr:uid="{00000000-0005-0000-0000-000024920000}"/>
    <cellStyle name="Normal 18 6 2" xfId="26033" xr:uid="{00000000-0005-0000-0000-000025920000}"/>
    <cellStyle name="Normal 18 6 3" xfId="26034" xr:uid="{00000000-0005-0000-0000-000026920000}"/>
    <cellStyle name="Normal 18 6_AVA DVA EL" xfId="26035" xr:uid="{00000000-0005-0000-0000-000027920000}"/>
    <cellStyle name="Normal 18 7" xfId="26036" xr:uid="{00000000-0005-0000-0000-000028920000}"/>
    <cellStyle name="Normal 18 7 2" xfId="26037" xr:uid="{00000000-0005-0000-0000-000029920000}"/>
    <cellStyle name="Normal 18 7 3" xfId="26038" xr:uid="{00000000-0005-0000-0000-00002A920000}"/>
    <cellStyle name="Normal 18 7_AVA DVA EL" xfId="26039" xr:uid="{00000000-0005-0000-0000-00002B920000}"/>
    <cellStyle name="Normal 18 8" xfId="26040" xr:uid="{00000000-0005-0000-0000-00002C920000}"/>
    <cellStyle name="Normal 18 8 2" xfId="26041" xr:uid="{00000000-0005-0000-0000-00002D920000}"/>
    <cellStyle name="Normal 18 8 3" xfId="26042" xr:uid="{00000000-0005-0000-0000-00002E920000}"/>
    <cellStyle name="Normal 18 8_AVA DVA EL" xfId="26043" xr:uid="{00000000-0005-0000-0000-00002F920000}"/>
    <cellStyle name="Normal 18 9" xfId="50082" xr:uid="{00000000-0005-0000-0000-000030920000}"/>
    <cellStyle name="Normal 18_4Q16" xfId="26044" xr:uid="{00000000-0005-0000-0000-000031920000}"/>
    <cellStyle name="Normal 19" xfId="7777" xr:uid="{00000000-0005-0000-0000-000032920000}"/>
    <cellStyle name="Normal 19 2" xfId="7778" xr:uid="{00000000-0005-0000-0000-000033920000}"/>
    <cellStyle name="Normal 19 2 2" xfId="26045" xr:uid="{00000000-0005-0000-0000-000034920000}"/>
    <cellStyle name="Normal 19 2 2 2" xfId="26046" xr:uid="{00000000-0005-0000-0000-000035920000}"/>
    <cellStyle name="Normal 19 2 2 3" xfId="26047" xr:uid="{00000000-0005-0000-0000-000036920000}"/>
    <cellStyle name="Normal 19 2 2_AVA DVA EL" xfId="26048" xr:uid="{00000000-0005-0000-0000-000037920000}"/>
    <cellStyle name="Normal 19 2 3" xfId="26049" xr:uid="{00000000-0005-0000-0000-000038920000}"/>
    <cellStyle name="Normal 19 2 3 2" xfId="26050" xr:uid="{00000000-0005-0000-0000-000039920000}"/>
    <cellStyle name="Normal 19 2 3 3" xfId="26051" xr:uid="{00000000-0005-0000-0000-00003A920000}"/>
    <cellStyle name="Normal 19 2 3_AVA DVA EL" xfId="26052" xr:uid="{00000000-0005-0000-0000-00003B920000}"/>
    <cellStyle name="Normal 19 2 4" xfId="26053" xr:uid="{00000000-0005-0000-0000-00003C920000}"/>
    <cellStyle name="Normal 19 2_AVA DVA EL" xfId="26054" xr:uid="{00000000-0005-0000-0000-00003D920000}"/>
    <cellStyle name="Normal 19 3" xfId="7779" xr:uid="{00000000-0005-0000-0000-00003E920000}"/>
    <cellStyle name="Normal 19 3 2" xfId="26055" xr:uid="{00000000-0005-0000-0000-00003F920000}"/>
    <cellStyle name="Normal 19 3 2 2" xfId="26056" xr:uid="{00000000-0005-0000-0000-000040920000}"/>
    <cellStyle name="Normal 19 3 2 3" xfId="26057" xr:uid="{00000000-0005-0000-0000-000041920000}"/>
    <cellStyle name="Normal 19 3 2_AVA DVA EL" xfId="26058" xr:uid="{00000000-0005-0000-0000-000042920000}"/>
    <cellStyle name="Normal 19 3 3" xfId="26059" xr:uid="{00000000-0005-0000-0000-000043920000}"/>
    <cellStyle name="Normal 19 3 3 2" xfId="26060" xr:uid="{00000000-0005-0000-0000-000044920000}"/>
    <cellStyle name="Normal 19 3 3 3" xfId="26061" xr:uid="{00000000-0005-0000-0000-000045920000}"/>
    <cellStyle name="Normal 19 3 3_AVA DVA EL" xfId="26062" xr:uid="{00000000-0005-0000-0000-000046920000}"/>
    <cellStyle name="Normal 19 3 4" xfId="26063" xr:uid="{00000000-0005-0000-0000-000047920000}"/>
    <cellStyle name="Normal 19 3 5" xfId="50083" xr:uid="{00000000-0005-0000-0000-000048920000}"/>
    <cellStyle name="Normal 19 3_AVA DVA EL" xfId="26064" xr:uid="{00000000-0005-0000-0000-000049920000}"/>
    <cellStyle name="Normal 19 4" xfId="7780" xr:uid="{00000000-0005-0000-0000-00004A920000}"/>
    <cellStyle name="Normal 19 4 2" xfId="26065" xr:uid="{00000000-0005-0000-0000-00004B920000}"/>
    <cellStyle name="Normal 19 4 2 2" xfId="26066" xr:uid="{00000000-0005-0000-0000-00004C920000}"/>
    <cellStyle name="Normal 19 4 2 3" xfId="26067" xr:uid="{00000000-0005-0000-0000-00004D920000}"/>
    <cellStyle name="Normal 19 4 2_AVA DVA EL" xfId="26068" xr:uid="{00000000-0005-0000-0000-00004E920000}"/>
    <cellStyle name="Normal 19 4 3" xfId="26069" xr:uid="{00000000-0005-0000-0000-00004F920000}"/>
    <cellStyle name="Normal 19 4 3 2" xfId="26070" xr:uid="{00000000-0005-0000-0000-000050920000}"/>
    <cellStyle name="Normal 19 4 3 3" xfId="26071" xr:uid="{00000000-0005-0000-0000-000051920000}"/>
    <cellStyle name="Normal 19 4 3_AVA DVA EL" xfId="26072" xr:uid="{00000000-0005-0000-0000-000052920000}"/>
    <cellStyle name="Normal 19 4 4" xfId="26073" xr:uid="{00000000-0005-0000-0000-000053920000}"/>
    <cellStyle name="Normal 19 4 5" xfId="50084" xr:uid="{00000000-0005-0000-0000-000054920000}"/>
    <cellStyle name="Normal 19 4_AVA DVA EL" xfId="26074" xr:uid="{00000000-0005-0000-0000-000055920000}"/>
    <cellStyle name="Normal 19 5" xfId="7781" xr:uid="{00000000-0005-0000-0000-000056920000}"/>
    <cellStyle name="Normal 19 5 2" xfId="26075" xr:uid="{00000000-0005-0000-0000-000057920000}"/>
    <cellStyle name="Normal 19 5 2 2" xfId="26076" xr:uid="{00000000-0005-0000-0000-000058920000}"/>
    <cellStyle name="Normal 19 5 2 3" xfId="26077" xr:uid="{00000000-0005-0000-0000-000059920000}"/>
    <cellStyle name="Normal 19 5 2_AVA DVA EL" xfId="26078" xr:uid="{00000000-0005-0000-0000-00005A920000}"/>
    <cellStyle name="Normal 19 5 3" xfId="26079" xr:uid="{00000000-0005-0000-0000-00005B920000}"/>
    <cellStyle name="Normal 19 5 3 2" xfId="26080" xr:uid="{00000000-0005-0000-0000-00005C920000}"/>
    <cellStyle name="Normal 19 5 3 3" xfId="26081" xr:uid="{00000000-0005-0000-0000-00005D920000}"/>
    <cellStyle name="Normal 19 5 3_AVA DVA EL" xfId="26082" xr:uid="{00000000-0005-0000-0000-00005E920000}"/>
    <cellStyle name="Normal 19 5 4" xfId="26083" xr:uid="{00000000-0005-0000-0000-00005F920000}"/>
    <cellStyle name="Normal 19 5_AVA DVA EL" xfId="26084" xr:uid="{00000000-0005-0000-0000-000060920000}"/>
    <cellStyle name="Normal 19 6" xfId="7782" xr:uid="{00000000-0005-0000-0000-000061920000}"/>
    <cellStyle name="Normal 19 6 2" xfId="26085" xr:uid="{00000000-0005-0000-0000-000062920000}"/>
    <cellStyle name="Normal 19 6 2 2" xfId="26086" xr:uid="{00000000-0005-0000-0000-000063920000}"/>
    <cellStyle name="Normal 19 6 2 3" xfId="26087" xr:uid="{00000000-0005-0000-0000-000064920000}"/>
    <cellStyle name="Normal 19 6 2_AVA DVA EL" xfId="26088" xr:uid="{00000000-0005-0000-0000-000065920000}"/>
    <cellStyle name="Normal 19 6 3" xfId="26089" xr:uid="{00000000-0005-0000-0000-000066920000}"/>
    <cellStyle name="Normal 19 6 3 2" xfId="26090" xr:uid="{00000000-0005-0000-0000-000067920000}"/>
    <cellStyle name="Normal 19 6 3 3" xfId="26091" xr:uid="{00000000-0005-0000-0000-000068920000}"/>
    <cellStyle name="Normal 19 6 3_AVA DVA EL" xfId="26092" xr:uid="{00000000-0005-0000-0000-000069920000}"/>
    <cellStyle name="Normal 19 6 4" xfId="26093" xr:uid="{00000000-0005-0000-0000-00006A920000}"/>
    <cellStyle name="Normal 19 6_AVA DVA EL" xfId="26094" xr:uid="{00000000-0005-0000-0000-00006B920000}"/>
    <cellStyle name="Normal 19 7" xfId="7783" xr:uid="{00000000-0005-0000-0000-00006C920000}"/>
    <cellStyle name="Normal 19 7 2" xfId="26095" xr:uid="{00000000-0005-0000-0000-00006D920000}"/>
    <cellStyle name="Normal 19 7 2 2" xfId="26096" xr:uid="{00000000-0005-0000-0000-00006E920000}"/>
    <cellStyle name="Normal 19 7 2 3" xfId="26097" xr:uid="{00000000-0005-0000-0000-00006F920000}"/>
    <cellStyle name="Normal 19 7 2_AVA DVA EL" xfId="26098" xr:uid="{00000000-0005-0000-0000-000070920000}"/>
    <cellStyle name="Normal 19 7 3" xfId="26099" xr:uid="{00000000-0005-0000-0000-000071920000}"/>
    <cellStyle name="Normal 19 7 3 2" xfId="26100" xr:uid="{00000000-0005-0000-0000-000072920000}"/>
    <cellStyle name="Normal 19 7 3 3" xfId="26101" xr:uid="{00000000-0005-0000-0000-000073920000}"/>
    <cellStyle name="Normal 19 7 3_AVA DVA EL" xfId="26102" xr:uid="{00000000-0005-0000-0000-000074920000}"/>
    <cellStyle name="Normal 19 7 4" xfId="26103" xr:uid="{00000000-0005-0000-0000-000075920000}"/>
    <cellStyle name="Normal 19 7_AVA DVA EL" xfId="26104"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5" xr:uid="{00000000-0005-0000-0000-00007C920000}"/>
    <cellStyle name="Normal 19 9" xfId="26106" xr:uid="{00000000-0005-0000-0000-00007D920000}"/>
    <cellStyle name="Normal 19_7. Other MTM adjustments" xfId="50085" xr:uid="{00000000-0005-0000-0000-00007E920000}"/>
    <cellStyle name="Normal 194" xfId="7789" xr:uid="{00000000-0005-0000-0000-00007F920000}"/>
    <cellStyle name="Normal 194 2" xfId="26107" xr:uid="{00000000-0005-0000-0000-000080920000}"/>
    <cellStyle name="Normal 194 3" xfId="7790" xr:uid="{00000000-0005-0000-0000-000081920000}"/>
    <cellStyle name="Normal 194 3 2" xfId="26108" xr:uid="{00000000-0005-0000-0000-000082920000}"/>
    <cellStyle name="Normal 194 3_AVA DVA EL" xfId="26109" xr:uid="{00000000-0005-0000-0000-000083920000}"/>
    <cellStyle name="Normal 194_AVA DVA EL" xfId="26110" xr:uid="{00000000-0005-0000-0000-000084920000}"/>
    <cellStyle name="Normal 2" xfId="7791" xr:uid="{00000000-0005-0000-0000-000085920000}"/>
    <cellStyle name="Normal 2 10" xfId="7792" xr:uid="{00000000-0005-0000-0000-000086920000}"/>
    <cellStyle name="Normal 2 10 10" xfId="26111" xr:uid="{00000000-0005-0000-0000-000087920000}"/>
    <cellStyle name="Normal 2 10 10 2" xfId="26112" xr:uid="{00000000-0005-0000-0000-000088920000}"/>
    <cellStyle name="Normal 2 10 10 3" xfId="26113" xr:uid="{00000000-0005-0000-0000-000089920000}"/>
    <cellStyle name="Normal 2 10 10_AVA DVA EL" xfId="26114" xr:uid="{00000000-0005-0000-0000-00008A920000}"/>
    <cellStyle name="Normal 2 10 11" xfId="26115" xr:uid="{00000000-0005-0000-0000-00008B920000}"/>
    <cellStyle name="Normal 2 10 12" xfId="50086" xr:uid="{00000000-0005-0000-0000-00008C920000}"/>
    <cellStyle name="Normal 2 10 2" xfId="7793" xr:uid="{00000000-0005-0000-0000-00008D920000}"/>
    <cellStyle name="Normal 2 10 2 2" xfId="7794" xr:uid="{00000000-0005-0000-0000-00008E920000}"/>
    <cellStyle name="Normal 2 10 2 2 2" xfId="26116" xr:uid="{00000000-0005-0000-0000-00008F920000}"/>
    <cellStyle name="Normal 2 10 2 2 2 2" xfId="26117" xr:uid="{00000000-0005-0000-0000-000090920000}"/>
    <cellStyle name="Normal 2 10 2 2 2 3" xfId="26118" xr:uid="{00000000-0005-0000-0000-000091920000}"/>
    <cellStyle name="Normal 2 10 2 2 2_AVA DVA EL" xfId="26119" xr:uid="{00000000-0005-0000-0000-000092920000}"/>
    <cellStyle name="Normal 2 10 2 2 3" xfId="26120" xr:uid="{00000000-0005-0000-0000-000093920000}"/>
    <cellStyle name="Normal 2 10 2 2 4" xfId="50087" xr:uid="{00000000-0005-0000-0000-000094920000}"/>
    <cellStyle name="Normal 2 10 2 2_AVA DVA EL" xfId="26121" xr:uid="{00000000-0005-0000-0000-000095920000}"/>
    <cellStyle name="Normal 2 10 2 3" xfId="7795" xr:uid="{00000000-0005-0000-0000-000096920000}"/>
    <cellStyle name="Normal 2 10 2 3 2" xfId="26122" xr:uid="{00000000-0005-0000-0000-000097920000}"/>
    <cellStyle name="Normal 2 10 2 3 2 2" xfId="26123" xr:uid="{00000000-0005-0000-0000-000098920000}"/>
    <cellStyle name="Normal 2 10 2 3 2 3" xfId="26124" xr:uid="{00000000-0005-0000-0000-000099920000}"/>
    <cellStyle name="Normal 2 10 2 3 2_AVA DVA EL" xfId="26125" xr:uid="{00000000-0005-0000-0000-00009A920000}"/>
    <cellStyle name="Normal 2 10 2 3 3" xfId="26126" xr:uid="{00000000-0005-0000-0000-00009B920000}"/>
    <cellStyle name="Normal 2 10 2 3_AVA DVA EL" xfId="26127" xr:uid="{00000000-0005-0000-0000-00009C920000}"/>
    <cellStyle name="Normal 2 10 2 4" xfId="7796" xr:uid="{00000000-0005-0000-0000-00009D920000}"/>
    <cellStyle name="Normal 2 10 2 4 2" xfId="26128" xr:uid="{00000000-0005-0000-0000-00009E920000}"/>
    <cellStyle name="Normal 2 10 2 4_AVA DVA EL" xfId="26129" xr:uid="{00000000-0005-0000-0000-00009F920000}"/>
    <cellStyle name="Normal 2 10 2 5" xfId="7797" xr:uid="{00000000-0005-0000-0000-0000A0920000}"/>
    <cellStyle name="Normal 2 10 2 5 2" xfId="26130" xr:uid="{00000000-0005-0000-0000-0000A1920000}"/>
    <cellStyle name="Normal 2 10 2 5_AVA DVA EL" xfId="26131" xr:uid="{00000000-0005-0000-0000-0000A2920000}"/>
    <cellStyle name="Normal 2 10 2 6" xfId="7798" xr:uid="{00000000-0005-0000-0000-0000A3920000}"/>
    <cellStyle name="Normal 2 10 2 6 2" xfId="26132" xr:uid="{00000000-0005-0000-0000-0000A4920000}"/>
    <cellStyle name="Normal 2 10 2 6_AVA DVA EL" xfId="26133" xr:uid="{00000000-0005-0000-0000-0000A5920000}"/>
    <cellStyle name="Normal 2 10 2 7" xfId="26134" xr:uid="{00000000-0005-0000-0000-0000A6920000}"/>
    <cellStyle name="Normal 2 10 2 7 2" xfId="26135" xr:uid="{00000000-0005-0000-0000-0000A7920000}"/>
    <cellStyle name="Normal 2 10 2 7 3" xfId="26136" xr:uid="{00000000-0005-0000-0000-0000A8920000}"/>
    <cellStyle name="Normal 2 10 2 7_AVA DVA EL" xfId="26137" xr:uid="{00000000-0005-0000-0000-0000A9920000}"/>
    <cellStyle name="Normal 2 10 2 8" xfId="26138" xr:uid="{00000000-0005-0000-0000-0000AA920000}"/>
    <cellStyle name="Normal 2 10 2 9" xfId="50088" xr:uid="{00000000-0005-0000-0000-0000AB920000}"/>
    <cellStyle name="Normal 2 10 2_3. Chng in credit spreads" xfId="50089" xr:uid="{00000000-0005-0000-0000-0000AC920000}"/>
    <cellStyle name="Normal 2 10 3" xfId="7799" xr:uid="{00000000-0005-0000-0000-0000AD920000}"/>
    <cellStyle name="Normal 2 10 3 2" xfId="26139" xr:uid="{00000000-0005-0000-0000-0000AE920000}"/>
    <cellStyle name="Normal 2 10 3 2 2" xfId="26140" xr:uid="{00000000-0005-0000-0000-0000AF920000}"/>
    <cellStyle name="Normal 2 10 3 2 3" xfId="26141" xr:uid="{00000000-0005-0000-0000-0000B0920000}"/>
    <cellStyle name="Normal 2 10 3 2 4" xfId="50090" xr:uid="{00000000-0005-0000-0000-0000B1920000}"/>
    <cellStyle name="Normal 2 10 3 2_AVA DVA EL" xfId="26142" xr:uid="{00000000-0005-0000-0000-0000B2920000}"/>
    <cellStyle name="Normal 2 10 3 3" xfId="26143" xr:uid="{00000000-0005-0000-0000-0000B3920000}"/>
    <cellStyle name="Normal 2 10 3 4" xfId="50091" xr:uid="{00000000-0005-0000-0000-0000B4920000}"/>
    <cellStyle name="Normal 2 10 3_3. Chng in credit spreads" xfId="50092" xr:uid="{00000000-0005-0000-0000-0000B5920000}"/>
    <cellStyle name="Normal 2 10 4" xfId="7800" xr:uid="{00000000-0005-0000-0000-0000B6920000}"/>
    <cellStyle name="Normal 2 10 4 2" xfId="26144" xr:uid="{00000000-0005-0000-0000-0000B7920000}"/>
    <cellStyle name="Normal 2 10 4 2 2" xfId="26145" xr:uid="{00000000-0005-0000-0000-0000B8920000}"/>
    <cellStyle name="Normal 2 10 4 2 3" xfId="26146" xr:uid="{00000000-0005-0000-0000-0000B9920000}"/>
    <cellStyle name="Normal 2 10 4 2_AVA DVA EL" xfId="26147" xr:uid="{00000000-0005-0000-0000-0000BA920000}"/>
    <cellStyle name="Normal 2 10 4 3" xfId="26148" xr:uid="{00000000-0005-0000-0000-0000BB920000}"/>
    <cellStyle name="Normal 2 10 4 4" xfId="50093" xr:uid="{00000000-0005-0000-0000-0000BC920000}"/>
    <cellStyle name="Normal 2 10 4_AVA DVA EL" xfId="26149" xr:uid="{00000000-0005-0000-0000-0000BD920000}"/>
    <cellStyle name="Normal 2 10 5" xfId="7801" xr:uid="{00000000-0005-0000-0000-0000BE920000}"/>
    <cellStyle name="Normal 2 10 5 2" xfId="26150" xr:uid="{00000000-0005-0000-0000-0000BF920000}"/>
    <cellStyle name="Normal 2 10 5 2 2" xfId="26151" xr:uid="{00000000-0005-0000-0000-0000C0920000}"/>
    <cellStyle name="Normal 2 10 5 2 3" xfId="26152" xr:uid="{00000000-0005-0000-0000-0000C1920000}"/>
    <cellStyle name="Normal 2 10 5 2_AVA DVA EL" xfId="26153" xr:uid="{00000000-0005-0000-0000-0000C2920000}"/>
    <cellStyle name="Normal 2 10 5 3" xfId="26154" xr:uid="{00000000-0005-0000-0000-0000C3920000}"/>
    <cellStyle name="Normal 2 10 5_AVA DVA EL" xfId="26155" xr:uid="{00000000-0005-0000-0000-0000C4920000}"/>
    <cellStyle name="Normal 2 10 6" xfId="7802" xr:uid="{00000000-0005-0000-0000-0000C5920000}"/>
    <cellStyle name="Normal 2 10 6 2" xfId="26156" xr:uid="{00000000-0005-0000-0000-0000C6920000}"/>
    <cellStyle name="Normal 2 10 6 2 2" xfId="26157" xr:uid="{00000000-0005-0000-0000-0000C7920000}"/>
    <cellStyle name="Normal 2 10 6 2 3" xfId="26158" xr:uid="{00000000-0005-0000-0000-0000C8920000}"/>
    <cellStyle name="Normal 2 10 6 2_AVA DVA EL" xfId="26159" xr:uid="{00000000-0005-0000-0000-0000C9920000}"/>
    <cellStyle name="Normal 2 10 6 3" xfId="26160" xr:uid="{00000000-0005-0000-0000-0000CA920000}"/>
    <cellStyle name="Normal 2 10 6_AVA DVA EL" xfId="26161" xr:uid="{00000000-0005-0000-0000-0000CB920000}"/>
    <cellStyle name="Normal 2 10 7" xfId="26162" xr:uid="{00000000-0005-0000-0000-0000CC920000}"/>
    <cellStyle name="Normal 2 10 7 2" xfId="26163" xr:uid="{00000000-0005-0000-0000-0000CD920000}"/>
    <cellStyle name="Normal 2 10 7 3" xfId="26164" xr:uid="{00000000-0005-0000-0000-0000CE920000}"/>
    <cellStyle name="Normal 2 10 7_AVA DVA EL" xfId="26165" xr:uid="{00000000-0005-0000-0000-0000CF920000}"/>
    <cellStyle name="Normal 2 10 8" xfId="26166" xr:uid="{00000000-0005-0000-0000-0000D0920000}"/>
    <cellStyle name="Normal 2 10 8 2" xfId="26167" xr:uid="{00000000-0005-0000-0000-0000D1920000}"/>
    <cellStyle name="Normal 2 10 8 3" xfId="26168" xr:uid="{00000000-0005-0000-0000-0000D2920000}"/>
    <cellStyle name="Normal 2 10 8_AVA DVA EL" xfId="26169" xr:uid="{00000000-0005-0000-0000-0000D3920000}"/>
    <cellStyle name="Normal 2 10 9" xfId="26170" xr:uid="{00000000-0005-0000-0000-0000D4920000}"/>
    <cellStyle name="Normal 2 10 9 2" xfId="26171" xr:uid="{00000000-0005-0000-0000-0000D5920000}"/>
    <cellStyle name="Normal 2 10 9 3" xfId="26172" xr:uid="{00000000-0005-0000-0000-0000D6920000}"/>
    <cellStyle name="Normal 2 10 9_AVA DVA EL" xfId="26173" xr:uid="{00000000-0005-0000-0000-0000D7920000}"/>
    <cellStyle name="Normal 2 10_3. Chng in credit spreads" xfId="50094" xr:uid="{00000000-0005-0000-0000-0000D8920000}"/>
    <cellStyle name="Normal 2 11" xfId="7803" xr:uid="{00000000-0005-0000-0000-0000D9920000}"/>
    <cellStyle name="Normal 2 11 10" xfId="26174" xr:uid="{00000000-0005-0000-0000-0000DA920000}"/>
    <cellStyle name="Normal 2 11 10 2" xfId="26175" xr:uid="{00000000-0005-0000-0000-0000DB920000}"/>
    <cellStyle name="Normal 2 11 10 3" xfId="26176" xr:uid="{00000000-0005-0000-0000-0000DC920000}"/>
    <cellStyle name="Normal 2 11 10_AVA DVA EL" xfId="26177" xr:uid="{00000000-0005-0000-0000-0000DD920000}"/>
    <cellStyle name="Normal 2 11 11" xfId="26178" xr:uid="{00000000-0005-0000-0000-0000DE920000}"/>
    <cellStyle name="Normal 2 11 12" xfId="50095" xr:uid="{00000000-0005-0000-0000-0000DF920000}"/>
    <cellStyle name="Normal 2 11 2" xfId="7804" xr:uid="{00000000-0005-0000-0000-0000E0920000}"/>
    <cellStyle name="Normal 2 11 2 2" xfId="26179" xr:uid="{00000000-0005-0000-0000-0000E1920000}"/>
    <cellStyle name="Normal 2 11 2 2 2" xfId="26180" xr:uid="{00000000-0005-0000-0000-0000E2920000}"/>
    <cellStyle name="Normal 2 11 2 2 3" xfId="26181" xr:uid="{00000000-0005-0000-0000-0000E3920000}"/>
    <cellStyle name="Normal 2 11 2 2_AVA DVA EL" xfId="26182" xr:uid="{00000000-0005-0000-0000-0000E4920000}"/>
    <cellStyle name="Normal 2 11 2 3" xfId="26183" xr:uid="{00000000-0005-0000-0000-0000E5920000}"/>
    <cellStyle name="Normal 2 11 2 3 2" xfId="26184" xr:uid="{00000000-0005-0000-0000-0000E6920000}"/>
    <cellStyle name="Normal 2 11 2 3 3" xfId="26185" xr:uid="{00000000-0005-0000-0000-0000E7920000}"/>
    <cellStyle name="Normal 2 11 2 3_AVA DVA EL" xfId="26186" xr:uid="{00000000-0005-0000-0000-0000E8920000}"/>
    <cellStyle name="Normal 2 11 2 4" xfId="26187" xr:uid="{00000000-0005-0000-0000-0000E9920000}"/>
    <cellStyle name="Normal 2 11 2 4 2" xfId="26188" xr:uid="{00000000-0005-0000-0000-0000EA920000}"/>
    <cellStyle name="Normal 2 11 2 4 3" xfId="26189" xr:uid="{00000000-0005-0000-0000-0000EB920000}"/>
    <cellStyle name="Normal 2 11 2 4_AVA DVA EL" xfId="26190" xr:uid="{00000000-0005-0000-0000-0000EC920000}"/>
    <cellStyle name="Normal 2 11 2 5" xfId="26191" xr:uid="{00000000-0005-0000-0000-0000ED920000}"/>
    <cellStyle name="Normal 2 11 2 6" xfId="50096" xr:uid="{00000000-0005-0000-0000-0000EE920000}"/>
    <cellStyle name="Normal 2 11 2_AVA DVA EL" xfId="26192" xr:uid="{00000000-0005-0000-0000-0000EF920000}"/>
    <cellStyle name="Normal 2 11 3" xfId="7805" xr:uid="{00000000-0005-0000-0000-0000F0920000}"/>
    <cellStyle name="Normal 2 11 3 2" xfId="26193" xr:uid="{00000000-0005-0000-0000-0000F1920000}"/>
    <cellStyle name="Normal 2 11 3 2 2" xfId="26194" xr:uid="{00000000-0005-0000-0000-0000F2920000}"/>
    <cellStyle name="Normal 2 11 3 2 3" xfId="26195" xr:uid="{00000000-0005-0000-0000-0000F3920000}"/>
    <cellStyle name="Normal 2 11 3 2_AVA DVA EL" xfId="26196" xr:uid="{00000000-0005-0000-0000-0000F4920000}"/>
    <cellStyle name="Normal 2 11 3 3" xfId="26197" xr:uid="{00000000-0005-0000-0000-0000F5920000}"/>
    <cellStyle name="Normal 2 11 3_AVA DVA EL" xfId="26198" xr:uid="{00000000-0005-0000-0000-0000F6920000}"/>
    <cellStyle name="Normal 2 11 4" xfId="26199" xr:uid="{00000000-0005-0000-0000-0000F7920000}"/>
    <cellStyle name="Normal 2 11 4 2" xfId="26200" xr:uid="{00000000-0005-0000-0000-0000F8920000}"/>
    <cellStyle name="Normal 2 11 4 3" xfId="26201" xr:uid="{00000000-0005-0000-0000-0000F9920000}"/>
    <cellStyle name="Normal 2 11 4_AVA DVA EL" xfId="26202" xr:uid="{00000000-0005-0000-0000-0000FA920000}"/>
    <cellStyle name="Normal 2 11 5" xfId="26203" xr:uid="{00000000-0005-0000-0000-0000FB920000}"/>
    <cellStyle name="Normal 2 11 5 2" xfId="26204" xr:uid="{00000000-0005-0000-0000-0000FC920000}"/>
    <cellStyle name="Normal 2 11 5 3" xfId="26205" xr:uid="{00000000-0005-0000-0000-0000FD920000}"/>
    <cellStyle name="Normal 2 11 5_AVA DVA EL" xfId="26206" xr:uid="{00000000-0005-0000-0000-0000FE920000}"/>
    <cellStyle name="Normal 2 11 6" xfId="26207" xr:uid="{00000000-0005-0000-0000-0000FF920000}"/>
    <cellStyle name="Normal 2 11 6 2" xfId="26208" xr:uid="{00000000-0005-0000-0000-000000930000}"/>
    <cellStyle name="Normal 2 11 6 3" xfId="26209" xr:uid="{00000000-0005-0000-0000-000001930000}"/>
    <cellStyle name="Normal 2 11 6_AVA DVA EL" xfId="26210" xr:uid="{00000000-0005-0000-0000-000002930000}"/>
    <cellStyle name="Normal 2 11 7" xfId="26211" xr:uid="{00000000-0005-0000-0000-000003930000}"/>
    <cellStyle name="Normal 2 11 7 2" xfId="26212" xr:uid="{00000000-0005-0000-0000-000004930000}"/>
    <cellStyle name="Normal 2 11 7 3" xfId="26213" xr:uid="{00000000-0005-0000-0000-000005930000}"/>
    <cellStyle name="Normal 2 11 7_AVA DVA EL" xfId="26214" xr:uid="{00000000-0005-0000-0000-000006930000}"/>
    <cellStyle name="Normal 2 11 8" xfId="26215" xr:uid="{00000000-0005-0000-0000-000007930000}"/>
    <cellStyle name="Normal 2 11 8 2" xfId="26216" xr:uid="{00000000-0005-0000-0000-000008930000}"/>
    <cellStyle name="Normal 2 11 8 3" xfId="26217" xr:uid="{00000000-0005-0000-0000-000009930000}"/>
    <cellStyle name="Normal 2 11 8_AVA DVA EL" xfId="26218" xr:uid="{00000000-0005-0000-0000-00000A930000}"/>
    <cellStyle name="Normal 2 11 9" xfId="26219" xr:uid="{00000000-0005-0000-0000-00000B930000}"/>
    <cellStyle name="Normal 2 11 9 2" xfId="26220" xr:uid="{00000000-0005-0000-0000-00000C930000}"/>
    <cellStyle name="Normal 2 11 9 3" xfId="26221" xr:uid="{00000000-0005-0000-0000-00000D930000}"/>
    <cellStyle name="Normal 2 11 9_AVA DVA EL" xfId="26222" xr:uid="{00000000-0005-0000-0000-00000E930000}"/>
    <cellStyle name="Normal 2 11_3. Chng in credit spreads" xfId="50097" xr:uid="{00000000-0005-0000-0000-00000F930000}"/>
    <cellStyle name="Normal 2 12" xfId="7806" xr:uid="{00000000-0005-0000-0000-000010930000}"/>
    <cellStyle name="Normal 2 12 2" xfId="7807" xr:uid="{00000000-0005-0000-0000-000011930000}"/>
    <cellStyle name="Normal 2 12 2 2" xfId="26223" xr:uid="{00000000-0005-0000-0000-000012930000}"/>
    <cellStyle name="Normal 2 12 2 3" xfId="50098" xr:uid="{00000000-0005-0000-0000-000013930000}"/>
    <cellStyle name="Normal 2 12 2_AVA DVA EL" xfId="26224" xr:uid="{00000000-0005-0000-0000-000014930000}"/>
    <cellStyle name="Normal 2 12 3" xfId="7808" xr:uid="{00000000-0005-0000-0000-000015930000}"/>
    <cellStyle name="Normal 2 12 3 2" xfId="26225" xr:uid="{00000000-0005-0000-0000-000016930000}"/>
    <cellStyle name="Normal 2 12 3_AVA DVA EL" xfId="26226" xr:uid="{00000000-0005-0000-0000-000017930000}"/>
    <cellStyle name="Normal 2 12 4" xfId="26227" xr:uid="{00000000-0005-0000-0000-000018930000}"/>
    <cellStyle name="Normal 2 12 4 2" xfId="26228" xr:uid="{00000000-0005-0000-0000-000019930000}"/>
    <cellStyle name="Normal 2 12 4 3" xfId="26229" xr:uid="{00000000-0005-0000-0000-00001A930000}"/>
    <cellStyle name="Normal 2 12 4_AVA DVA EL" xfId="26230" xr:uid="{00000000-0005-0000-0000-00001B930000}"/>
    <cellStyle name="Normal 2 12 5" xfId="26231" xr:uid="{00000000-0005-0000-0000-00001C930000}"/>
    <cellStyle name="Normal 2 12 6" xfId="50099" xr:uid="{00000000-0005-0000-0000-00001D930000}"/>
    <cellStyle name="Normal 2 12_3. Chng in credit spreads" xfId="50100" xr:uid="{00000000-0005-0000-0000-00001E930000}"/>
    <cellStyle name="Normal 2 13" xfId="7809" xr:uid="{00000000-0005-0000-0000-00001F930000}"/>
    <cellStyle name="Normal 2 13 2" xfId="7810" xr:uid="{00000000-0005-0000-0000-000020930000}"/>
    <cellStyle name="Normal 2 13 2 2" xfId="26232" xr:uid="{00000000-0005-0000-0000-000021930000}"/>
    <cellStyle name="Normal 2 13 2 3" xfId="50101" xr:uid="{00000000-0005-0000-0000-000022930000}"/>
    <cellStyle name="Normal 2 13 2_AVA DVA EL" xfId="26233" xr:uid="{00000000-0005-0000-0000-000023930000}"/>
    <cellStyle name="Normal 2 13 3" xfId="7811" xr:uid="{00000000-0005-0000-0000-000024930000}"/>
    <cellStyle name="Normal 2 13 3 2" xfId="26234" xr:uid="{00000000-0005-0000-0000-000025930000}"/>
    <cellStyle name="Normal 2 13 3_AVA DVA EL" xfId="26235" xr:uid="{00000000-0005-0000-0000-000026930000}"/>
    <cellStyle name="Normal 2 13 4" xfId="7812" xr:uid="{00000000-0005-0000-0000-000027930000}"/>
    <cellStyle name="Normal 2 13 4 2" xfId="26236" xr:uid="{00000000-0005-0000-0000-000028930000}"/>
    <cellStyle name="Normal 2 13 4_AVA DVA EL" xfId="26237" xr:uid="{00000000-0005-0000-0000-000029930000}"/>
    <cellStyle name="Normal 2 13 5" xfId="7813" xr:uid="{00000000-0005-0000-0000-00002A930000}"/>
    <cellStyle name="Normal 2 13 5 2" xfId="26238" xr:uid="{00000000-0005-0000-0000-00002B930000}"/>
    <cellStyle name="Normal 2 13 5_AVA DVA EL" xfId="26239" xr:uid="{00000000-0005-0000-0000-00002C930000}"/>
    <cellStyle name="Normal 2 13 6" xfId="7814" xr:uid="{00000000-0005-0000-0000-00002D930000}"/>
    <cellStyle name="Normal 2 13 6 2" xfId="26240" xr:uid="{00000000-0005-0000-0000-00002E930000}"/>
    <cellStyle name="Normal 2 13 6_AVA DVA EL" xfId="26241" xr:uid="{00000000-0005-0000-0000-00002F930000}"/>
    <cellStyle name="Normal 2 13 7" xfId="26242" xr:uid="{00000000-0005-0000-0000-000030930000}"/>
    <cellStyle name="Normal 2 13 7 2" xfId="26243" xr:uid="{00000000-0005-0000-0000-000031930000}"/>
    <cellStyle name="Normal 2 13 7 3" xfId="26244" xr:uid="{00000000-0005-0000-0000-000032930000}"/>
    <cellStyle name="Normal 2 13 7_AVA DVA EL" xfId="26245" xr:uid="{00000000-0005-0000-0000-000033930000}"/>
    <cellStyle name="Normal 2 13 8" xfId="26246" xr:uid="{00000000-0005-0000-0000-000034930000}"/>
    <cellStyle name="Normal 2 13 9" xfId="50102" xr:uid="{00000000-0005-0000-0000-000035930000}"/>
    <cellStyle name="Normal 2 13_3. Chng in credit spreads" xfId="50103" xr:uid="{00000000-0005-0000-0000-000036930000}"/>
    <cellStyle name="Normal 2 14" xfId="7815" xr:uid="{00000000-0005-0000-0000-000037930000}"/>
    <cellStyle name="Normal 2 14 2" xfId="26247" xr:uid="{00000000-0005-0000-0000-000038930000}"/>
    <cellStyle name="Normal 2 14 2 2" xfId="26248" xr:uid="{00000000-0005-0000-0000-000039930000}"/>
    <cellStyle name="Normal 2 14 2 3" xfId="26249" xr:uid="{00000000-0005-0000-0000-00003A930000}"/>
    <cellStyle name="Normal 2 14 2_AVA DVA EL" xfId="26250" xr:uid="{00000000-0005-0000-0000-00003B930000}"/>
    <cellStyle name="Normal 2 14 3" xfId="26251" xr:uid="{00000000-0005-0000-0000-00003C930000}"/>
    <cellStyle name="Normal 2 14_AVA DVA EL" xfId="26252" xr:uid="{00000000-0005-0000-0000-00003D930000}"/>
    <cellStyle name="Normal 2 15" xfId="7816" xr:uid="{00000000-0005-0000-0000-00003E930000}"/>
    <cellStyle name="Normal 2 15 2" xfId="7817" xr:uid="{00000000-0005-0000-0000-00003F930000}"/>
    <cellStyle name="Normal 2 15 2 2" xfId="26253" xr:uid="{00000000-0005-0000-0000-000040930000}"/>
    <cellStyle name="Normal 2 15 2_AVA DVA EL" xfId="26254" xr:uid="{00000000-0005-0000-0000-000041930000}"/>
    <cellStyle name="Normal 2 15 3" xfId="7818" xr:uid="{00000000-0005-0000-0000-000042930000}"/>
    <cellStyle name="Normal 2 15 3 2" xfId="26255" xr:uid="{00000000-0005-0000-0000-000043930000}"/>
    <cellStyle name="Normal 2 15 3_AVA DVA EL" xfId="26256" xr:uid="{00000000-0005-0000-0000-000044930000}"/>
    <cellStyle name="Normal 2 15 4" xfId="7819" xr:uid="{00000000-0005-0000-0000-000045930000}"/>
    <cellStyle name="Normal 2 15 4 2" xfId="26257" xr:uid="{00000000-0005-0000-0000-000046930000}"/>
    <cellStyle name="Normal 2 15 4_AVA DVA EL" xfId="26258" xr:uid="{00000000-0005-0000-0000-000047930000}"/>
    <cellStyle name="Normal 2 15 5" xfId="7820" xr:uid="{00000000-0005-0000-0000-000048930000}"/>
    <cellStyle name="Normal 2 15 5 2" xfId="26259" xr:uid="{00000000-0005-0000-0000-000049930000}"/>
    <cellStyle name="Normal 2 15 5_AVA DVA EL" xfId="26260" xr:uid="{00000000-0005-0000-0000-00004A930000}"/>
    <cellStyle name="Normal 2 15 6" xfId="7821" xr:uid="{00000000-0005-0000-0000-00004B930000}"/>
    <cellStyle name="Normal 2 15 6 2" xfId="26261" xr:uid="{00000000-0005-0000-0000-00004C930000}"/>
    <cellStyle name="Normal 2 15 6_AVA DVA EL" xfId="26262" xr:uid="{00000000-0005-0000-0000-00004D930000}"/>
    <cellStyle name="Normal 2 15 7" xfId="26263" xr:uid="{00000000-0005-0000-0000-00004E930000}"/>
    <cellStyle name="Normal 2 15_AVA DVA EL" xfId="26264" xr:uid="{00000000-0005-0000-0000-00004F930000}"/>
    <cellStyle name="Normal 2 16" xfId="7822" xr:uid="{00000000-0005-0000-0000-000050930000}"/>
    <cellStyle name="Normal 2 16 2" xfId="7823" xr:uid="{00000000-0005-0000-0000-000051930000}"/>
    <cellStyle name="Normal 2 16 2 2" xfId="26265" xr:uid="{00000000-0005-0000-0000-000052930000}"/>
    <cellStyle name="Normal 2 16 2_AVA DVA EL" xfId="26266" xr:uid="{00000000-0005-0000-0000-000053930000}"/>
    <cellStyle name="Normal 2 16 3" xfId="26267" xr:uid="{00000000-0005-0000-0000-000054930000}"/>
    <cellStyle name="Normal 2 16_AVA DVA EL" xfId="26268" xr:uid="{00000000-0005-0000-0000-000055930000}"/>
    <cellStyle name="Normal 2 17" xfId="7824" xr:uid="{00000000-0005-0000-0000-000056930000}"/>
    <cellStyle name="Normal 2 17 2" xfId="26269" xr:uid="{00000000-0005-0000-0000-000057930000}"/>
    <cellStyle name="Normal 2 17_AVA DVA EL" xfId="26270" xr:uid="{00000000-0005-0000-0000-000058930000}"/>
    <cellStyle name="Normal 2 18" xfId="7825" xr:uid="{00000000-0005-0000-0000-000059930000}"/>
    <cellStyle name="Normal 2 18 2" xfId="7826" xr:uid="{00000000-0005-0000-0000-00005A930000}"/>
    <cellStyle name="Normal 2 18 2 2" xfId="26271" xr:uid="{00000000-0005-0000-0000-00005B930000}"/>
    <cellStyle name="Normal 2 18 2_AVA DVA EL" xfId="26272" xr:uid="{00000000-0005-0000-0000-00005C930000}"/>
    <cellStyle name="Normal 2 18 3" xfId="7827" xr:uid="{00000000-0005-0000-0000-00005D930000}"/>
    <cellStyle name="Normal 2 18 3 2" xfId="26273" xr:uid="{00000000-0005-0000-0000-00005E930000}"/>
    <cellStyle name="Normal 2 18 3_AVA DVA EL" xfId="26274" xr:uid="{00000000-0005-0000-0000-00005F930000}"/>
    <cellStyle name="Normal 2 18 4" xfId="7828" xr:uid="{00000000-0005-0000-0000-000060930000}"/>
    <cellStyle name="Normal 2 18 4 2" xfId="26275" xr:uid="{00000000-0005-0000-0000-000061930000}"/>
    <cellStyle name="Normal 2 18 4_AVA DVA EL" xfId="26276" xr:uid="{00000000-0005-0000-0000-000062930000}"/>
    <cellStyle name="Normal 2 18 5" xfId="7829" xr:uid="{00000000-0005-0000-0000-000063930000}"/>
    <cellStyle name="Normal 2 18 5 2" xfId="26277" xr:uid="{00000000-0005-0000-0000-000064930000}"/>
    <cellStyle name="Normal 2 18 5_AVA DVA EL" xfId="26278" xr:uid="{00000000-0005-0000-0000-000065930000}"/>
    <cellStyle name="Normal 2 18 6" xfId="26279" xr:uid="{00000000-0005-0000-0000-000066930000}"/>
    <cellStyle name="Normal 2 18_AVA DVA EL" xfId="26280" xr:uid="{00000000-0005-0000-0000-000067930000}"/>
    <cellStyle name="Normal 2 19" xfId="7830" xr:uid="{00000000-0005-0000-0000-000068930000}"/>
    <cellStyle name="Normal 2 19 2" xfId="7831" xr:uid="{00000000-0005-0000-0000-000069930000}"/>
    <cellStyle name="Normal 2 19 2 2" xfId="26281" xr:uid="{00000000-0005-0000-0000-00006A930000}"/>
    <cellStyle name="Normal 2 19 2_AVA DVA EL" xfId="26282" xr:uid="{00000000-0005-0000-0000-00006B930000}"/>
    <cellStyle name="Normal 2 19 3" xfId="7832" xr:uid="{00000000-0005-0000-0000-00006C930000}"/>
    <cellStyle name="Normal 2 19 3 2" xfId="26283" xr:uid="{00000000-0005-0000-0000-00006D930000}"/>
    <cellStyle name="Normal 2 19 3_AVA DVA EL" xfId="26284" xr:uid="{00000000-0005-0000-0000-00006E930000}"/>
    <cellStyle name="Normal 2 19 4" xfId="7833" xr:uid="{00000000-0005-0000-0000-00006F930000}"/>
    <cellStyle name="Normal 2 19 4 2" xfId="26285" xr:uid="{00000000-0005-0000-0000-000070930000}"/>
    <cellStyle name="Normal 2 19 4_AVA DVA EL" xfId="26286" xr:uid="{00000000-0005-0000-0000-000071930000}"/>
    <cellStyle name="Normal 2 19 5" xfId="7834" xr:uid="{00000000-0005-0000-0000-000072930000}"/>
    <cellStyle name="Normal 2 19 5 2" xfId="26287" xr:uid="{00000000-0005-0000-0000-000073930000}"/>
    <cellStyle name="Normal 2 19 5_AVA DVA EL" xfId="26288" xr:uid="{00000000-0005-0000-0000-000074930000}"/>
    <cellStyle name="Normal 2 19 6" xfId="26289" xr:uid="{00000000-0005-0000-0000-000075930000}"/>
    <cellStyle name="Normal 2 19_AVA DVA EL" xfId="26290" xr:uid="{00000000-0005-0000-0000-000076930000}"/>
    <cellStyle name="Normal 2 192" xfId="26291" xr:uid="{00000000-0005-0000-0000-000077930000}"/>
    <cellStyle name="Normal 2 192 2" xfId="26292" xr:uid="{00000000-0005-0000-0000-000078930000}"/>
    <cellStyle name="Normal 2 192 3" xfId="26293" xr:uid="{00000000-0005-0000-0000-000079930000}"/>
    <cellStyle name="Normal 2 192_AVA DVA EL" xfId="26294"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5" xr:uid="{00000000-0005-0000-0000-00007E930000}"/>
    <cellStyle name="Normal 2 2 10 2_AVA DVA EL" xfId="26296" xr:uid="{00000000-0005-0000-0000-00007F930000}"/>
    <cellStyle name="Normal 2 2 10 3" xfId="26297" xr:uid="{00000000-0005-0000-0000-000080930000}"/>
    <cellStyle name="Normal 2 2 10 3 2" xfId="26298" xr:uid="{00000000-0005-0000-0000-000081930000}"/>
    <cellStyle name="Normal 2 2 10 3 3" xfId="26299" xr:uid="{00000000-0005-0000-0000-000082930000}"/>
    <cellStyle name="Normal 2 2 10 3_AVA DVA EL" xfId="26300" xr:uid="{00000000-0005-0000-0000-000083930000}"/>
    <cellStyle name="Normal 2 2 10 4" xfId="26301" xr:uid="{00000000-0005-0000-0000-000084930000}"/>
    <cellStyle name="Normal 2 2 10_AVA DVA EL" xfId="26302" xr:uid="{00000000-0005-0000-0000-000085930000}"/>
    <cellStyle name="Normal 2 2 11" xfId="7838" xr:uid="{00000000-0005-0000-0000-000086930000}"/>
    <cellStyle name="Normal 2 2 11 2" xfId="26303" xr:uid="{00000000-0005-0000-0000-000087930000}"/>
    <cellStyle name="Normal 2 2 11 2 2" xfId="26304" xr:uid="{00000000-0005-0000-0000-000088930000}"/>
    <cellStyle name="Normal 2 2 11 2 3" xfId="26305" xr:uid="{00000000-0005-0000-0000-000089930000}"/>
    <cellStyle name="Normal 2 2 11 2_AVA DVA EL" xfId="26306" xr:uid="{00000000-0005-0000-0000-00008A930000}"/>
    <cellStyle name="Normal 2 2 11 3" xfId="26307" xr:uid="{00000000-0005-0000-0000-00008B930000}"/>
    <cellStyle name="Normal 2 2 11_AVA DVA EL" xfId="26308" xr:uid="{00000000-0005-0000-0000-00008C930000}"/>
    <cellStyle name="Normal 2 2 12" xfId="7839" xr:uid="{00000000-0005-0000-0000-00008D930000}"/>
    <cellStyle name="Normal 2 2 12 2" xfId="7840" xr:uid="{00000000-0005-0000-0000-00008E930000}"/>
    <cellStyle name="Normal 2 2 12 2 2" xfId="26309" xr:uid="{00000000-0005-0000-0000-00008F930000}"/>
    <cellStyle name="Normal 2 2 12 2_AVA DVA EL" xfId="26310" xr:uid="{00000000-0005-0000-0000-000090930000}"/>
    <cellStyle name="Normal 2 2 12 3" xfId="7841" xr:uid="{00000000-0005-0000-0000-000091930000}"/>
    <cellStyle name="Normal 2 2 12 3 2" xfId="26311" xr:uid="{00000000-0005-0000-0000-000092930000}"/>
    <cellStyle name="Normal 2 2 12 3_AVA DVA EL" xfId="26312" xr:uid="{00000000-0005-0000-0000-000093930000}"/>
    <cellStyle name="Normal 2 2 12 4" xfId="7842" xr:uid="{00000000-0005-0000-0000-000094930000}"/>
    <cellStyle name="Normal 2 2 12 4 2" xfId="26313" xr:uid="{00000000-0005-0000-0000-000095930000}"/>
    <cellStyle name="Normal 2 2 12 4_AVA DVA EL" xfId="26314" xr:uid="{00000000-0005-0000-0000-000096930000}"/>
    <cellStyle name="Normal 2 2 12 5" xfId="7843" xr:uid="{00000000-0005-0000-0000-000097930000}"/>
    <cellStyle name="Normal 2 2 12 5 2" xfId="26315" xr:uid="{00000000-0005-0000-0000-000098930000}"/>
    <cellStyle name="Normal 2 2 12 5_AVA DVA EL" xfId="26316" xr:uid="{00000000-0005-0000-0000-000099930000}"/>
    <cellStyle name="Normal 2 2 12 6" xfId="7844" xr:uid="{00000000-0005-0000-0000-00009A930000}"/>
    <cellStyle name="Normal 2 2 12 6 2" xfId="26317" xr:uid="{00000000-0005-0000-0000-00009B930000}"/>
    <cellStyle name="Normal 2 2 12 6_AVA DVA EL" xfId="26318" xr:uid="{00000000-0005-0000-0000-00009C930000}"/>
    <cellStyle name="Normal 2 2 12 7" xfId="26319" xr:uid="{00000000-0005-0000-0000-00009D930000}"/>
    <cellStyle name="Normal 2 2 12 7 2" xfId="26320" xr:uid="{00000000-0005-0000-0000-00009E930000}"/>
    <cellStyle name="Normal 2 2 12 7 3" xfId="26321" xr:uid="{00000000-0005-0000-0000-00009F930000}"/>
    <cellStyle name="Normal 2 2 12 7_AVA DVA EL" xfId="26322" xr:uid="{00000000-0005-0000-0000-0000A0930000}"/>
    <cellStyle name="Normal 2 2 12 8" xfId="26323" xr:uid="{00000000-0005-0000-0000-0000A1930000}"/>
    <cellStyle name="Normal 2 2 12_AVA DVA EL" xfId="26324" xr:uid="{00000000-0005-0000-0000-0000A2930000}"/>
    <cellStyle name="Normal 2 2 13" xfId="7845" xr:uid="{00000000-0005-0000-0000-0000A3930000}"/>
    <cellStyle name="Normal 2 2 13 2" xfId="26325" xr:uid="{00000000-0005-0000-0000-0000A4930000}"/>
    <cellStyle name="Normal 2 2 13_AVA DVA EL" xfId="26326" xr:uid="{00000000-0005-0000-0000-0000A5930000}"/>
    <cellStyle name="Normal 2 2 14" xfId="7846" xr:uid="{00000000-0005-0000-0000-0000A6930000}"/>
    <cellStyle name="Normal 2 2 14 2" xfId="26327" xr:uid="{00000000-0005-0000-0000-0000A7930000}"/>
    <cellStyle name="Normal 2 2 14_AVA DVA EL" xfId="26328" xr:uid="{00000000-0005-0000-0000-0000A8930000}"/>
    <cellStyle name="Normal 2 2 15" xfId="7847" xr:uid="{00000000-0005-0000-0000-0000A9930000}"/>
    <cellStyle name="Normal 2 2 15 2" xfId="26329" xr:uid="{00000000-0005-0000-0000-0000AA930000}"/>
    <cellStyle name="Normal 2 2 15_AVA DVA EL" xfId="26330" xr:uid="{00000000-0005-0000-0000-0000AB930000}"/>
    <cellStyle name="Normal 2 2 16" xfId="7848" xr:uid="{00000000-0005-0000-0000-0000AC930000}"/>
    <cellStyle name="Normal 2 2 16 2" xfId="26331" xr:uid="{00000000-0005-0000-0000-0000AD930000}"/>
    <cellStyle name="Normal 2 2 16_AVA DVA EL" xfId="26332" xr:uid="{00000000-0005-0000-0000-0000AE930000}"/>
    <cellStyle name="Normal 2 2 17" xfId="7849" xr:uid="{00000000-0005-0000-0000-0000AF930000}"/>
    <cellStyle name="Normal 2 2 17 2" xfId="26333" xr:uid="{00000000-0005-0000-0000-0000B0930000}"/>
    <cellStyle name="Normal 2 2 17_AVA DVA EL" xfId="26334" xr:uid="{00000000-0005-0000-0000-0000B1930000}"/>
    <cellStyle name="Normal 2 2 18" xfId="7850" xr:uid="{00000000-0005-0000-0000-0000B2930000}"/>
    <cellStyle name="Normal 2 2 18 2" xfId="26335" xr:uid="{00000000-0005-0000-0000-0000B3930000}"/>
    <cellStyle name="Normal 2 2 18_AVA DVA EL" xfId="26336" xr:uid="{00000000-0005-0000-0000-0000B4930000}"/>
    <cellStyle name="Normal 2 2 19" xfId="7851" xr:uid="{00000000-0005-0000-0000-0000B5930000}"/>
    <cellStyle name="Normal 2 2 19 2" xfId="7852" xr:uid="{00000000-0005-0000-0000-0000B6930000}"/>
    <cellStyle name="Normal 2 2 19 2 2" xfId="26337" xr:uid="{00000000-0005-0000-0000-0000B7930000}"/>
    <cellStyle name="Normal 2 2 19 2_AVA DVA EL" xfId="26338" xr:uid="{00000000-0005-0000-0000-0000B8930000}"/>
    <cellStyle name="Normal 2 2 19 3" xfId="7853" xr:uid="{00000000-0005-0000-0000-0000B9930000}"/>
    <cellStyle name="Normal 2 2 19 3 2" xfId="26339" xr:uid="{00000000-0005-0000-0000-0000BA930000}"/>
    <cellStyle name="Normal 2 2 19 3_AVA DVA EL" xfId="26340" xr:uid="{00000000-0005-0000-0000-0000BB930000}"/>
    <cellStyle name="Normal 2 2 19 4" xfId="26341" xr:uid="{00000000-0005-0000-0000-0000BC930000}"/>
    <cellStyle name="Normal 2 2 19_AVA DVA EL" xfId="26342"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04"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05"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06" xr:uid="{00000000-0005-0000-0000-0000CB930000}"/>
    <cellStyle name="Normal 2 2 2 10 5" xfId="7865" xr:uid="{00000000-0005-0000-0000-0000CC930000}"/>
    <cellStyle name="Normal 2 2 2 10 6" xfId="7866" xr:uid="{00000000-0005-0000-0000-0000CD930000}"/>
    <cellStyle name="Normal 2 2 2 10_AVA DVA EL" xfId="50107" xr:uid="{00000000-0005-0000-0000-0000CE930000}"/>
    <cellStyle name="Normal 2 2 2 11" xfId="7867" xr:uid="{00000000-0005-0000-0000-0000CF930000}"/>
    <cellStyle name="Normal 2 2 2 11 2" xfId="26343" xr:uid="{00000000-0005-0000-0000-0000D0930000}"/>
    <cellStyle name="Normal 2 2 2 11_AVA DVA EL" xfId="26344" xr:uid="{00000000-0005-0000-0000-0000D1930000}"/>
    <cellStyle name="Normal 2 2 2 12" xfId="7868" xr:uid="{00000000-0005-0000-0000-0000D2930000}"/>
    <cellStyle name="Normal 2 2 2 12 2" xfId="26345" xr:uid="{00000000-0005-0000-0000-0000D3930000}"/>
    <cellStyle name="Normal 2 2 2 12_AVA DVA EL" xfId="26346" xr:uid="{00000000-0005-0000-0000-0000D4930000}"/>
    <cellStyle name="Normal 2 2 2 13" xfId="7869" xr:uid="{00000000-0005-0000-0000-0000D5930000}"/>
    <cellStyle name="Normal 2 2 2 13 2" xfId="26347" xr:uid="{00000000-0005-0000-0000-0000D6930000}"/>
    <cellStyle name="Normal 2 2 2 13_AVA DVA EL" xfId="26348" xr:uid="{00000000-0005-0000-0000-0000D7930000}"/>
    <cellStyle name="Normal 2 2 2 14" xfId="7870" xr:uid="{00000000-0005-0000-0000-0000D8930000}"/>
    <cellStyle name="Normal 2 2 2 14 2" xfId="26349" xr:uid="{00000000-0005-0000-0000-0000D9930000}"/>
    <cellStyle name="Normal 2 2 2 14_AVA DVA EL" xfId="26350"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1" xr:uid="{00000000-0005-0000-0000-0000DE930000}"/>
    <cellStyle name="Normal 2 2 2 16" xfId="7874" xr:uid="{00000000-0005-0000-0000-0000DF930000}"/>
    <cellStyle name="Normal 2 2 2 16 2" xfId="26352" xr:uid="{00000000-0005-0000-0000-0000E0930000}"/>
    <cellStyle name="Normal 2 2 2 16_AVA DVA EL" xfId="26353" xr:uid="{00000000-0005-0000-0000-0000E1930000}"/>
    <cellStyle name="Normal 2 2 2 17" xfId="7875" xr:uid="{00000000-0005-0000-0000-0000E2930000}"/>
    <cellStyle name="Normal 2 2 2 17 2" xfId="26354" xr:uid="{00000000-0005-0000-0000-0000E3930000}"/>
    <cellStyle name="Normal 2 2 2 17_AVA DVA EL" xfId="26355" xr:uid="{00000000-0005-0000-0000-0000E4930000}"/>
    <cellStyle name="Normal 2 2 2 18" xfId="7876" xr:uid="{00000000-0005-0000-0000-0000E5930000}"/>
    <cellStyle name="Normal 2 2 2 18 2" xfId="26356" xr:uid="{00000000-0005-0000-0000-0000E6930000}"/>
    <cellStyle name="Normal 2 2 2 18_AVA DVA EL" xfId="26357" xr:uid="{00000000-0005-0000-0000-0000E7930000}"/>
    <cellStyle name="Normal 2 2 2 19" xfId="7877" xr:uid="{00000000-0005-0000-0000-0000E8930000}"/>
    <cellStyle name="Normal 2 2 2 19 2" xfId="26358" xr:uid="{00000000-0005-0000-0000-0000E9930000}"/>
    <cellStyle name="Normal 2 2 2 19_AVA DVA EL" xfId="26359"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0" xr:uid="{00000000-0005-0000-0000-0000EF930000}"/>
    <cellStyle name="Normal 2 2 2 2 13 2" xfId="26361" xr:uid="{00000000-0005-0000-0000-0000F0930000}"/>
    <cellStyle name="Normal 2 2 2 2 13 3" xfId="26362" xr:uid="{00000000-0005-0000-0000-0000F1930000}"/>
    <cellStyle name="Normal 2 2 2 2 13_AVA DVA EL" xfId="26363" xr:uid="{00000000-0005-0000-0000-0000F2930000}"/>
    <cellStyle name="Normal 2 2 2 2 2" xfId="7882" xr:uid="{00000000-0005-0000-0000-0000F3930000}"/>
    <cellStyle name="Normal 2 2 2 2 2 10" xfId="7883" xr:uid="{00000000-0005-0000-0000-0000F4930000}"/>
    <cellStyle name="Normal 2 2 2 2 2 10 2" xfId="26364" xr:uid="{00000000-0005-0000-0000-0000F5930000}"/>
    <cellStyle name="Normal 2 2 2 2 2 10_AVA DVA EL" xfId="26365" xr:uid="{00000000-0005-0000-0000-0000F6930000}"/>
    <cellStyle name="Normal 2 2 2 2 2 11" xfId="26366" xr:uid="{00000000-0005-0000-0000-0000F7930000}"/>
    <cellStyle name="Normal 2 2 2 2 2 11 2" xfId="26367" xr:uid="{00000000-0005-0000-0000-0000F8930000}"/>
    <cellStyle name="Normal 2 2 2 2 2 11 3" xfId="26368" xr:uid="{00000000-0005-0000-0000-0000F9930000}"/>
    <cellStyle name="Normal 2 2 2 2 2 11_AVA DVA EL" xfId="26369" xr:uid="{00000000-0005-0000-0000-0000FA930000}"/>
    <cellStyle name="Normal 2 2 2 2 2 2" xfId="7884" xr:uid="{00000000-0005-0000-0000-0000FB930000}"/>
    <cellStyle name="Normal 2 2 2 2 2 2 10" xfId="7885" xr:uid="{00000000-0005-0000-0000-0000FC930000}"/>
    <cellStyle name="Normal 2 2 2 2 2 2 11" xfId="26370" xr:uid="{00000000-0005-0000-0000-0000FD930000}"/>
    <cellStyle name="Normal 2 2 2 2 2 2 11 2" xfId="26371" xr:uid="{00000000-0005-0000-0000-0000FE930000}"/>
    <cellStyle name="Normal 2 2 2 2 2 2 11 3" xfId="26372" xr:uid="{00000000-0005-0000-0000-0000FF930000}"/>
    <cellStyle name="Normal 2 2 2 2 2 2 11_AVA DVA EL" xfId="26373"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4" xr:uid="{00000000-0005-0000-0000-000009940000}"/>
    <cellStyle name="Normal 2 2 2 2 2 2 2 2 2 3" xfId="7894" xr:uid="{00000000-0005-0000-0000-00000A940000}"/>
    <cellStyle name="Normal 2 2 2 2 2 2 2 2 2 3 2" xfId="26375" xr:uid="{00000000-0005-0000-0000-00000B940000}"/>
    <cellStyle name="Normal 2 2 2 2 2 2 2 2 2 3_AVA DVA EL" xfId="26376" xr:uid="{00000000-0005-0000-0000-00000C940000}"/>
    <cellStyle name="Normal 2 2 2 2 2 2 2 2 2 4" xfId="7895" xr:uid="{00000000-0005-0000-0000-00000D940000}"/>
    <cellStyle name="Normal 2 2 2 2 2 2 2 2 2 4 2" xfId="26377" xr:uid="{00000000-0005-0000-0000-00000E940000}"/>
    <cellStyle name="Normal 2 2 2 2 2 2 2 2 2 4_AVA DVA EL" xfId="26378" xr:uid="{00000000-0005-0000-0000-00000F940000}"/>
    <cellStyle name="Normal 2 2 2 2 2 2 2 2 2 5" xfId="7896" xr:uid="{00000000-0005-0000-0000-000010940000}"/>
    <cellStyle name="Normal 2 2 2 2 2 2 2 2 2 5 2" xfId="26379" xr:uid="{00000000-0005-0000-0000-000011940000}"/>
    <cellStyle name="Normal 2 2 2 2 2 2 2 2 2 5_AVA DVA EL" xfId="26380" xr:uid="{00000000-0005-0000-0000-000012940000}"/>
    <cellStyle name="Normal 2 2 2 2 2 2 2 2 2_AVA DVA EL" xfId="50108"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1" xr:uid="{00000000-0005-0000-0000-000019940000}"/>
    <cellStyle name="Normal 2 2 2 2 2 2 2 3" xfId="7902" xr:uid="{00000000-0005-0000-0000-00001A940000}"/>
    <cellStyle name="Normal 2 2 2 2 2 2 2 4" xfId="7903" xr:uid="{00000000-0005-0000-0000-00001B940000}"/>
    <cellStyle name="Normal 2 2 2 2 2 2 2 4 2" xfId="26382" xr:uid="{00000000-0005-0000-0000-00001C940000}"/>
    <cellStyle name="Normal 2 2 2 2 2 2 2 4_AVA DVA EL" xfId="26383" xr:uid="{00000000-0005-0000-0000-00001D940000}"/>
    <cellStyle name="Normal 2 2 2 2 2 2 2 5" xfId="7904" xr:uid="{00000000-0005-0000-0000-00001E940000}"/>
    <cellStyle name="Normal 2 2 2 2 2 2 2 5 2" xfId="26384" xr:uid="{00000000-0005-0000-0000-00001F940000}"/>
    <cellStyle name="Normal 2 2 2 2 2 2 2 5_AVA DVA EL" xfId="26385" xr:uid="{00000000-0005-0000-0000-000020940000}"/>
    <cellStyle name="Normal 2 2 2 2 2 2 2 6" xfId="7905" xr:uid="{00000000-0005-0000-0000-000021940000}"/>
    <cellStyle name="Normal 2 2 2 2 2 2 2 6 2" xfId="26386" xr:uid="{00000000-0005-0000-0000-000022940000}"/>
    <cellStyle name="Normal 2 2 2 2 2 2 2 6_AVA DVA EL" xfId="26387" xr:uid="{00000000-0005-0000-0000-000023940000}"/>
    <cellStyle name="Normal 2 2 2 2 2 2 2 7" xfId="7906" xr:uid="{00000000-0005-0000-0000-000024940000}"/>
    <cellStyle name="Normal 2 2 2 2 2 2 2 7 2" xfId="26388" xr:uid="{00000000-0005-0000-0000-000025940000}"/>
    <cellStyle name="Normal 2 2 2 2 2 2 2 7_AVA DVA EL" xfId="26389" xr:uid="{00000000-0005-0000-0000-000026940000}"/>
    <cellStyle name="Normal 2 2 2 2 2 2 2 8" xfId="7907" xr:uid="{00000000-0005-0000-0000-000027940000}"/>
    <cellStyle name="Normal 2 2 2 2 2 2 2 8 2" xfId="26390" xr:uid="{00000000-0005-0000-0000-000028940000}"/>
    <cellStyle name="Normal 2 2 2 2 2 2 2 8_AVA DVA EL" xfId="26391" xr:uid="{00000000-0005-0000-0000-000029940000}"/>
    <cellStyle name="Normal 2 2 2 2 2 2 2_AVA DVA EL" xfId="50109"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10"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1" xr:uid="{00000000-0005-0000-0000-000032940000}"/>
    <cellStyle name="Normal 2 2 2 2 2 2 5" xfId="7914" xr:uid="{00000000-0005-0000-0000-000033940000}"/>
    <cellStyle name="Normal 2 2 2 2 2 2 5 2" xfId="7915" xr:uid="{00000000-0005-0000-0000-000034940000}"/>
    <cellStyle name="Normal 2 2 2 2 2 2 5 2 2" xfId="26392" xr:uid="{00000000-0005-0000-0000-000035940000}"/>
    <cellStyle name="Normal 2 2 2 2 2 2 5 2_AVA DVA EL" xfId="26393" xr:uid="{00000000-0005-0000-0000-000036940000}"/>
    <cellStyle name="Normal 2 2 2 2 2 2 5 3" xfId="7916" xr:uid="{00000000-0005-0000-0000-000037940000}"/>
    <cellStyle name="Normal 2 2 2 2 2 2 5 3 2" xfId="26394" xr:uid="{00000000-0005-0000-0000-000038940000}"/>
    <cellStyle name="Normal 2 2 2 2 2 2 5 3_AVA DVA EL" xfId="26395" xr:uid="{00000000-0005-0000-0000-000039940000}"/>
    <cellStyle name="Normal 2 2 2 2 2 2 5_AVA DVA EL" xfId="50112"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6" xr:uid="{00000000-0005-0000-0000-00003F940000}"/>
    <cellStyle name="Normal 2 2 2 2 2 3" xfId="7921" xr:uid="{00000000-0005-0000-0000-000040940000}"/>
    <cellStyle name="Normal 2 2 2 2 2 3 2" xfId="26397" xr:uid="{00000000-0005-0000-0000-000041940000}"/>
    <cellStyle name="Normal 2 2 2 2 2 3 2 2" xfId="26398" xr:uid="{00000000-0005-0000-0000-000042940000}"/>
    <cellStyle name="Normal 2 2 2 2 2 3 2 3" xfId="26399" xr:uid="{00000000-0005-0000-0000-000043940000}"/>
    <cellStyle name="Normal 2 2 2 2 2 3 2_AVA DVA EL" xfId="26400" xr:uid="{00000000-0005-0000-0000-000044940000}"/>
    <cellStyle name="Normal 2 2 2 2 2 3 3" xfId="26401" xr:uid="{00000000-0005-0000-0000-000045940000}"/>
    <cellStyle name="Normal 2 2 2 2 2 3_AVA DVA EL" xfId="26402" xr:uid="{00000000-0005-0000-0000-000046940000}"/>
    <cellStyle name="Normal 2 2 2 2 2 4" xfId="7922" xr:uid="{00000000-0005-0000-0000-000047940000}"/>
    <cellStyle name="Normal 2 2 2 2 2 4 2" xfId="26403" xr:uid="{00000000-0005-0000-0000-000048940000}"/>
    <cellStyle name="Normal 2 2 2 2 2 4_AVA DVA EL" xfId="26404"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5" xr:uid="{00000000-0005-0000-0000-00004D940000}"/>
    <cellStyle name="Normal 2 2 2 2 2 6" xfId="7926" xr:uid="{00000000-0005-0000-0000-00004E940000}"/>
    <cellStyle name="Normal 2 2 2 2 2 6 2" xfId="26406" xr:uid="{00000000-0005-0000-0000-00004F940000}"/>
    <cellStyle name="Normal 2 2 2 2 2 6_AVA DVA EL" xfId="26407" xr:uid="{00000000-0005-0000-0000-000050940000}"/>
    <cellStyle name="Normal 2 2 2 2 2 7" xfId="7927" xr:uid="{00000000-0005-0000-0000-000051940000}"/>
    <cellStyle name="Normal 2 2 2 2 2 7 2" xfId="26408" xr:uid="{00000000-0005-0000-0000-000052940000}"/>
    <cellStyle name="Normal 2 2 2 2 2 7_AVA DVA EL" xfId="26409" xr:uid="{00000000-0005-0000-0000-000053940000}"/>
    <cellStyle name="Normal 2 2 2 2 2 8" xfId="7928" xr:uid="{00000000-0005-0000-0000-000054940000}"/>
    <cellStyle name="Normal 2 2 2 2 2 8 2" xfId="26410" xr:uid="{00000000-0005-0000-0000-000055940000}"/>
    <cellStyle name="Normal 2 2 2 2 2 8_AVA DVA EL" xfId="26411" xr:uid="{00000000-0005-0000-0000-000056940000}"/>
    <cellStyle name="Normal 2 2 2 2 2 9" xfId="7929" xr:uid="{00000000-0005-0000-0000-000057940000}"/>
    <cellStyle name="Normal 2 2 2 2 2 9 2" xfId="26412" xr:uid="{00000000-0005-0000-0000-000058940000}"/>
    <cellStyle name="Normal 2 2 2 2 2 9_AVA DVA EL" xfId="26413" xr:uid="{00000000-0005-0000-0000-000059940000}"/>
    <cellStyle name="Normal 2 2 2 2 2_AVA DVA EL" xfId="50113"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14"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15"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16" xr:uid="{00000000-0005-0000-0000-000067940000}"/>
    <cellStyle name="Normal 2 2 2 2 3 5" xfId="7940" xr:uid="{00000000-0005-0000-0000-000068940000}"/>
    <cellStyle name="Normal 2 2 2 2 3 6" xfId="7941" xr:uid="{00000000-0005-0000-0000-000069940000}"/>
    <cellStyle name="Normal 2 2 2 2 3 7" xfId="26414" xr:uid="{00000000-0005-0000-0000-00006A940000}"/>
    <cellStyle name="Normal 2 2 2 2 3 7 2" xfId="26415" xr:uid="{00000000-0005-0000-0000-00006B940000}"/>
    <cellStyle name="Normal 2 2 2 2 3 7 3" xfId="26416" xr:uid="{00000000-0005-0000-0000-00006C940000}"/>
    <cellStyle name="Normal 2 2 2 2 3 7_AVA DVA EL" xfId="26417" xr:uid="{00000000-0005-0000-0000-00006D940000}"/>
    <cellStyle name="Normal 2 2 2 2 3_AVA DVA EL" xfId="50117"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8" xr:uid="{00000000-0005-0000-0000-000072940000}"/>
    <cellStyle name="Normal 2 2 2 2 4 4 2" xfId="26419" xr:uid="{00000000-0005-0000-0000-000073940000}"/>
    <cellStyle name="Normal 2 2 2 2 4 4 3" xfId="26420" xr:uid="{00000000-0005-0000-0000-000074940000}"/>
    <cellStyle name="Normal 2 2 2 2 4 4_AVA DVA EL" xfId="26421" xr:uid="{00000000-0005-0000-0000-000075940000}"/>
    <cellStyle name="Normal 2 2 2 2 4_AVA DVA EL" xfId="50118"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2" xr:uid="{00000000-0005-0000-0000-00007A940000}"/>
    <cellStyle name="Normal 2 2 2 2 5 4 2" xfId="26423" xr:uid="{00000000-0005-0000-0000-00007B940000}"/>
    <cellStyle name="Normal 2 2 2 2 5 4 3" xfId="26424" xr:uid="{00000000-0005-0000-0000-00007C940000}"/>
    <cellStyle name="Normal 2 2 2 2 5 4_AVA DVA EL" xfId="26425" xr:uid="{00000000-0005-0000-0000-00007D940000}"/>
    <cellStyle name="Normal 2 2 2 2 5_AVA DVA EL" xfId="50119"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6" xr:uid="{00000000-0005-0000-0000-000083940000}"/>
    <cellStyle name="Normal 2 2 2 2 6 4_AVA DVA EL" xfId="26427" xr:uid="{00000000-0005-0000-0000-000084940000}"/>
    <cellStyle name="Normal 2 2 2 2 6 5" xfId="7952" xr:uid="{00000000-0005-0000-0000-000085940000}"/>
    <cellStyle name="Normal 2 2 2 2 6 5 2" xfId="26428" xr:uid="{00000000-0005-0000-0000-000086940000}"/>
    <cellStyle name="Normal 2 2 2 2 6 5_AVA DVA EL" xfId="26429" xr:uid="{00000000-0005-0000-0000-000087940000}"/>
    <cellStyle name="Normal 2 2 2 2 6 6" xfId="7953" xr:uid="{00000000-0005-0000-0000-000088940000}"/>
    <cellStyle name="Normal 2 2 2 2 6 6 2" xfId="26430" xr:uid="{00000000-0005-0000-0000-000089940000}"/>
    <cellStyle name="Normal 2 2 2 2 6 6_AVA DVA EL" xfId="26431" xr:uid="{00000000-0005-0000-0000-00008A940000}"/>
    <cellStyle name="Normal 2 2 2 2 6 7" xfId="7954" xr:uid="{00000000-0005-0000-0000-00008B940000}"/>
    <cellStyle name="Normal 2 2 2 2 6 7 2" xfId="26432" xr:uid="{00000000-0005-0000-0000-00008C940000}"/>
    <cellStyle name="Normal 2 2 2 2 6 7_AVA DVA EL" xfId="26433" xr:uid="{00000000-0005-0000-0000-00008D940000}"/>
    <cellStyle name="Normal 2 2 2 2 6 8" xfId="26434" xr:uid="{00000000-0005-0000-0000-00008E940000}"/>
    <cellStyle name="Normal 2 2 2 2 6 8 2" xfId="26435" xr:uid="{00000000-0005-0000-0000-00008F940000}"/>
    <cellStyle name="Normal 2 2 2 2 6 8 3" xfId="26436" xr:uid="{00000000-0005-0000-0000-000090940000}"/>
    <cellStyle name="Normal 2 2 2 2 6 8_AVA DVA EL" xfId="26437" xr:uid="{00000000-0005-0000-0000-000091940000}"/>
    <cellStyle name="Normal 2 2 2 2 6_AVA DVA EL" xfId="50120" xr:uid="{00000000-0005-0000-0000-000092940000}"/>
    <cellStyle name="Normal 2 2 2 2 7" xfId="7955" xr:uid="{00000000-0005-0000-0000-000093940000}"/>
    <cellStyle name="Normal 2 2 2 2 7 2" xfId="7956" xr:uid="{00000000-0005-0000-0000-000094940000}"/>
    <cellStyle name="Normal 2 2 2 2 7 2 2" xfId="26438" xr:uid="{00000000-0005-0000-0000-000095940000}"/>
    <cellStyle name="Normal 2 2 2 2 7 2_AVA DVA EL" xfId="26439" xr:uid="{00000000-0005-0000-0000-000096940000}"/>
    <cellStyle name="Normal 2 2 2 2 7 3" xfId="7957" xr:uid="{00000000-0005-0000-0000-000097940000}"/>
    <cellStyle name="Normal 2 2 2 2 7 3 2" xfId="26440" xr:uid="{00000000-0005-0000-0000-000098940000}"/>
    <cellStyle name="Normal 2 2 2 2 7 3_AVA DVA EL" xfId="26441" xr:uid="{00000000-0005-0000-0000-000099940000}"/>
    <cellStyle name="Normal 2 2 2 2 7 4" xfId="26442" xr:uid="{00000000-0005-0000-0000-00009A940000}"/>
    <cellStyle name="Normal 2 2 2 2 7 4 2" xfId="26443" xr:uid="{00000000-0005-0000-0000-00009B940000}"/>
    <cellStyle name="Normal 2 2 2 2 7 4 3" xfId="26444" xr:uid="{00000000-0005-0000-0000-00009C940000}"/>
    <cellStyle name="Normal 2 2 2 2 7 4_AVA DVA EL" xfId="26445" xr:uid="{00000000-0005-0000-0000-00009D940000}"/>
    <cellStyle name="Normal 2 2 2 2 7_AVA DVA EL" xfId="50121" xr:uid="{00000000-0005-0000-0000-00009E940000}"/>
    <cellStyle name="Normal 2 2 2 2 8" xfId="7958" xr:uid="{00000000-0005-0000-0000-00009F940000}"/>
    <cellStyle name="Normal 2 2 2 2 8 2" xfId="26446" xr:uid="{00000000-0005-0000-0000-0000A0940000}"/>
    <cellStyle name="Normal 2 2 2 2 8 2 2" xfId="26447" xr:uid="{00000000-0005-0000-0000-0000A1940000}"/>
    <cellStyle name="Normal 2 2 2 2 8 2 3" xfId="26448" xr:uid="{00000000-0005-0000-0000-0000A2940000}"/>
    <cellStyle name="Normal 2 2 2 2 8 2_AVA DVA EL" xfId="26449" xr:uid="{00000000-0005-0000-0000-0000A3940000}"/>
    <cellStyle name="Normal 2 2 2 2 8_AVA DVA EL" xfId="50122" xr:uid="{00000000-0005-0000-0000-0000A4940000}"/>
    <cellStyle name="Normal 2 2 2 2 9" xfId="7959" xr:uid="{00000000-0005-0000-0000-0000A5940000}"/>
    <cellStyle name="Normal 2 2 2 2 9 2" xfId="26450" xr:uid="{00000000-0005-0000-0000-0000A6940000}"/>
    <cellStyle name="Normal 2 2 2 2 9 2 2" xfId="26451" xr:uid="{00000000-0005-0000-0000-0000A7940000}"/>
    <cellStyle name="Normal 2 2 2 2 9 2 3" xfId="26452" xr:uid="{00000000-0005-0000-0000-0000A8940000}"/>
    <cellStyle name="Normal 2 2 2 2 9 2_AVA DVA EL" xfId="26453" xr:uid="{00000000-0005-0000-0000-0000A9940000}"/>
    <cellStyle name="Normal 2 2 2 2 9_AVA DVA EL" xfId="50123" xr:uid="{00000000-0005-0000-0000-0000AA940000}"/>
    <cellStyle name="Normal 2 2 2 2_AVA DVA EL" xfId="26454" xr:uid="{00000000-0005-0000-0000-0000AB940000}"/>
    <cellStyle name="Normal 2 2 2 20" xfId="7960" xr:uid="{00000000-0005-0000-0000-0000AC940000}"/>
    <cellStyle name="Normal 2 2 2 20 2" xfId="26455" xr:uid="{00000000-0005-0000-0000-0000AD940000}"/>
    <cellStyle name="Normal 2 2 2 20_AVA DVA EL" xfId="26456" xr:uid="{00000000-0005-0000-0000-0000AE940000}"/>
    <cellStyle name="Normal 2 2 2 21" xfId="26457" xr:uid="{00000000-0005-0000-0000-0000AF940000}"/>
    <cellStyle name="Normal 2 2 2 21 2" xfId="26458" xr:uid="{00000000-0005-0000-0000-0000B0940000}"/>
    <cellStyle name="Normal 2 2 2 21 3" xfId="26459" xr:uid="{00000000-0005-0000-0000-0000B1940000}"/>
    <cellStyle name="Normal 2 2 2 21_AVA DVA EL" xfId="26460" xr:uid="{00000000-0005-0000-0000-0000B2940000}"/>
    <cellStyle name="Normal 2 2 2 3" xfId="7961" xr:uid="{00000000-0005-0000-0000-0000B3940000}"/>
    <cellStyle name="Normal 2 2 2 3 10" xfId="7962" xr:uid="{00000000-0005-0000-0000-0000B4940000}"/>
    <cellStyle name="Normal 2 2 2 3 10 2" xfId="26461" xr:uid="{00000000-0005-0000-0000-0000B5940000}"/>
    <cellStyle name="Normal 2 2 2 3 10_AVA DVA EL" xfId="26462" xr:uid="{00000000-0005-0000-0000-0000B6940000}"/>
    <cellStyle name="Normal 2 2 2 3 11" xfId="26463" xr:uid="{00000000-0005-0000-0000-0000B7940000}"/>
    <cellStyle name="Normal 2 2 2 3 11 2" xfId="26464" xr:uid="{00000000-0005-0000-0000-0000B8940000}"/>
    <cellStyle name="Normal 2 2 2 3 11 3" xfId="26465" xr:uid="{00000000-0005-0000-0000-0000B9940000}"/>
    <cellStyle name="Normal 2 2 2 3 11_AVA DVA EL" xfId="26466"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7" xr:uid="{00000000-0005-0000-0000-0000BF940000}"/>
    <cellStyle name="Normal 2 2 2 3 2 2 3_AVA DVA EL" xfId="26468" xr:uid="{00000000-0005-0000-0000-0000C0940000}"/>
    <cellStyle name="Normal 2 2 2 3 2 2 4" xfId="7967" xr:uid="{00000000-0005-0000-0000-0000C1940000}"/>
    <cellStyle name="Normal 2 2 2 3 2 2 4 2" xfId="26469" xr:uid="{00000000-0005-0000-0000-0000C2940000}"/>
    <cellStyle name="Normal 2 2 2 3 2 2 4_AVA DVA EL" xfId="26470" xr:uid="{00000000-0005-0000-0000-0000C3940000}"/>
    <cellStyle name="Normal 2 2 2 3 2 2 5" xfId="7968" xr:uid="{00000000-0005-0000-0000-0000C4940000}"/>
    <cellStyle name="Normal 2 2 2 3 2 2 5 2" xfId="26471" xr:uid="{00000000-0005-0000-0000-0000C5940000}"/>
    <cellStyle name="Normal 2 2 2 3 2 2 5_AVA DVA EL" xfId="26472" xr:uid="{00000000-0005-0000-0000-0000C6940000}"/>
    <cellStyle name="Normal 2 2 2 3 2 2 6" xfId="7969" xr:uid="{00000000-0005-0000-0000-0000C7940000}"/>
    <cellStyle name="Normal 2 2 2 3 2 2 6 2" xfId="26473" xr:uid="{00000000-0005-0000-0000-0000C8940000}"/>
    <cellStyle name="Normal 2 2 2 3 2 2 6_AVA DVA EL" xfId="26474" xr:uid="{00000000-0005-0000-0000-0000C9940000}"/>
    <cellStyle name="Normal 2 2 2 3 2 2_AVA DVA EL" xfId="50124" xr:uid="{00000000-0005-0000-0000-0000CA940000}"/>
    <cellStyle name="Normal 2 2 2 3 2 3" xfId="7970" xr:uid="{00000000-0005-0000-0000-0000CB940000}"/>
    <cellStyle name="Normal 2 2 2 3 2 4" xfId="26475" xr:uid="{00000000-0005-0000-0000-0000CC940000}"/>
    <cellStyle name="Normal 2 2 2 3 2 4 2" xfId="26476" xr:uid="{00000000-0005-0000-0000-0000CD940000}"/>
    <cellStyle name="Normal 2 2 2 3 2 4 3" xfId="26477" xr:uid="{00000000-0005-0000-0000-0000CE940000}"/>
    <cellStyle name="Normal 2 2 2 3 2 4_AVA DVA EL" xfId="26478" xr:uid="{00000000-0005-0000-0000-0000CF940000}"/>
    <cellStyle name="Normal 2 2 2 3 2_AVA DVA EL" xfId="50125"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79" xr:uid="{00000000-0005-0000-0000-0000D4940000}"/>
    <cellStyle name="Normal 2 2 2 3 3 4 2" xfId="26480" xr:uid="{00000000-0005-0000-0000-0000D5940000}"/>
    <cellStyle name="Normal 2 2 2 3 3 4 3" xfId="26481" xr:uid="{00000000-0005-0000-0000-0000D6940000}"/>
    <cellStyle name="Normal 2 2 2 3 3 4_AVA DVA EL" xfId="26482" xr:uid="{00000000-0005-0000-0000-0000D7940000}"/>
    <cellStyle name="Normal 2 2 2 3 3_AVA DVA EL" xfId="50126"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27"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3" xr:uid="{00000000-0005-0000-0000-0000E0940000}"/>
    <cellStyle name="Normal 2 2 2 3 7_AVA DVA EL" xfId="26484" xr:uid="{00000000-0005-0000-0000-0000E1940000}"/>
    <cellStyle name="Normal 2 2 2 3 8" xfId="7980" xr:uid="{00000000-0005-0000-0000-0000E2940000}"/>
    <cellStyle name="Normal 2 2 2 3 8 2" xfId="26485" xr:uid="{00000000-0005-0000-0000-0000E3940000}"/>
    <cellStyle name="Normal 2 2 2 3 8_AVA DVA EL" xfId="26486" xr:uid="{00000000-0005-0000-0000-0000E4940000}"/>
    <cellStyle name="Normal 2 2 2 3 9" xfId="7981" xr:uid="{00000000-0005-0000-0000-0000E5940000}"/>
    <cellStyle name="Normal 2 2 2 3 9 2" xfId="26487" xr:uid="{00000000-0005-0000-0000-0000E6940000}"/>
    <cellStyle name="Normal 2 2 2 3 9_AVA DVA EL" xfId="26488" xr:uid="{00000000-0005-0000-0000-0000E7940000}"/>
    <cellStyle name="Normal 2 2 2 3_AVA DVA EL" xfId="50128" xr:uid="{00000000-0005-0000-0000-0000E8940000}"/>
    <cellStyle name="Normal 2 2 2 4" xfId="7982" xr:uid="{00000000-0005-0000-0000-0000E9940000}"/>
    <cellStyle name="Normal 2 2 2 4 10" xfId="7983" xr:uid="{00000000-0005-0000-0000-0000EA940000}"/>
    <cellStyle name="Normal 2 2 2 4 10 2" xfId="26489" xr:uid="{00000000-0005-0000-0000-0000EB940000}"/>
    <cellStyle name="Normal 2 2 2 4 10_AVA DVA EL" xfId="26490" xr:uid="{00000000-0005-0000-0000-0000EC940000}"/>
    <cellStyle name="Normal 2 2 2 4 11" xfId="26491" xr:uid="{00000000-0005-0000-0000-0000ED940000}"/>
    <cellStyle name="Normal 2 2 2 4 11 2" xfId="26492" xr:uid="{00000000-0005-0000-0000-0000EE940000}"/>
    <cellStyle name="Normal 2 2 2 4 11 3" xfId="26493" xr:uid="{00000000-0005-0000-0000-0000EF940000}"/>
    <cellStyle name="Normal 2 2 2 4 11_AVA DVA EL" xfId="26494"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5" xr:uid="{00000000-0005-0000-0000-0000F4940000}"/>
    <cellStyle name="Normal 2 2 2 4 2 4 2" xfId="26496" xr:uid="{00000000-0005-0000-0000-0000F5940000}"/>
    <cellStyle name="Normal 2 2 2 4 2 4 3" xfId="26497" xr:uid="{00000000-0005-0000-0000-0000F6940000}"/>
    <cellStyle name="Normal 2 2 2 4 2 4_AVA DVA EL" xfId="26498" xr:uid="{00000000-0005-0000-0000-0000F7940000}"/>
    <cellStyle name="Normal 2 2 2 4 2_AVA DVA EL" xfId="50129"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499" xr:uid="{00000000-0005-0000-0000-0000FC940000}"/>
    <cellStyle name="Normal 2 2 2 4 3 4 2" xfId="26500" xr:uid="{00000000-0005-0000-0000-0000FD940000}"/>
    <cellStyle name="Normal 2 2 2 4 3 4 3" xfId="26501" xr:uid="{00000000-0005-0000-0000-0000FE940000}"/>
    <cellStyle name="Normal 2 2 2 4 3 4_AVA DVA EL" xfId="26502" xr:uid="{00000000-0005-0000-0000-0000FF940000}"/>
    <cellStyle name="Normal 2 2 2 4 3_AVA DVA EL" xfId="50130"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1"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3" xr:uid="{00000000-0005-0000-0000-000008950000}"/>
    <cellStyle name="Normal 2 2 2 4 7_AVA DVA EL" xfId="26504" xr:uid="{00000000-0005-0000-0000-000009950000}"/>
    <cellStyle name="Normal 2 2 2 4 8" xfId="7996" xr:uid="{00000000-0005-0000-0000-00000A950000}"/>
    <cellStyle name="Normal 2 2 2 4 8 2" xfId="26505" xr:uid="{00000000-0005-0000-0000-00000B950000}"/>
    <cellStyle name="Normal 2 2 2 4 8_AVA DVA EL" xfId="26506" xr:uid="{00000000-0005-0000-0000-00000C950000}"/>
    <cellStyle name="Normal 2 2 2 4 9" xfId="7997" xr:uid="{00000000-0005-0000-0000-00000D950000}"/>
    <cellStyle name="Normal 2 2 2 4 9 2" xfId="26507" xr:uid="{00000000-0005-0000-0000-00000E950000}"/>
    <cellStyle name="Normal 2 2 2 4 9_AVA DVA EL" xfId="26508" xr:uid="{00000000-0005-0000-0000-00000F950000}"/>
    <cellStyle name="Normal 2 2 2 4_AVA DVA EL" xfId="50132" xr:uid="{00000000-0005-0000-0000-000010950000}"/>
    <cellStyle name="Normal 2 2 2 5" xfId="7998" xr:uid="{00000000-0005-0000-0000-000011950000}"/>
    <cellStyle name="Normal 2 2 2 5 10" xfId="7999" xr:uid="{00000000-0005-0000-0000-000012950000}"/>
    <cellStyle name="Normal 2 2 2 5 10 2" xfId="26509" xr:uid="{00000000-0005-0000-0000-000013950000}"/>
    <cellStyle name="Normal 2 2 2 5 10_AVA DVA EL" xfId="26510" xr:uid="{00000000-0005-0000-0000-000014950000}"/>
    <cellStyle name="Normal 2 2 2 5 11" xfId="26511" xr:uid="{00000000-0005-0000-0000-000015950000}"/>
    <cellStyle name="Normal 2 2 2 5 11 2" xfId="26512" xr:uid="{00000000-0005-0000-0000-000016950000}"/>
    <cellStyle name="Normal 2 2 2 5 11 3" xfId="26513" xr:uid="{00000000-0005-0000-0000-000017950000}"/>
    <cellStyle name="Normal 2 2 2 5 11_AVA DVA EL" xfId="26514"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33"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34"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35"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5" xr:uid="{00000000-0005-0000-0000-000028950000}"/>
    <cellStyle name="Normal 2 2 2 5 7_AVA DVA EL" xfId="26516" xr:uid="{00000000-0005-0000-0000-000029950000}"/>
    <cellStyle name="Normal 2 2 2 5 8" xfId="8012" xr:uid="{00000000-0005-0000-0000-00002A950000}"/>
    <cellStyle name="Normal 2 2 2 5 8 2" xfId="26517" xr:uid="{00000000-0005-0000-0000-00002B950000}"/>
    <cellStyle name="Normal 2 2 2 5 8_AVA DVA EL" xfId="26518" xr:uid="{00000000-0005-0000-0000-00002C950000}"/>
    <cellStyle name="Normal 2 2 2 5 9" xfId="8013" xr:uid="{00000000-0005-0000-0000-00002D950000}"/>
    <cellStyle name="Normal 2 2 2 5 9 2" xfId="26519" xr:uid="{00000000-0005-0000-0000-00002E950000}"/>
    <cellStyle name="Normal 2 2 2 5 9_AVA DVA EL" xfId="26520" xr:uid="{00000000-0005-0000-0000-00002F950000}"/>
    <cellStyle name="Normal 2 2 2 5_AVA DVA EL" xfId="50136"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37"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38"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39" xr:uid="{00000000-0005-0000-0000-00003D950000}"/>
    <cellStyle name="Normal 2 2 2 6 5" xfId="8024" xr:uid="{00000000-0005-0000-0000-00003E950000}"/>
    <cellStyle name="Normal 2 2 2 6 6" xfId="8025" xr:uid="{00000000-0005-0000-0000-00003F950000}"/>
    <cellStyle name="Normal 2 2 2 6 7" xfId="26521" xr:uid="{00000000-0005-0000-0000-000040950000}"/>
    <cellStyle name="Normal 2 2 2 6 7 2" xfId="26522" xr:uid="{00000000-0005-0000-0000-000041950000}"/>
    <cellStyle name="Normal 2 2 2 6 7 3" xfId="26523" xr:uid="{00000000-0005-0000-0000-000042950000}"/>
    <cellStyle name="Normal 2 2 2 6 7_AVA DVA EL" xfId="26524" xr:uid="{00000000-0005-0000-0000-000043950000}"/>
    <cellStyle name="Normal 2 2 2 6_AVA DVA EL" xfId="50140"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1"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2"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43" xr:uid="{00000000-0005-0000-0000-000051950000}"/>
    <cellStyle name="Normal 2 2 2 7 5" xfId="8036" xr:uid="{00000000-0005-0000-0000-000052950000}"/>
    <cellStyle name="Normal 2 2 2 7 6" xfId="8037" xr:uid="{00000000-0005-0000-0000-000053950000}"/>
    <cellStyle name="Normal 2 2 2 7 7" xfId="26525" xr:uid="{00000000-0005-0000-0000-000054950000}"/>
    <cellStyle name="Normal 2 2 2 7 7 2" xfId="26526" xr:uid="{00000000-0005-0000-0000-000055950000}"/>
    <cellStyle name="Normal 2 2 2 7 7 3" xfId="26527" xr:uid="{00000000-0005-0000-0000-000056950000}"/>
    <cellStyle name="Normal 2 2 2 7 7_AVA DVA EL" xfId="26528" xr:uid="{00000000-0005-0000-0000-000057950000}"/>
    <cellStyle name="Normal 2 2 2 7_AVA DVA EL" xfId="50144"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45"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46"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47" xr:uid="{00000000-0005-0000-0000-000065950000}"/>
    <cellStyle name="Normal 2 2 2 8 5" xfId="8048" xr:uid="{00000000-0005-0000-0000-000066950000}"/>
    <cellStyle name="Normal 2 2 2 8 6" xfId="8049" xr:uid="{00000000-0005-0000-0000-000067950000}"/>
    <cellStyle name="Normal 2 2 2 8 7" xfId="26529" xr:uid="{00000000-0005-0000-0000-000068950000}"/>
    <cellStyle name="Normal 2 2 2 8 7 2" xfId="26530" xr:uid="{00000000-0005-0000-0000-000069950000}"/>
    <cellStyle name="Normal 2 2 2 8 7 3" xfId="26531" xr:uid="{00000000-0005-0000-0000-00006A950000}"/>
    <cellStyle name="Normal 2 2 2 8 7_AVA DVA EL" xfId="26532" xr:uid="{00000000-0005-0000-0000-00006B950000}"/>
    <cellStyle name="Normal 2 2 2 8_AVA DVA EL" xfId="50148"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49"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50"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1" xr:uid="{00000000-0005-0000-0000-000079950000}"/>
    <cellStyle name="Normal 2 2 2 9 5" xfId="8060" xr:uid="{00000000-0005-0000-0000-00007A950000}"/>
    <cellStyle name="Normal 2 2 2 9 6" xfId="8061" xr:uid="{00000000-0005-0000-0000-00007B950000}"/>
    <cellStyle name="Normal 2 2 2 9 7" xfId="26533" xr:uid="{00000000-0005-0000-0000-00007C950000}"/>
    <cellStyle name="Normal 2 2 2 9 7 2" xfId="26534" xr:uid="{00000000-0005-0000-0000-00007D950000}"/>
    <cellStyle name="Normal 2 2 2 9 7 3" xfId="26535" xr:uid="{00000000-0005-0000-0000-00007E950000}"/>
    <cellStyle name="Normal 2 2 2 9 7_AVA DVA EL" xfId="26536" xr:uid="{00000000-0005-0000-0000-00007F950000}"/>
    <cellStyle name="Normal 2 2 2 9_AVA DVA EL" xfId="50152" xr:uid="{00000000-0005-0000-0000-000080950000}"/>
    <cellStyle name="Normal 2 2 2_11" xfId="8062" xr:uid="{00000000-0005-0000-0000-000081950000}"/>
    <cellStyle name="Normal 2 2 20" xfId="8063" xr:uid="{00000000-0005-0000-0000-000082950000}"/>
    <cellStyle name="Normal 2 2 20 2" xfId="26537" xr:uid="{00000000-0005-0000-0000-000083950000}"/>
    <cellStyle name="Normal 2 2 20_AVA DVA EL" xfId="26538"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39" xr:uid="{00000000-0005-0000-0000-00008A950000}"/>
    <cellStyle name="Normal 2 2 25_A01" xfId="35953" xr:uid="{00000000-0005-0000-0000-00008B950000}"/>
    <cellStyle name="Normal 2 2 26" xfId="8069" xr:uid="{00000000-0005-0000-0000-00008C950000}"/>
    <cellStyle name="Normal 2 2 26 2" xfId="26540" xr:uid="{00000000-0005-0000-0000-00008D950000}"/>
    <cellStyle name="Normal 2 2 26 3" xfId="26541" xr:uid="{00000000-0005-0000-0000-00008E950000}"/>
    <cellStyle name="Normal 2 2 26_AVA DVA EL" xfId="26542" xr:uid="{00000000-0005-0000-0000-00008F950000}"/>
    <cellStyle name="Normal 2 2 27" xfId="26543" xr:uid="{00000000-0005-0000-0000-000090950000}"/>
    <cellStyle name="Normal 2 2 27 2" xfId="36067" xr:uid="{00000000-0005-0000-0000-000091950000}"/>
    <cellStyle name="Normal 2 2 28" xfId="36201" xr:uid="{00000000-0005-0000-0000-000092950000}"/>
    <cellStyle name="Normal 2 2 29" xfId="36200" xr:uid="{00000000-0005-0000-0000-000093950000}"/>
    <cellStyle name="Normal 2 2 3" xfId="8070" xr:uid="{00000000-0005-0000-0000-000094950000}"/>
    <cellStyle name="Normal 2 2 3 10" xfId="8071" xr:uid="{00000000-0005-0000-0000-000095950000}"/>
    <cellStyle name="Normal 2 2 3 10 2" xfId="26544" xr:uid="{00000000-0005-0000-0000-000096950000}"/>
    <cellStyle name="Normal 2 2 3 10_AVA DVA EL" xfId="26545" xr:uid="{00000000-0005-0000-0000-000097950000}"/>
    <cellStyle name="Normal 2 2 3 11" xfId="8072" xr:uid="{00000000-0005-0000-0000-000098950000}"/>
    <cellStyle name="Normal 2 2 3 11 2" xfId="26546" xr:uid="{00000000-0005-0000-0000-000099950000}"/>
    <cellStyle name="Normal 2 2 3 11_AVA DVA EL" xfId="26547" xr:uid="{00000000-0005-0000-0000-00009A950000}"/>
    <cellStyle name="Normal 2 2 3 12" xfId="26548" xr:uid="{00000000-0005-0000-0000-00009B950000}"/>
    <cellStyle name="Normal 2 2 3 12 2" xfId="26549" xr:uid="{00000000-0005-0000-0000-00009C950000}"/>
    <cellStyle name="Normal 2 2 3 12 3" xfId="26550" xr:uid="{00000000-0005-0000-0000-00009D950000}"/>
    <cellStyle name="Normal 2 2 3 12_AVA DVA EL" xfId="26551" xr:uid="{00000000-0005-0000-0000-00009E950000}"/>
    <cellStyle name="Normal 2 2 3 13" xfId="26552" xr:uid="{00000000-0005-0000-0000-00009F950000}"/>
    <cellStyle name="Normal 2 2 3 14" xfId="50153" xr:uid="{00000000-0005-0000-0000-0000A0950000}"/>
    <cellStyle name="Normal 2 2 3 2" xfId="8073" xr:uid="{00000000-0005-0000-0000-0000A1950000}"/>
    <cellStyle name="Normal 2 2 3 2 2" xfId="8074" xr:uid="{00000000-0005-0000-0000-0000A2950000}"/>
    <cellStyle name="Normal 2 2 3 2 2 2" xfId="26553" xr:uid="{00000000-0005-0000-0000-0000A3950000}"/>
    <cellStyle name="Normal 2 2 3 2 2_AVA DVA EL" xfId="26554" xr:uid="{00000000-0005-0000-0000-0000A4950000}"/>
    <cellStyle name="Normal 2 2 3 2 3" xfId="26555" xr:uid="{00000000-0005-0000-0000-0000A5950000}"/>
    <cellStyle name="Normal 2 2 3 2_AVA DVA EL" xfId="26556" xr:uid="{00000000-0005-0000-0000-0000A6950000}"/>
    <cellStyle name="Normal 2 2 3 3" xfId="8075" xr:uid="{00000000-0005-0000-0000-0000A7950000}"/>
    <cellStyle name="Normal 2 2 3 3 2" xfId="26557" xr:uid="{00000000-0005-0000-0000-0000A8950000}"/>
    <cellStyle name="Normal 2 2 3 3_AVA DVA EL" xfId="26558" xr:uid="{00000000-0005-0000-0000-0000A9950000}"/>
    <cellStyle name="Normal 2 2 3 4" xfId="8076" xr:uid="{00000000-0005-0000-0000-0000AA950000}"/>
    <cellStyle name="Normal 2 2 3 4 2" xfId="26559" xr:uid="{00000000-0005-0000-0000-0000AB950000}"/>
    <cellStyle name="Normal 2 2 3 4_AVA DVA EL" xfId="26560" xr:uid="{00000000-0005-0000-0000-0000AC950000}"/>
    <cellStyle name="Normal 2 2 3 5" xfId="8077" xr:uid="{00000000-0005-0000-0000-0000AD950000}"/>
    <cellStyle name="Normal 2 2 3 5 2" xfId="26561" xr:uid="{00000000-0005-0000-0000-0000AE950000}"/>
    <cellStyle name="Normal 2 2 3 5_AVA DVA EL" xfId="26562" xr:uid="{00000000-0005-0000-0000-0000AF950000}"/>
    <cellStyle name="Normal 2 2 3 6" xfId="8078" xr:uid="{00000000-0005-0000-0000-0000B0950000}"/>
    <cellStyle name="Normal 2 2 3 6 2" xfId="26563" xr:uid="{00000000-0005-0000-0000-0000B1950000}"/>
    <cellStyle name="Normal 2 2 3 6_AVA DVA EL" xfId="26564" xr:uid="{00000000-0005-0000-0000-0000B2950000}"/>
    <cellStyle name="Normal 2 2 3 7" xfId="8079" xr:uid="{00000000-0005-0000-0000-0000B3950000}"/>
    <cellStyle name="Normal 2 2 3 7 2" xfId="26565" xr:uid="{00000000-0005-0000-0000-0000B4950000}"/>
    <cellStyle name="Normal 2 2 3 7_AVA DVA EL" xfId="26566" xr:uid="{00000000-0005-0000-0000-0000B5950000}"/>
    <cellStyle name="Normal 2 2 3 8" xfId="8080" xr:uid="{00000000-0005-0000-0000-0000B6950000}"/>
    <cellStyle name="Normal 2 2 3 8 2" xfId="26567" xr:uid="{00000000-0005-0000-0000-0000B7950000}"/>
    <cellStyle name="Normal 2 2 3 8_AVA DVA EL" xfId="26568" xr:uid="{00000000-0005-0000-0000-0000B8950000}"/>
    <cellStyle name="Normal 2 2 3 9" xfId="8081" xr:uid="{00000000-0005-0000-0000-0000B9950000}"/>
    <cellStyle name="Normal 2 2 3 9 2" xfId="26569" xr:uid="{00000000-0005-0000-0000-0000BA950000}"/>
    <cellStyle name="Normal 2 2 3 9_AVA DVA EL" xfId="26570" xr:uid="{00000000-0005-0000-0000-0000BB950000}"/>
    <cellStyle name="Normal 2 2 3_AVA DVA EL" xfId="26571" xr:uid="{00000000-0005-0000-0000-0000BC950000}"/>
    <cellStyle name="Normal 2 2 30" xfId="36208" xr:uid="{00000000-0005-0000-0000-0000BD950000}"/>
    <cellStyle name="Normal 2 2 31" xfId="36212" xr:uid="{00000000-0005-0000-0000-0000BE950000}"/>
    <cellStyle name="Normal 2 2 32" xfId="36216" xr:uid="{00000000-0005-0000-0000-0000BF950000}"/>
    <cellStyle name="Normal 2 2 33" xfId="36220" xr:uid="{00000000-0005-0000-0000-0000C0950000}"/>
    <cellStyle name="Normal 2 2 34" xfId="36199" xr:uid="{00000000-0005-0000-0000-0000C1950000}"/>
    <cellStyle name="Normal 2 2 35" xfId="36198" xr:uid="{00000000-0005-0000-0000-0000C2950000}"/>
    <cellStyle name="Normal 2 2 36" xfId="36225" xr:uid="{00000000-0005-0000-0000-0000C3950000}"/>
    <cellStyle name="Normal 2 2 37" xfId="36228" xr:uid="{00000000-0005-0000-0000-0000C4950000}"/>
    <cellStyle name="Normal 2 2 38" xfId="36416" xr:uid="{00000000-0005-0000-0000-0000C5950000}"/>
    <cellStyle name="Normal 2 2 39" xfId="36567" xr:uid="{00000000-0005-0000-0000-0000C6950000}"/>
    <cellStyle name="Normal 2 2 4" xfId="8082" xr:uid="{00000000-0005-0000-0000-0000C7950000}"/>
    <cellStyle name="Normal 2 2 4 10" xfId="8083" xr:uid="{00000000-0005-0000-0000-0000C8950000}"/>
    <cellStyle name="Normal 2 2 4 11" xfId="26572" xr:uid="{00000000-0005-0000-0000-0000C9950000}"/>
    <cellStyle name="Normal 2 2 4 11 2" xfId="26573" xr:uid="{00000000-0005-0000-0000-0000CA950000}"/>
    <cellStyle name="Normal 2 2 4 11 3" xfId="26574" xr:uid="{00000000-0005-0000-0000-0000CB950000}"/>
    <cellStyle name="Normal 2 2 4 11_AVA DVA EL" xfId="26575" xr:uid="{00000000-0005-0000-0000-0000CC950000}"/>
    <cellStyle name="Normal 2 2 4 12" xfId="50154" xr:uid="{00000000-0005-0000-0000-0000CD950000}"/>
    <cellStyle name="Normal 2 2 4 2" xfId="8084" xr:uid="{00000000-0005-0000-0000-0000CE950000}"/>
    <cellStyle name="Normal 2 2 4 2 10" xfId="26576" xr:uid="{00000000-0005-0000-0000-0000CF950000}"/>
    <cellStyle name="Normal 2 2 4 2 10 2" xfId="26577" xr:uid="{00000000-0005-0000-0000-0000D0950000}"/>
    <cellStyle name="Normal 2 2 4 2 10 3" xfId="26578" xr:uid="{00000000-0005-0000-0000-0000D1950000}"/>
    <cellStyle name="Normal 2 2 4 2 10_AVA DVA EL" xfId="26579" xr:uid="{00000000-0005-0000-0000-0000D2950000}"/>
    <cellStyle name="Normal 2 2 4 2 2" xfId="8085" xr:uid="{00000000-0005-0000-0000-0000D3950000}"/>
    <cellStyle name="Normal 2 2 4 2 2 2" xfId="8086" xr:uid="{00000000-0005-0000-0000-0000D4950000}"/>
    <cellStyle name="Normal 2 2 4 2 2 2 2" xfId="26580" xr:uid="{00000000-0005-0000-0000-0000D5950000}"/>
    <cellStyle name="Normal 2 2 4 2 2 2_AVA DVA EL" xfId="26581"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2" xr:uid="{00000000-0005-0000-0000-0000DB950000}"/>
    <cellStyle name="Normal 2 2 4 2 3" xfId="8091" xr:uid="{00000000-0005-0000-0000-0000DC950000}"/>
    <cellStyle name="Normal 2 2 4 2 3 2" xfId="26583" xr:uid="{00000000-0005-0000-0000-0000DD950000}"/>
    <cellStyle name="Normal 2 2 4 2 3_AVA DVA EL" xfId="26584" xr:uid="{00000000-0005-0000-0000-0000DE950000}"/>
    <cellStyle name="Normal 2 2 4 2 4" xfId="8092" xr:uid="{00000000-0005-0000-0000-0000DF950000}"/>
    <cellStyle name="Normal 2 2 4 2 4 2" xfId="26585" xr:uid="{00000000-0005-0000-0000-0000E0950000}"/>
    <cellStyle name="Normal 2 2 4 2 4_AVA DVA EL" xfId="26586" xr:uid="{00000000-0005-0000-0000-0000E1950000}"/>
    <cellStyle name="Normal 2 2 4 2 5" xfId="8093" xr:uid="{00000000-0005-0000-0000-0000E2950000}"/>
    <cellStyle name="Normal 2 2 4 2 5 2" xfId="26587" xr:uid="{00000000-0005-0000-0000-0000E3950000}"/>
    <cellStyle name="Normal 2 2 4 2 5_AVA DVA EL" xfId="26588" xr:uid="{00000000-0005-0000-0000-0000E4950000}"/>
    <cellStyle name="Normal 2 2 4 2 6" xfId="8094" xr:uid="{00000000-0005-0000-0000-0000E5950000}"/>
    <cellStyle name="Normal 2 2 4 2 6 2" xfId="26589" xr:uid="{00000000-0005-0000-0000-0000E6950000}"/>
    <cellStyle name="Normal 2 2 4 2 6_AVA DVA EL" xfId="26590" xr:uid="{00000000-0005-0000-0000-0000E7950000}"/>
    <cellStyle name="Normal 2 2 4 2 7" xfId="8095" xr:uid="{00000000-0005-0000-0000-0000E8950000}"/>
    <cellStyle name="Normal 2 2 4 2 7 2" xfId="26591" xr:uid="{00000000-0005-0000-0000-0000E9950000}"/>
    <cellStyle name="Normal 2 2 4 2 7_AVA DVA EL" xfId="26592" xr:uid="{00000000-0005-0000-0000-0000EA950000}"/>
    <cellStyle name="Normal 2 2 4 2 8" xfId="8096" xr:uid="{00000000-0005-0000-0000-0000EB950000}"/>
    <cellStyle name="Normal 2 2 4 2 8 2" xfId="26593" xr:uid="{00000000-0005-0000-0000-0000EC950000}"/>
    <cellStyle name="Normal 2 2 4 2 8_AVA DVA EL" xfId="26594" xr:uid="{00000000-0005-0000-0000-0000ED950000}"/>
    <cellStyle name="Normal 2 2 4 2 9" xfId="8097" xr:uid="{00000000-0005-0000-0000-0000EE950000}"/>
    <cellStyle name="Normal 2 2 4 2 9 2" xfId="26595" xr:uid="{00000000-0005-0000-0000-0000EF950000}"/>
    <cellStyle name="Normal 2 2 4 2 9_AVA DVA EL" xfId="26596" xr:uid="{00000000-0005-0000-0000-0000F0950000}"/>
    <cellStyle name="Normal 2 2 4 2_AVA DVA EL" xfId="26597" xr:uid="{00000000-0005-0000-0000-0000F1950000}"/>
    <cellStyle name="Normal 2 2 4 3" xfId="8098" xr:uid="{00000000-0005-0000-0000-0000F2950000}"/>
    <cellStyle name="Normal 2 2 4 3 2" xfId="8099" xr:uid="{00000000-0005-0000-0000-0000F3950000}"/>
    <cellStyle name="Normal 2 2 4 3 2 2" xfId="26598" xr:uid="{00000000-0005-0000-0000-0000F4950000}"/>
    <cellStyle name="Normal 2 2 4 3 2_AVA DVA EL" xfId="26599" xr:uid="{00000000-0005-0000-0000-0000F5950000}"/>
    <cellStyle name="Normal 2 2 4 3 3" xfId="8100" xr:uid="{00000000-0005-0000-0000-0000F6950000}"/>
    <cellStyle name="Normal 2 2 4 3 3 2" xfId="26600" xr:uid="{00000000-0005-0000-0000-0000F7950000}"/>
    <cellStyle name="Normal 2 2 4 3 3_AVA DVA EL" xfId="26601" xr:uid="{00000000-0005-0000-0000-0000F8950000}"/>
    <cellStyle name="Normal 2 2 4 3 4" xfId="8101" xr:uid="{00000000-0005-0000-0000-0000F9950000}"/>
    <cellStyle name="Normal 2 2 4 3 4 2" xfId="26602" xr:uid="{00000000-0005-0000-0000-0000FA950000}"/>
    <cellStyle name="Normal 2 2 4 3 4_AVA DVA EL" xfId="26603" xr:uid="{00000000-0005-0000-0000-0000FB950000}"/>
    <cellStyle name="Normal 2 2 4 3 5" xfId="8102" xr:uid="{00000000-0005-0000-0000-0000FC950000}"/>
    <cellStyle name="Normal 2 2 4 3 5 2" xfId="26604" xr:uid="{00000000-0005-0000-0000-0000FD950000}"/>
    <cellStyle name="Normal 2 2 4 3 5_AVA DVA EL" xfId="26605" xr:uid="{00000000-0005-0000-0000-0000FE950000}"/>
    <cellStyle name="Normal 2 2 4 3 6" xfId="8103" xr:uid="{00000000-0005-0000-0000-0000FF950000}"/>
    <cellStyle name="Normal 2 2 4 3 6 2" xfId="26606" xr:uid="{00000000-0005-0000-0000-000000960000}"/>
    <cellStyle name="Normal 2 2 4 3 6_AVA DVA EL" xfId="26607" xr:uid="{00000000-0005-0000-0000-000001960000}"/>
    <cellStyle name="Normal 2 2 4 3 7" xfId="26608" xr:uid="{00000000-0005-0000-0000-000002960000}"/>
    <cellStyle name="Normal 2 2 4 3 7 2" xfId="26609" xr:uid="{00000000-0005-0000-0000-000003960000}"/>
    <cellStyle name="Normal 2 2 4 3 7 3" xfId="26610" xr:uid="{00000000-0005-0000-0000-000004960000}"/>
    <cellStyle name="Normal 2 2 4 3 7_AVA DVA EL" xfId="26611" xr:uid="{00000000-0005-0000-0000-000005960000}"/>
    <cellStyle name="Normal 2 2 4 3 8" xfId="26612" xr:uid="{00000000-0005-0000-0000-000006960000}"/>
    <cellStyle name="Normal 2 2 4 3_AVA DVA EL" xfId="26613" xr:uid="{00000000-0005-0000-0000-000007960000}"/>
    <cellStyle name="Normal 2 2 4 4" xfId="8104" xr:uid="{00000000-0005-0000-0000-000008960000}"/>
    <cellStyle name="Normal 2 2 4 4 2" xfId="26614" xr:uid="{00000000-0005-0000-0000-000009960000}"/>
    <cellStyle name="Normal 2 2 4 4_AVA DVA EL" xfId="26615" xr:uid="{00000000-0005-0000-0000-00000A960000}"/>
    <cellStyle name="Normal 2 2 4 5" xfId="8105" xr:uid="{00000000-0005-0000-0000-00000B960000}"/>
    <cellStyle name="Normal 2 2 4 5 2" xfId="26616" xr:uid="{00000000-0005-0000-0000-00000C960000}"/>
    <cellStyle name="Normal 2 2 4 5_AVA DVA EL" xfId="26617" xr:uid="{00000000-0005-0000-0000-00000D960000}"/>
    <cellStyle name="Normal 2 2 4 6" xfId="8106" xr:uid="{00000000-0005-0000-0000-00000E960000}"/>
    <cellStyle name="Normal 2 2 4 6 2" xfId="26618" xr:uid="{00000000-0005-0000-0000-00000F960000}"/>
    <cellStyle name="Normal 2 2 4 6_AVA DVA EL" xfId="26619"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0" xr:uid="{00000000-0005-0000-0000-000014960000}"/>
    <cellStyle name="Normal 2 2 40" xfId="36659" xr:uid="{00000000-0005-0000-0000-000015960000}"/>
    <cellStyle name="Normal 2 2 41" xfId="36547" xr:uid="{00000000-0005-0000-0000-000016960000}"/>
    <cellStyle name="Normal 2 2 42" xfId="36645" xr:uid="{00000000-0005-0000-0000-000017960000}"/>
    <cellStyle name="Normal 2 2 43" xfId="35987" xr:uid="{00000000-0005-0000-0000-000018960000}"/>
    <cellStyle name="Normal 2 2 44" xfId="36098" xr:uid="{00000000-0005-0000-0000-000019960000}"/>
    <cellStyle name="Normal 2 2 45" xfId="36864" xr:uid="{00000000-0005-0000-0000-00001A960000}"/>
    <cellStyle name="Normal 2 2 5" xfId="8110" xr:uid="{00000000-0005-0000-0000-00001B960000}"/>
    <cellStyle name="Normal 2 2 5 2" xfId="8111" xr:uid="{00000000-0005-0000-0000-00001C960000}"/>
    <cellStyle name="Normal 2 2 5 2 2" xfId="26621" xr:uid="{00000000-0005-0000-0000-00001D960000}"/>
    <cellStyle name="Normal 2 2 5 2 2 2" xfId="26622" xr:uid="{00000000-0005-0000-0000-00001E960000}"/>
    <cellStyle name="Normal 2 2 5 2 2 3" xfId="26623" xr:uid="{00000000-0005-0000-0000-00001F960000}"/>
    <cellStyle name="Normal 2 2 5 2 2_AVA DVA EL" xfId="26624" xr:uid="{00000000-0005-0000-0000-000020960000}"/>
    <cellStyle name="Normal 2 2 5 2_AVA DVA EL" xfId="50155" xr:uid="{00000000-0005-0000-0000-000021960000}"/>
    <cellStyle name="Normal 2 2 5 3" xfId="8112" xr:uid="{00000000-0005-0000-0000-000022960000}"/>
    <cellStyle name="Normal 2 2 5 3 2" xfId="26625" xr:uid="{00000000-0005-0000-0000-000023960000}"/>
    <cellStyle name="Normal 2 2 5 3 2 2" xfId="26626" xr:uid="{00000000-0005-0000-0000-000024960000}"/>
    <cellStyle name="Normal 2 2 5 3 2 3" xfId="26627" xr:uid="{00000000-0005-0000-0000-000025960000}"/>
    <cellStyle name="Normal 2 2 5 3 2_AVA DVA EL" xfId="26628" xr:uid="{00000000-0005-0000-0000-000026960000}"/>
    <cellStyle name="Normal 2 2 5 3 3" xfId="26629" xr:uid="{00000000-0005-0000-0000-000027960000}"/>
    <cellStyle name="Normal 2 2 5 3_AVA DVA EL" xfId="26630" xr:uid="{00000000-0005-0000-0000-000028960000}"/>
    <cellStyle name="Normal 2 2 5 4" xfId="26631" xr:uid="{00000000-0005-0000-0000-000029960000}"/>
    <cellStyle name="Normal 2 2 5 4 2" xfId="26632" xr:uid="{00000000-0005-0000-0000-00002A960000}"/>
    <cellStyle name="Normal 2 2 5 4 3" xfId="26633" xr:uid="{00000000-0005-0000-0000-00002B960000}"/>
    <cellStyle name="Normal 2 2 5 4_AVA DVA EL" xfId="26634" xr:uid="{00000000-0005-0000-0000-00002C960000}"/>
    <cellStyle name="Normal 2 2 5_4Q16" xfId="26635" xr:uid="{00000000-0005-0000-0000-00002D960000}"/>
    <cellStyle name="Normal 2 2 6" xfId="8113" xr:uid="{00000000-0005-0000-0000-00002E960000}"/>
    <cellStyle name="Normal 2 2 6 2" xfId="8114" xr:uid="{00000000-0005-0000-0000-00002F960000}"/>
    <cellStyle name="Normal 2 2 6 2 2" xfId="26636" xr:uid="{00000000-0005-0000-0000-000030960000}"/>
    <cellStyle name="Normal 2 2 6 2_AVA DVA EL" xfId="26637"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8" xr:uid="{00000000-0005-0000-0000-000036960000}"/>
    <cellStyle name="Normal 2 2 6 7 2" xfId="26639" xr:uid="{00000000-0005-0000-0000-000037960000}"/>
    <cellStyle name="Normal 2 2 6 7 3" xfId="26640" xr:uid="{00000000-0005-0000-0000-000038960000}"/>
    <cellStyle name="Normal 2 2 6 7_AVA DVA EL" xfId="26641" xr:uid="{00000000-0005-0000-0000-000039960000}"/>
    <cellStyle name="Normal 2 2 6_AVA DVA EL" xfId="26642" xr:uid="{00000000-0005-0000-0000-00003A960000}"/>
    <cellStyle name="Normal 2 2 7" xfId="8119" xr:uid="{00000000-0005-0000-0000-00003B960000}"/>
    <cellStyle name="Normal 2 2 7 2" xfId="8120" xr:uid="{00000000-0005-0000-0000-00003C960000}"/>
    <cellStyle name="Normal 2 2 7 2 2" xfId="26643" xr:uid="{00000000-0005-0000-0000-00003D960000}"/>
    <cellStyle name="Normal 2 2 7 2_AVA DVA EL" xfId="26644"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5" xr:uid="{00000000-0005-0000-0000-000043960000}"/>
    <cellStyle name="Normal 2 2 7 7 2" xfId="26646" xr:uid="{00000000-0005-0000-0000-000044960000}"/>
    <cellStyle name="Normal 2 2 7 7 3" xfId="26647" xr:uid="{00000000-0005-0000-0000-000045960000}"/>
    <cellStyle name="Normal 2 2 7 7_AVA DVA EL" xfId="26648" xr:uid="{00000000-0005-0000-0000-000046960000}"/>
    <cellStyle name="Normal 2 2 7_AVA DVA EL" xfId="26649" xr:uid="{00000000-0005-0000-0000-000047960000}"/>
    <cellStyle name="Normal 2 2 8" xfId="8125" xr:uid="{00000000-0005-0000-0000-000048960000}"/>
    <cellStyle name="Normal 2 2 8 2" xfId="8126" xr:uid="{00000000-0005-0000-0000-000049960000}"/>
    <cellStyle name="Normal 2 2 8 2 2" xfId="26650" xr:uid="{00000000-0005-0000-0000-00004A960000}"/>
    <cellStyle name="Normal 2 2 8 2_AVA DVA EL" xfId="26651" xr:uid="{00000000-0005-0000-0000-00004B960000}"/>
    <cellStyle name="Normal 2 2 8 3" xfId="26652" xr:uid="{00000000-0005-0000-0000-00004C960000}"/>
    <cellStyle name="Normal 2 2 8 3 2" xfId="26653" xr:uid="{00000000-0005-0000-0000-00004D960000}"/>
    <cellStyle name="Normal 2 2 8 3 3" xfId="26654" xr:uid="{00000000-0005-0000-0000-00004E960000}"/>
    <cellStyle name="Normal 2 2 8 3_AVA DVA EL" xfId="26655" xr:uid="{00000000-0005-0000-0000-00004F960000}"/>
    <cellStyle name="Normal 2 2 8 4" xfId="26656" xr:uid="{00000000-0005-0000-0000-000050960000}"/>
    <cellStyle name="Normal 2 2 8_AVA DVA EL" xfId="26657" xr:uid="{00000000-0005-0000-0000-000051960000}"/>
    <cellStyle name="Normal 2 2 9" xfId="8127" xr:uid="{00000000-0005-0000-0000-000052960000}"/>
    <cellStyle name="Normal 2 2 9 2" xfId="8128" xr:uid="{00000000-0005-0000-0000-000053960000}"/>
    <cellStyle name="Normal 2 2 9 2 2" xfId="26658" xr:uid="{00000000-0005-0000-0000-000054960000}"/>
    <cellStyle name="Normal 2 2 9 2_AVA DVA EL" xfId="26659" xr:uid="{00000000-0005-0000-0000-000055960000}"/>
    <cellStyle name="Normal 2 2 9 3" xfId="26660" xr:uid="{00000000-0005-0000-0000-000056960000}"/>
    <cellStyle name="Normal 2 2 9 3 2" xfId="26661" xr:uid="{00000000-0005-0000-0000-000057960000}"/>
    <cellStyle name="Normal 2 2 9 3 3" xfId="26662" xr:uid="{00000000-0005-0000-0000-000058960000}"/>
    <cellStyle name="Normal 2 2 9 3_AVA DVA EL" xfId="26663" xr:uid="{00000000-0005-0000-0000-000059960000}"/>
    <cellStyle name="Normal 2 2 9 4" xfId="26664" xr:uid="{00000000-0005-0000-0000-00005A960000}"/>
    <cellStyle name="Normal 2 2 9_AVA DVA EL" xfId="26665"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6" xr:uid="{00000000-0005-0000-0000-00005F960000}"/>
    <cellStyle name="Normal 2 20 2_AVA DVA EL" xfId="26667" xr:uid="{00000000-0005-0000-0000-000060960000}"/>
    <cellStyle name="Normal 2 20 3" xfId="8132" xr:uid="{00000000-0005-0000-0000-000061960000}"/>
    <cellStyle name="Normal 2 20 3 2" xfId="26668" xr:uid="{00000000-0005-0000-0000-000062960000}"/>
    <cellStyle name="Normal 2 20 3_AVA DVA EL" xfId="26669" xr:uid="{00000000-0005-0000-0000-000063960000}"/>
    <cellStyle name="Normal 2 20 4" xfId="8133" xr:uid="{00000000-0005-0000-0000-000064960000}"/>
    <cellStyle name="Normal 2 20 4 2" xfId="26670" xr:uid="{00000000-0005-0000-0000-000065960000}"/>
    <cellStyle name="Normal 2 20 4_AVA DVA EL" xfId="26671" xr:uid="{00000000-0005-0000-0000-000066960000}"/>
    <cellStyle name="Normal 2 20 5" xfId="8134" xr:uid="{00000000-0005-0000-0000-000067960000}"/>
    <cellStyle name="Normal 2 20 5 2" xfId="26672" xr:uid="{00000000-0005-0000-0000-000068960000}"/>
    <cellStyle name="Normal 2 20 5_AVA DVA EL" xfId="26673" xr:uid="{00000000-0005-0000-0000-000069960000}"/>
    <cellStyle name="Normal 2 20 6" xfId="26674" xr:uid="{00000000-0005-0000-0000-00006A960000}"/>
    <cellStyle name="Normal 2 20_AVA DVA EL" xfId="26675" xr:uid="{00000000-0005-0000-0000-00006B960000}"/>
    <cellStyle name="Normal 2 21" xfId="8135" xr:uid="{00000000-0005-0000-0000-00006C960000}"/>
    <cellStyle name="Normal 2 21 2" xfId="8136" xr:uid="{00000000-0005-0000-0000-00006D960000}"/>
    <cellStyle name="Normal 2 21 2 2" xfId="26676" xr:uid="{00000000-0005-0000-0000-00006E960000}"/>
    <cellStyle name="Normal 2 21 2_AVA DVA EL" xfId="26677" xr:uid="{00000000-0005-0000-0000-00006F960000}"/>
    <cellStyle name="Normal 2 21 3" xfId="8137" xr:uid="{00000000-0005-0000-0000-000070960000}"/>
    <cellStyle name="Normal 2 21 3 2" xfId="26678" xr:uid="{00000000-0005-0000-0000-000071960000}"/>
    <cellStyle name="Normal 2 21 3_AVA DVA EL" xfId="26679" xr:uid="{00000000-0005-0000-0000-000072960000}"/>
    <cellStyle name="Normal 2 21 4" xfId="26680" xr:uid="{00000000-0005-0000-0000-000073960000}"/>
    <cellStyle name="Normal 2 21_AVA DVA EL" xfId="26681" xr:uid="{00000000-0005-0000-0000-000074960000}"/>
    <cellStyle name="Normal 2 22" xfId="8138" xr:uid="{00000000-0005-0000-0000-000075960000}"/>
    <cellStyle name="Normal 2 22 2" xfId="26682" xr:uid="{00000000-0005-0000-0000-000076960000}"/>
    <cellStyle name="Normal 2 22_AVA DVA EL" xfId="26683" xr:uid="{00000000-0005-0000-0000-000077960000}"/>
    <cellStyle name="Normal 2 23" xfId="8139" xr:uid="{00000000-0005-0000-0000-000078960000}"/>
    <cellStyle name="Normal 2 23 2" xfId="26684" xr:uid="{00000000-0005-0000-0000-000079960000}"/>
    <cellStyle name="Normal 2 23_AVA DVA EL" xfId="26685" xr:uid="{00000000-0005-0000-0000-00007A960000}"/>
    <cellStyle name="Normal 2 24" xfId="8140" xr:uid="{00000000-0005-0000-0000-00007B960000}"/>
    <cellStyle name="Normal 2 24 2" xfId="26686" xr:uid="{00000000-0005-0000-0000-00007C960000}"/>
    <cellStyle name="Normal 2 24_AVA DVA EL" xfId="26687" xr:uid="{00000000-0005-0000-0000-00007D960000}"/>
    <cellStyle name="Normal 2 25" xfId="8141" xr:uid="{00000000-0005-0000-0000-00007E960000}"/>
    <cellStyle name="Normal 2 25 2" xfId="26688" xr:uid="{00000000-0005-0000-0000-00007F960000}"/>
    <cellStyle name="Normal 2 25_AVA DVA EL" xfId="26689" xr:uid="{00000000-0005-0000-0000-000080960000}"/>
    <cellStyle name="Normal 2 26" xfId="8142" xr:uid="{00000000-0005-0000-0000-000081960000}"/>
    <cellStyle name="Normal 2 26 2" xfId="26690" xr:uid="{00000000-0005-0000-0000-000082960000}"/>
    <cellStyle name="Normal 2 26_AVA DVA EL" xfId="26691" xr:uid="{00000000-0005-0000-0000-000083960000}"/>
    <cellStyle name="Normal 2 27" xfId="8143" xr:uid="{00000000-0005-0000-0000-000084960000}"/>
    <cellStyle name="Normal 2 27 2" xfId="26692" xr:uid="{00000000-0005-0000-0000-000085960000}"/>
    <cellStyle name="Normal 2 27_AVA DVA EL" xfId="26693" xr:uid="{00000000-0005-0000-0000-000086960000}"/>
    <cellStyle name="Normal 2 28" xfId="8144" xr:uid="{00000000-0005-0000-0000-000087960000}"/>
    <cellStyle name="Normal 2 28 2" xfId="26694" xr:uid="{00000000-0005-0000-0000-000088960000}"/>
    <cellStyle name="Normal 2 28_AVA DVA EL" xfId="26695" xr:uid="{00000000-0005-0000-0000-000089960000}"/>
    <cellStyle name="Normal 2 29" xfId="8145" xr:uid="{00000000-0005-0000-0000-00008A960000}"/>
    <cellStyle name="Normal 2 29 2" xfId="26696" xr:uid="{00000000-0005-0000-0000-00008B960000}"/>
    <cellStyle name="Normal 2 29_AVA DVA EL" xfId="26697" xr:uid="{00000000-0005-0000-0000-00008C960000}"/>
    <cellStyle name="Normal 2 3" xfId="8146" xr:uid="{00000000-0005-0000-0000-00008D960000}"/>
    <cellStyle name="Normal 2 3 10" xfId="8147" xr:uid="{00000000-0005-0000-0000-00008E960000}"/>
    <cellStyle name="Normal 2 3 10 2" xfId="26698" xr:uid="{00000000-0005-0000-0000-00008F960000}"/>
    <cellStyle name="Normal 2 3 10_AVA DVA EL" xfId="26699" xr:uid="{00000000-0005-0000-0000-000090960000}"/>
    <cellStyle name="Normal 2 3 11" xfId="8148" xr:uid="{00000000-0005-0000-0000-000091960000}"/>
    <cellStyle name="Normal 2 3 11 2" xfId="26700" xr:uid="{00000000-0005-0000-0000-000092960000}"/>
    <cellStyle name="Normal 2 3 11_AVA DVA EL" xfId="26701"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2" xr:uid="{00000000-0005-0000-0000-000099960000}"/>
    <cellStyle name="Normal 2 3 16_AVA DVA EL" xfId="26703" xr:uid="{00000000-0005-0000-0000-00009A960000}"/>
    <cellStyle name="Normal 2 3 17" xfId="8154" xr:uid="{00000000-0005-0000-0000-00009B960000}"/>
    <cellStyle name="Normal 2 3 17 2" xfId="26704" xr:uid="{00000000-0005-0000-0000-00009C960000}"/>
    <cellStyle name="Normal 2 3 17_AVA DVA EL" xfId="26705" xr:uid="{00000000-0005-0000-0000-00009D960000}"/>
    <cellStyle name="Normal 2 3 18" xfId="26706" xr:uid="{00000000-0005-0000-0000-00009E960000}"/>
    <cellStyle name="Normal 2 3 18 2" xfId="26707" xr:uid="{00000000-0005-0000-0000-00009F960000}"/>
    <cellStyle name="Normal 2 3 18 3" xfId="26708" xr:uid="{00000000-0005-0000-0000-0000A0960000}"/>
    <cellStyle name="Normal 2 3 18 4" xfId="36068" xr:uid="{00000000-0005-0000-0000-0000A1960000}"/>
    <cellStyle name="Normal 2 3 18_AVA DVA EL" xfId="26709" xr:uid="{00000000-0005-0000-0000-0000A2960000}"/>
    <cellStyle name="Normal 2 3 19" xfId="26710" xr:uid="{00000000-0005-0000-0000-0000A3960000}"/>
    <cellStyle name="Normal 2 3 19 2" xfId="26711" xr:uid="{00000000-0005-0000-0000-0000A4960000}"/>
    <cellStyle name="Normal 2 3 19 3" xfId="26712" xr:uid="{00000000-0005-0000-0000-0000A5960000}"/>
    <cellStyle name="Normal 2 3 19 4" xfId="36193" xr:uid="{00000000-0005-0000-0000-0000A6960000}"/>
    <cellStyle name="Normal 2 3 19_AVA DVA EL" xfId="26713"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56" xr:uid="{00000000-0005-0000-0000-0000AB960000}"/>
    <cellStyle name="Normal 2 3 2 2 2 2 2" xfId="50157" xr:uid="{00000000-0005-0000-0000-0000AC960000}"/>
    <cellStyle name="Normal 2 3 2 2 2 3" xfId="50158" xr:uid="{00000000-0005-0000-0000-0000AD960000}"/>
    <cellStyle name="Normal 2 3 2 2 2_3. Chng in credit spreads" xfId="50159" xr:uid="{00000000-0005-0000-0000-0000AE960000}"/>
    <cellStyle name="Normal 2 3 2 2 3" xfId="8158" xr:uid="{00000000-0005-0000-0000-0000AF960000}"/>
    <cellStyle name="Normal 2 3 2 2 3 2" xfId="50160" xr:uid="{00000000-0005-0000-0000-0000B0960000}"/>
    <cellStyle name="Normal 2 3 2 2 3 2 2" xfId="50161" xr:uid="{00000000-0005-0000-0000-0000B1960000}"/>
    <cellStyle name="Normal 2 3 2 2 3 3" xfId="50162" xr:uid="{00000000-0005-0000-0000-0000B2960000}"/>
    <cellStyle name="Normal 2 3 2 2 3_3. Chng in credit spreads" xfId="50163" xr:uid="{00000000-0005-0000-0000-0000B3960000}"/>
    <cellStyle name="Normal 2 3 2 2 4" xfId="50164" xr:uid="{00000000-0005-0000-0000-0000B4960000}"/>
    <cellStyle name="Normal 2 3 2 2 4 2" xfId="50165" xr:uid="{00000000-0005-0000-0000-0000B5960000}"/>
    <cellStyle name="Normal 2 3 2 2 4 2 2" xfId="50166" xr:uid="{00000000-0005-0000-0000-0000B6960000}"/>
    <cellStyle name="Normal 2 3 2 2 4 3" xfId="50167" xr:uid="{00000000-0005-0000-0000-0000B7960000}"/>
    <cellStyle name="Normal 2 3 2 2 4_3. Chng in credit spreads" xfId="50168" xr:uid="{00000000-0005-0000-0000-0000B8960000}"/>
    <cellStyle name="Normal 2 3 2 2 5" xfId="50169" xr:uid="{00000000-0005-0000-0000-0000B9960000}"/>
    <cellStyle name="Normal 2 3 2 2 5 2" xfId="50170" xr:uid="{00000000-0005-0000-0000-0000BA960000}"/>
    <cellStyle name="Normal 2 3 2 2 6" xfId="50171" xr:uid="{00000000-0005-0000-0000-0000BB960000}"/>
    <cellStyle name="Normal 2 3 2 2_3. Chng in credit spreads" xfId="50172" xr:uid="{00000000-0005-0000-0000-0000BC960000}"/>
    <cellStyle name="Normal 2 3 2 3" xfId="8159" xr:uid="{00000000-0005-0000-0000-0000BD960000}"/>
    <cellStyle name="Normal 2 3 2 3 2" xfId="8160" xr:uid="{00000000-0005-0000-0000-0000BE960000}"/>
    <cellStyle name="Normal 2 3 2 3 2 2" xfId="50173" xr:uid="{00000000-0005-0000-0000-0000BF960000}"/>
    <cellStyle name="Normal 2 3 2 3 3" xfId="8161" xr:uid="{00000000-0005-0000-0000-0000C0960000}"/>
    <cellStyle name="Normal 2 3 2 3 4" xfId="50174" xr:uid="{00000000-0005-0000-0000-0000C1960000}"/>
    <cellStyle name="Normal 2 3 2 3_3. Chng in credit spreads" xfId="50175" xr:uid="{00000000-0005-0000-0000-0000C2960000}"/>
    <cellStyle name="Normal 2 3 2 4" xfId="8162" xr:uid="{00000000-0005-0000-0000-0000C3960000}"/>
    <cellStyle name="Normal 2 3 2 4 2" xfId="8163" xr:uid="{00000000-0005-0000-0000-0000C4960000}"/>
    <cellStyle name="Normal 2 3 2 4 2 2" xfId="50176" xr:uid="{00000000-0005-0000-0000-0000C5960000}"/>
    <cellStyle name="Normal 2 3 2 4 3" xfId="8164" xr:uid="{00000000-0005-0000-0000-0000C6960000}"/>
    <cellStyle name="Normal 2 3 2 4 4" xfId="50177" xr:uid="{00000000-0005-0000-0000-0000C7960000}"/>
    <cellStyle name="Normal 2 3 2 4_3. Chng in credit spreads" xfId="50178" xr:uid="{00000000-0005-0000-0000-0000C8960000}"/>
    <cellStyle name="Normal 2 3 2 5" xfId="8165" xr:uid="{00000000-0005-0000-0000-0000C9960000}"/>
    <cellStyle name="Normal 2 3 2 5 2" xfId="50179" xr:uid="{00000000-0005-0000-0000-0000CA960000}"/>
    <cellStyle name="Normal 2 3 2 5 2 2" xfId="50180" xr:uid="{00000000-0005-0000-0000-0000CB960000}"/>
    <cellStyle name="Normal 2 3 2 5 3" xfId="50181" xr:uid="{00000000-0005-0000-0000-0000CC960000}"/>
    <cellStyle name="Normal 2 3 2 5_3. Chng in credit spreads" xfId="50182" xr:uid="{00000000-0005-0000-0000-0000CD960000}"/>
    <cellStyle name="Normal 2 3 2 6" xfId="8166" xr:uid="{00000000-0005-0000-0000-0000CE960000}"/>
    <cellStyle name="Normal 2 3 2 6 2" xfId="50183" xr:uid="{00000000-0005-0000-0000-0000CF960000}"/>
    <cellStyle name="Normal 2 3 2 6 2 2" xfId="50184" xr:uid="{00000000-0005-0000-0000-0000D0960000}"/>
    <cellStyle name="Normal 2 3 2 6 3" xfId="50185" xr:uid="{00000000-0005-0000-0000-0000D1960000}"/>
    <cellStyle name="Normal 2 3 2 6_3. Chng in credit spreads" xfId="50186" xr:uid="{00000000-0005-0000-0000-0000D2960000}"/>
    <cellStyle name="Normal 2 3 2 7" xfId="26714" xr:uid="{00000000-0005-0000-0000-0000D3960000}"/>
    <cellStyle name="Normal 2 3 2 7 2" xfId="26715" xr:uid="{00000000-0005-0000-0000-0000D4960000}"/>
    <cellStyle name="Normal 2 3 2 7 3" xfId="26716" xr:uid="{00000000-0005-0000-0000-0000D5960000}"/>
    <cellStyle name="Normal 2 3 2 7 4" xfId="36368" xr:uid="{00000000-0005-0000-0000-0000D6960000}"/>
    <cellStyle name="Normal 2 3 2 7_AVA DVA EL" xfId="26717" xr:uid="{00000000-0005-0000-0000-0000D7960000}"/>
    <cellStyle name="Normal 2 3 2 8" xfId="36394" xr:uid="{00000000-0005-0000-0000-0000D8960000}"/>
    <cellStyle name="Normal 2 3 2 9" xfId="36390" xr:uid="{00000000-0005-0000-0000-0000D9960000}"/>
    <cellStyle name="Normal 2 3 2_11" xfId="8167" xr:uid="{00000000-0005-0000-0000-0000DA960000}"/>
    <cellStyle name="Normal 2 3 20" xfId="26718" xr:uid="{00000000-0005-0000-0000-0000DB960000}"/>
    <cellStyle name="Normal 2 3 20 2" xfId="26719" xr:uid="{00000000-0005-0000-0000-0000DC960000}"/>
    <cellStyle name="Normal 2 3 20_AVA DVA EL" xfId="26720" xr:uid="{00000000-0005-0000-0000-0000DD960000}"/>
    <cellStyle name="Normal 2 3 21" xfId="26721" xr:uid="{00000000-0005-0000-0000-0000DE960000}"/>
    <cellStyle name="Normal 2 3 22" xfId="26722" xr:uid="{00000000-0005-0000-0000-0000DF960000}"/>
    <cellStyle name="Normal 2 3 23" xfId="35998" xr:uid="{00000000-0005-0000-0000-0000E0960000}"/>
    <cellStyle name="Normal 2 3 24" xfId="36566" xr:uid="{00000000-0005-0000-0000-0000E1960000}"/>
    <cellStyle name="Normal 2 3 25" xfId="36865" xr:uid="{00000000-0005-0000-0000-0000E2960000}"/>
    <cellStyle name="Normal 2 3 3" xfId="8168" xr:uid="{00000000-0005-0000-0000-0000E3960000}"/>
    <cellStyle name="Normal 2 3 3 10" xfId="8169" xr:uid="{00000000-0005-0000-0000-0000E4960000}"/>
    <cellStyle name="Normal 2 3 3 10 2" xfId="26723" xr:uid="{00000000-0005-0000-0000-0000E5960000}"/>
    <cellStyle name="Normal 2 3 3 10_AVA DVA EL" xfId="26724" xr:uid="{00000000-0005-0000-0000-0000E6960000}"/>
    <cellStyle name="Normal 2 3 3 11" xfId="26725" xr:uid="{00000000-0005-0000-0000-0000E7960000}"/>
    <cellStyle name="Normal 2 3 3 11 2" xfId="26726" xr:uid="{00000000-0005-0000-0000-0000E8960000}"/>
    <cellStyle name="Normal 2 3 3 11 3" xfId="26727" xr:uid="{00000000-0005-0000-0000-0000E9960000}"/>
    <cellStyle name="Normal 2 3 3 11_AVA DVA EL" xfId="26728" xr:uid="{00000000-0005-0000-0000-0000EA960000}"/>
    <cellStyle name="Normal 2 3 3 12" xfId="50187" xr:uid="{00000000-0005-0000-0000-0000EB960000}"/>
    <cellStyle name="Normal 2 3 3 2" xfId="8170" xr:uid="{00000000-0005-0000-0000-0000EC960000}"/>
    <cellStyle name="Normal 2 3 3 2 2" xfId="8171" xr:uid="{00000000-0005-0000-0000-0000ED960000}"/>
    <cellStyle name="Normal 2 3 3 2 2 2" xfId="50188" xr:uid="{00000000-0005-0000-0000-0000EE960000}"/>
    <cellStyle name="Normal 2 3 3 2 2 2 2" xfId="50189" xr:uid="{00000000-0005-0000-0000-0000EF960000}"/>
    <cellStyle name="Normal 2 3 3 2 2 3" xfId="50190" xr:uid="{00000000-0005-0000-0000-0000F0960000}"/>
    <cellStyle name="Normal 2 3 3 2 2_3. Chng in credit spreads" xfId="50191" xr:uid="{00000000-0005-0000-0000-0000F1960000}"/>
    <cellStyle name="Normal 2 3 3 2 3" xfId="8172" xr:uid="{00000000-0005-0000-0000-0000F2960000}"/>
    <cellStyle name="Normal 2 3 3 2 3 2" xfId="50192" xr:uid="{00000000-0005-0000-0000-0000F3960000}"/>
    <cellStyle name="Normal 2 3 3 2 3 2 2" xfId="50193" xr:uid="{00000000-0005-0000-0000-0000F4960000}"/>
    <cellStyle name="Normal 2 3 3 2 3 3" xfId="50194" xr:uid="{00000000-0005-0000-0000-0000F5960000}"/>
    <cellStyle name="Normal 2 3 3 2 3_3. Chng in credit spreads" xfId="50195" xr:uid="{00000000-0005-0000-0000-0000F6960000}"/>
    <cellStyle name="Normal 2 3 3 2 4" xfId="50196" xr:uid="{00000000-0005-0000-0000-0000F7960000}"/>
    <cellStyle name="Normal 2 3 3 2 4 2" xfId="50197" xr:uid="{00000000-0005-0000-0000-0000F8960000}"/>
    <cellStyle name="Normal 2 3 3 2 4 2 2" xfId="50198" xr:uid="{00000000-0005-0000-0000-0000F9960000}"/>
    <cellStyle name="Normal 2 3 3 2 4 3" xfId="50199" xr:uid="{00000000-0005-0000-0000-0000FA960000}"/>
    <cellStyle name="Normal 2 3 3 2 4_3. Chng in credit spreads" xfId="50200" xr:uid="{00000000-0005-0000-0000-0000FB960000}"/>
    <cellStyle name="Normal 2 3 3 2 5" xfId="50201" xr:uid="{00000000-0005-0000-0000-0000FC960000}"/>
    <cellStyle name="Normal 2 3 3 2 5 2" xfId="50202" xr:uid="{00000000-0005-0000-0000-0000FD960000}"/>
    <cellStyle name="Normal 2 3 3 2 6" xfId="50203" xr:uid="{00000000-0005-0000-0000-0000FE960000}"/>
    <cellStyle name="Normal 2 3 3 2_3. Chng in credit spreads" xfId="50204" xr:uid="{00000000-0005-0000-0000-0000FF960000}"/>
    <cellStyle name="Normal 2 3 3 3" xfId="8173" xr:uid="{00000000-0005-0000-0000-000000970000}"/>
    <cellStyle name="Normal 2 3 3 3 2" xfId="8174" xr:uid="{00000000-0005-0000-0000-000001970000}"/>
    <cellStyle name="Normal 2 3 3 3 2 2" xfId="50205" xr:uid="{00000000-0005-0000-0000-000002970000}"/>
    <cellStyle name="Normal 2 3 3 3 3" xfId="8175" xr:uid="{00000000-0005-0000-0000-000003970000}"/>
    <cellStyle name="Normal 2 3 3 3 4" xfId="50206" xr:uid="{00000000-0005-0000-0000-000004970000}"/>
    <cellStyle name="Normal 2 3 3 3_3. Chng in credit spreads" xfId="50207" xr:uid="{00000000-0005-0000-0000-000005970000}"/>
    <cellStyle name="Normal 2 3 3 4" xfId="8176" xr:uid="{00000000-0005-0000-0000-000006970000}"/>
    <cellStyle name="Normal 2 3 3 4 2" xfId="8177" xr:uid="{00000000-0005-0000-0000-000007970000}"/>
    <cellStyle name="Normal 2 3 3 4 2 2" xfId="50208" xr:uid="{00000000-0005-0000-0000-000008970000}"/>
    <cellStyle name="Normal 2 3 3 4 3" xfId="8178" xr:uid="{00000000-0005-0000-0000-000009970000}"/>
    <cellStyle name="Normal 2 3 3 4 4" xfId="50209" xr:uid="{00000000-0005-0000-0000-00000A970000}"/>
    <cellStyle name="Normal 2 3 3 4_3. Chng in credit spreads" xfId="50210" xr:uid="{00000000-0005-0000-0000-00000B970000}"/>
    <cellStyle name="Normal 2 3 3 5" xfId="8179" xr:uid="{00000000-0005-0000-0000-00000C970000}"/>
    <cellStyle name="Normal 2 3 3 5 2" xfId="50211" xr:uid="{00000000-0005-0000-0000-00000D970000}"/>
    <cellStyle name="Normal 2 3 3 5 2 2" xfId="50212" xr:uid="{00000000-0005-0000-0000-00000E970000}"/>
    <cellStyle name="Normal 2 3 3 5 3" xfId="50213" xr:uid="{00000000-0005-0000-0000-00000F970000}"/>
    <cellStyle name="Normal 2 3 3 5_3. Chng in credit spreads" xfId="50214" xr:uid="{00000000-0005-0000-0000-000010970000}"/>
    <cellStyle name="Normal 2 3 3 6" xfId="8180" xr:uid="{00000000-0005-0000-0000-000011970000}"/>
    <cellStyle name="Normal 2 3 3 6 2" xfId="50215" xr:uid="{00000000-0005-0000-0000-000012970000}"/>
    <cellStyle name="Normal 2 3 3 7" xfId="8181" xr:uid="{00000000-0005-0000-0000-000013970000}"/>
    <cellStyle name="Normal 2 3 3 7 2" xfId="26729" xr:uid="{00000000-0005-0000-0000-000014970000}"/>
    <cellStyle name="Normal 2 3 3 7_AVA DVA EL" xfId="26730" xr:uid="{00000000-0005-0000-0000-000015970000}"/>
    <cellStyle name="Normal 2 3 3 8" xfId="8182" xr:uid="{00000000-0005-0000-0000-000016970000}"/>
    <cellStyle name="Normal 2 3 3 8 2" xfId="26731" xr:uid="{00000000-0005-0000-0000-000017970000}"/>
    <cellStyle name="Normal 2 3 3 8_AVA DVA EL" xfId="26732" xr:uid="{00000000-0005-0000-0000-000018970000}"/>
    <cellStyle name="Normal 2 3 3 9" xfId="8183" xr:uid="{00000000-0005-0000-0000-000019970000}"/>
    <cellStyle name="Normal 2 3 3 9 2" xfId="26733" xr:uid="{00000000-0005-0000-0000-00001A970000}"/>
    <cellStyle name="Normal 2 3 3 9_AVA DVA EL" xfId="26734" xr:uid="{00000000-0005-0000-0000-00001B970000}"/>
    <cellStyle name="Normal 2 3 3_3. Chng in credit spreads" xfId="50216" xr:uid="{00000000-0005-0000-0000-00001C970000}"/>
    <cellStyle name="Normal 2 3 4" xfId="8184" xr:uid="{00000000-0005-0000-0000-00001D970000}"/>
    <cellStyle name="Normal 2 3 4 10" xfId="8185" xr:uid="{00000000-0005-0000-0000-00001E970000}"/>
    <cellStyle name="Normal 2 3 4 10 2" xfId="26735" xr:uid="{00000000-0005-0000-0000-00001F970000}"/>
    <cellStyle name="Normal 2 3 4 10_AVA DVA EL" xfId="26736" xr:uid="{00000000-0005-0000-0000-000020970000}"/>
    <cellStyle name="Normal 2 3 4 11" xfId="26737" xr:uid="{00000000-0005-0000-0000-000021970000}"/>
    <cellStyle name="Normal 2 3 4 11 2" xfId="26738" xr:uid="{00000000-0005-0000-0000-000022970000}"/>
    <cellStyle name="Normal 2 3 4 11 3" xfId="26739" xr:uid="{00000000-0005-0000-0000-000023970000}"/>
    <cellStyle name="Normal 2 3 4 11_AVA DVA EL" xfId="26740" xr:uid="{00000000-0005-0000-0000-000024970000}"/>
    <cellStyle name="Normal 2 3 4 12" xfId="50217" xr:uid="{00000000-0005-0000-0000-000025970000}"/>
    <cellStyle name="Normal 2 3 4 2" xfId="8186" xr:uid="{00000000-0005-0000-0000-000026970000}"/>
    <cellStyle name="Normal 2 3 4 2 2" xfId="8187" xr:uid="{00000000-0005-0000-0000-000027970000}"/>
    <cellStyle name="Normal 2 3 4 2 2 2" xfId="50218" xr:uid="{00000000-0005-0000-0000-000028970000}"/>
    <cellStyle name="Normal 2 3 4 2 2 2 2" xfId="50219" xr:uid="{00000000-0005-0000-0000-000029970000}"/>
    <cellStyle name="Normal 2 3 4 2 2 3" xfId="50220" xr:uid="{00000000-0005-0000-0000-00002A970000}"/>
    <cellStyle name="Normal 2 3 4 2 2_3. Chng in credit spreads" xfId="50221" xr:uid="{00000000-0005-0000-0000-00002B970000}"/>
    <cellStyle name="Normal 2 3 4 2 3" xfId="8188" xr:uid="{00000000-0005-0000-0000-00002C970000}"/>
    <cellStyle name="Normal 2 3 4 2 3 2" xfId="50222" xr:uid="{00000000-0005-0000-0000-00002D970000}"/>
    <cellStyle name="Normal 2 3 4 2 3 2 2" xfId="50223" xr:uid="{00000000-0005-0000-0000-00002E970000}"/>
    <cellStyle name="Normal 2 3 4 2 3 3" xfId="50224" xr:uid="{00000000-0005-0000-0000-00002F970000}"/>
    <cellStyle name="Normal 2 3 4 2 3_3. Chng in credit spreads" xfId="50225" xr:uid="{00000000-0005-0000-0000-000030970000}"/>
    <cellStyle name="Normal 2 3 4 2 4" xfId="50226" xr:uid="{00000000-0005-0000-0000-000031970000}"/>
    <cellStyle name="Normal 2 3 4 2 4 2" xfId="50227" xr:uid="{00000000-0005-0000-0000-000032970000}"/>
    <cellStyle name="Normal 2 3 4 2 5" xfId="50228" xr:uid="{00000000-0005-0000-0000-000033970000}"/>
    <cellStyle name="Normal 2 3 4 2_3. Chng in credit spreads" xfId="50229" xr:uid="{00000000-0005-0000-0000-000034970000}"/>
    <cellStyle name="Normal 2 3 4 3" xfId="8189" xr:uid="{00000000-0005-0000-0000-000035970000}"/>
    <cellStyle name="Normal 2 3 4 3 2" xfId="8190" xr:uid="{00000000-0005-0000-0000-000036970000}"/>
    <cellStyle name="Normal 2 3 4 3 2 2" xfId="50230" xr:uid="{00000000-0005-0000-0000-000037970000}"/>
    <cellStyle name="Normal 2 3 4 3 3" xfId="8191" xr:uid="{00000000-0005-0000-0000-000038970000}"/>
    <cellStyle name="Normal 2 3 4 3 4" xfId="50231" xr:uid="{00000000-0005-0000-0000-000039970000}"/>
    <cellStyle name="Normal 2 3 4 3_3. Chng in credit spreads" xfId="50232" xr:uid="{00000000-0005-0000-0000-00003A970000}"/>
    <cellStyle name="Normal 2 3 4 4" xfId="8192" xr:uid="{00000000-0005-0000-0000-00003B970000}"/>
    <cellStyle name="Normal 2 3 4 4 2" xfId="8193" xr:uid="{00000000-0005-0000-0000-00003C970000}"/>
    <cellStyle name="Normal 2 3 4 4 2 2" xfId="50233" xr:uid="{00000000-0005-0000-0000-00003D970000}"/>
    <cellStyle name="Normal 2 3 4 4 3" xfId="8194" xr:uid="{00000000-0005-0000-0000-00003E970000}"/>
    <cellStyle name="Normal 2 3 4 4 4" xfId="50234" xr:uid="{00000000-0005-0000-0000-00003F970000}"/>
    <cellStyle name="Normal 2 3 4 4_3. Chng in credit spreads" xfId="50235" xr:uid="{00000000-0005-0000-0000-000040970000}"/>
    <cellStyle name="Normal 2 3 4 5" xfId="8195" xr:uid="{00000000-0005-0000-0000-000041970000}"/>
    <cellStyle name="Normal 2 3 4 5 2" xfId="50236" xr:uid="{00000000-0005-0000-0000-000042970000}"/>
    <cellStyle name="Normal 2 3 4 5 2 2" xfId="50237" xr:uid="{00000000-0005-0000-0000-000043970000}"/>
    <cellStyle name="Normal 2 3 4 5 3" xfId="50238" xr:uid="{00000000-0005-0000-0000-000044970000}"/>
    <cellStyle name="Normal 2 3 4 5_3. Chng in credit spreads" xfId="50239" xr:uid="{00000000-0005-0000-0000-000045970000}"/>
    <cellStyle name="Normal 2 3 4 6" xfId="8196" xr:uid="{00000000-0005-0000-0000-000046970000}"/>
    <cellStyle name="Normal 2 3 4 6 2" xfId="50240" xr:uid="{00000000-0005-0000-0000-000047970000}"/>
    <cellStyle name="Normal 2 3 4 7" xfId="8197" xr:uid="{00000000-0005-0000-0000-000048970000}"/>
    <cellStyle name="Normal 2 3 4 7 2" xfId="26741" xr:uid="{00000000-0005-0000-0000-000049970000}"/>
    <cellStyle name="Normal 2 3 4 7_AVA DVA EL" xfId="26742" xr:uid="{00000000-0005-0000-0000-00004A970000}"/>
    <cellStyle name="Normal 2 3 4 8" xfId="8198" xr:uid="{00000000-0005-0000-0000-00004B970000}"/>
    <cellStyle name="Normal 2 3 4 8 2" xfId="26743" xr:uid="{00000000-0005-0000-0000-00004C970000}"/>
    <cellStyle name="Normal 2 3 4 8_AVA DVA EL" xfId="26744" xr:uid="{00000000-0005-0000-0000-00004D970000}"/>
    <cellStyle name="Normal 2 3 4 9" xfId="8199" xr:uid="{00000000-0005-0000-0000-00004E970000}"/>
    <cellStyle name="Normal 2 3 4 9 2" xfId="26745" xr:uid="{00000000-0005-0000-0000-00004F970000}"/>
    <cellStyle name="Normal 2 3 4 9_AVA DVA EL" xfId="26746" xr:uid="{00000000-0005-0000-0000-000050970000}"/>
    <cellStyle name="Normal 2 3 4_3. Chng in credit spreads" xfId="50241"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2" xr:uid="{00000000-0005-0000-0000-000055970000}"/>
    <cellStyle name="Normal 2 3 5 2 3" xfId="8203" xr:uid="{00000000-0005-0000-0000-000056970000}"/>
    <cellStyle name="Normal 2 3 5 2 4" xfId="50243" xr:uid="{00000000-0005-0000-0000-000057970000}"/>
    <cellStyle name="Normal 2 3 5 2_3. Chng in credit spreads" xfId="50244" xr:uid="{00000000-0005-0000-0000-000058970000}"/>
    <cellStyle name="Normal 2 3 5 3" xfId="8204" xr:uid="{00000000-0005-0000-0000-000059970000}"/>
    <cellStyle name="Normal 2 3 5 3 2" xfId="8205" xr:uid="{00000000-0005-0000-0000-00005A970000}"/>
    <cellStyle name="Normal 2 3 5 3 2 2" xfId="50245" xr:uid="{00000000-0005-0000-0000-00005B970000}"/>
    <cellStyle name="Normal 2 3 5 3 3" xfId="8206" xr:uid="{00000000-0005-0000-0000-00005C970000}"/>
    <cellStyle name="Normal 2 3 5 3 4" xfId="50246" xr:uid="{00000000-0005-0000-0000-00005D970000}"/>
    <cellStyle name="Normal 2 3 5 3_3. Chng in credit spreads" xfId="50247" xr:uid="{00000000-0005-0000-0000-00005E970000}"/>
    <cellStyle name="Normal 2 3 5 4" xfId="8207" xr:uid="{00000000-0005-0000-0000-00005F970000}"/>
    <cellStyle name="Normal 2 3 5 4 2" xfId="8208" xr:uid="{00000000-0005-0000-0000-000060970000}"/>
    <cellStyle name="Normal 2 3 5 4 2 2" xfId="50248" xr:uid="{00000000-0005-0000-0000-000061970000}"/>
    <cellStyle name="Normal 2 3 5 4 3" xfId="8209" xr:uid="{00000000-0005-0000-0000-000062970000}"/>
    <cellStyle name="Normal 2 3 5 4 4" xfId="50249" xr:uid="{00000000-0005-0000-0000-000063970000}"/>
    <cellStyle name="Normal 2 3 5 4_3. Chng in credit spreads" xfId="50250" xr:uid="{00000000-0005-0000-0000-000064970000}"/>
    <cellStyle name="Normal 2 3 5 5" xfId="8210" xr:uid="{00000000-0005-0000-0000-000065970000}"/>
    <cellStyle name="Normal 2 3 5 5 2" xfId="50251" xr:uid="{00000000-0005-0000-0000-000066970000}"/>
    <cellStyle name="Normal 2 3 5 6" xfId="8211" xr:uid="{00000000-0005-0000-0000-000067970000}"/>
    <cellStyle name="Normal 2 3 5 7" xfId="50252" xr:uid="{00000000-0005-0000-0000-000068970000}"/>
    <cellStyle name="Normal 2 3 5_3. Chng in credit spreads" xfId="50253"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54" xr:uid="{00000000-0005-0000-0000-00006E970000}"/>
    <cellStyle name="Normal 2 3 6 2_AVA DVA EL" xfId="50255"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56"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57" xr:uid="{00000000-0005-0000-0000-000077970000}"/>
    <cellStyle name="Normal 2 3 6 5" xfId="8222" xr:uid="{00000000-0005-0000-0000-000078970000}"/>
    <cellStyle name="Normal 2 3 6 6" xfId="8223" xr:uid="{00000000-0005-0000-0000-000079970000}"/>
    <cellStyle name="Normal 2 3 6 7" xfId="50258" xr:uid="{00000000-0005-0000-0000-00007A970000}"/>
    <cellStyle name="Normal 2 3 6_3. Chng in credit spreads" xfId="50259" xr:uid="{00000000-0005-0000-0000-00007B970000}"/>
    <cellStyle name="Normal 2 3 7" xfId="8224" xr:uid="{00000000-0005-0000-0000-00007C970000}"/>
    <cellStyle name="Normal 2 3 7 2" xfId="26747" xr:uid="{00000000-0005-0000-0000-00007D970000}"/>
    <cellStyle name="Normal 2 3 7 2 2" xfId="50260" xr:uid="{00000000-0005-0000-0000-00007E970000}"/>
    <cellStyle name="Normal 2 3 7 3" xfId="50261" xr:uid="{00000000-0005-0000-0000-00007F970000}"/>
    <cellStyle name="Normal 2 3 7_3. Chng in credit spreads" xfId="50262" xr:uid="{00000000-0005-0000-0000-000080970000}"/>
    <cellStyle name="Normal 2 3 8" xfId="8225" xr:uid="{00000000-0005-0000-0000-000081970000}"/>
    <cellStyle name="Normal 2 3 8 2" xfId="26748" xr:uid="{00000000-0005-0000-0000-000082970000}"/>
    <cellStyle name="Normal 2 3 8 2 2" xfId="50263" xr:uid="{00000000-0005-0000-0000-000083970000}"/>
    <cellStyle name="Normal 2 3 8 3" xfId="50264" xr:uid="{00000000-0005-0000-0000-000084970000}"/>
    <cellStyle name="Normal 2 3 8_3. Chng in credit spreads" xfId="50265" xr:uid="{00000000-0005-0000-0000-000085970000}"/>
    <cellStyle name="Normal 2 3 9" xfId="8226" xr:uid="{00000000-0005-0000-0000-000086970000}"/>
    <cellStyle name="Normal 2 3 9 2" xfId="26749" xr:uid="{00000000-0005-0000-0000-000087970000}"/>
    <cellStyle name="Normal 2 3 9_AVA DVA EL" xfId="26750" xr:uid="{00000000-0005-0000-0000-000088970000}"/>
    <cellStyle name="Normal 2 3_11" xfId="8227" xr:uid="{00000000-0005-0000-0000-000089970000}"/>
    <cellStyle name="Normal 2 30" xfId="8228" xr:uid="{00000000-0005-0000-0000-00008A970000}"/>
    <cellStyle name="Normal 2 30 2" xfId="26751" xr:uid="{00000000-0005-0000-0000-00008B970000}"/>
    <cellStyle name="Normal 2 30_AVA DVA EL" xfId="26752" xr:uid="{00000000-0005-0000-0000-00008C970000}"/>
    <cellStyle name="Normal 2 31" xfId="8229" xr:uid="{00000000-0005-0000-0000-00008D970000}"/>
    <cellStyle name="Normal 2 31 2" xfId="26753" xr:uid="{00000000-0005-0000-0000-00008E970000}"/>
    <cellStyle name="Normal 2 31_AVA DVA EL" xfId="26754" xr:uid="{00000000-0005-0000-0000-00008F970000}"/>
    <cellStyle name="Normal 2 32" xfId="8230" xr:uid="{00000000-0005-0000-0000-000090970000}"/>
    <cellStyle name="Normal 2 32 2" xfId="26755" xr:uid="{00000000-0005-0000-0000-000091970000}"/>
    <cellStyle name="Normal 2 32_AVA DVA EL" xfId="26756" xr:uid="{00000000-0005-0000-0000-000092970000}"/>
    <cellStyle name="Normal 2 33" xfId="8231" xr:uid="{00000000-0005-0000-0000-000093970000}"/>
    <cellStyle name="Normal 2 33 2" xfId="26757" xr:uid="{00000000-0005-0000-0000-000094970000}"/>
    <cellStyle name="Normal 2 33_AVA DVA EL" xfId="26758" xr:uid="{00000000-0005-0000-0000-000095970000}"/>
    <cellStyle name="Normal 2 34" xfId="8232" xr:uid="{00000000-0005-0000-0000-000096970000}"/>
    <cellStyle name="Normal 2 34 2" xfId="26759" xr:uid="{00000000-0005-0000-0000-000097970000}"/>
    <cellStyle name="Normal 2 34_AVA DVA EL" xfId="26760" xr:uid="{00000000-0005-0000-0000-000098970000}"/>
    <cellStyle name="Normal 2 35" xfId="8233" xr:uid="{00000000-0005-0000-0000-000099970000}"/>
    <cellStyle name="Normal 2 35 2" xfId="26761" xr:uid="{00000000-0005-0000-0000-00009A970000}"/>
    <cellStyle name="Normal 2 35_AVA DVA EL" xfId="26762" xr:uid="{00000000-0005-0000-0000-00009B970000}"/>
    <cellStyle name="Normal 2 36" xfId="8234" xr:uid="{00000000-0005-0000-0000-00009C970000}"/>
    <cellStyle name="Normal 2 36 2" xfId="26763" xr:uid="{00000000-0005-0000-0000-00009D970000}"/>
    <cellStyle name="Normal 2 36_AVA DVA EL" xfId="26764" xr:uid="{00000000-0005-0000-0000-00009E970000}"/>
    <cellStyle name="Normal 2 37" xfId="8235" xr:uid="{00000000-0005-0000-0000-00009F970000}"/>
    <cellStyle name="Normal 2 37 2" xfId="26765" xr:uid="{00000000-0005-0000-0000-0000A0970000}"/>
    <cellStyle name="Normal 2 37_AVA DVA EL" xfId="26766" xr:uid="{00000000-0005-0000-0000-0000A1970000}"/>
    <cellStyle name="Normal 2 38" xfId="8236" xr:uid="{00000000-0005-0000-0000-0000A2970000}"/>
    <cellStyle name="Normal 2 38 2" xfId="26767" xr:uid="{00000000-0005-0000-0000-0000A3970000}"/>
    <cellStyle name="Normal 2 38_AVA DVA EL" xfId="26768" xr:uid="{00000000-0005-0000-0000-0000A4970000}"/>
    <cellStyle name="Normal 2 39" xfId="8237" xr:uid="{00000000-0005-0000-0000-0000A5970000}"/>
    <cellStyle name="Normal 2 39 2" xfId="26769" xr:uid="{00000000-0005-0000-0000-0000A6970000}"/>
    <cellStyle name="Normal 2 39_AVA DVA EL" xfId="26770" xr:uid="{00000000-0005-0000-0000-0000A7970000}"/>
    <cellStyle name="Normal 2 4" xfId="8238" xr:uid="{00000000-0005-0000-0000-0000A8970000}"/>
    <cellStyle name="Normal 2 4 10" xfId="26771" xr:uid="{00000000-0005-0000-0000-0000A9970000}"/>
    <cellStyle name="Normal 2 4 10 2" xfId="26772" xr:uid="{00000000-0005-0000-0000-0000AA970000}"/>
    <cellStyle name="Normal 2 4 10 3" xfId="26773" xr:uid="{00000000-0005-0000-0000-0000AB970000}"/>
    <cellStyle name="Normal 2 4 10 4" xfId="36309" xr:uid="{00000000-0005-0000-0000-0000AC970000}"/>
    <cellStyle name="Normal 2 4 10_AVA DVA EL" xfId="26774" xr:uid="{00000000-0005-0000-0000-0000AD970000}"/>
    <cellStyle name="Normal 2 4 11" xfId="26775" xr:uid="{00000000-0005-0000-0000-0000AE970000}"/>
    <cellStyle name="Normal 2 4 11 2" xfId="26776" xr:uid="{00000000-0005-0000-0000-0000AF970000}"/>
    <cellStyle name="Normal 2 4 11 3" xfId="26777" xr:uid="{00000000-0005-0000-0000-0000B0970000}"/>
    <cellStyle name="Normal 2 4 11_AVA DVA EL" xfId="26778" xr:uid="{00000000-0005-0000-0000-0000B1970000}"/>
    <cellStyle name="Normal 2 4 12" xfId="26779" xr:uid="{00000000-0005-0000-0000-0000B2970000}"/>
    <cellStyle name="Normal 2 4 12 2" xfId="26780" xr:uid="{00000000-0005-0000-0000-0000B3970000}"/>
    <cellStyle name="Normal 2 4 12 3" xfId="26781" xr:uid="{00000000-0005-0000-0000-0000B4970000}"/>
    <cellStyle name="Normal 2 4 12_AVA DVA EL" xfId="26782" xr:uid="{00000000-0005-0000-0000-0000B5970000}"/>
    <cellStyle name="Normal 2 4 13" xfId="26783" xr:uid="{00000000-0005-0000-0000-0000B6970000}"/>
    <cellStyle name="Normal 2 4 13 2" xfId="26784" xr:uid="{00000000-0005-0000-0000-0000B7970000}"/>
    <cellStyle name="Normal 2 4 13 3" xfId="26785" xr:uid="{00000000-0005-0000-0000-0000B8970000}"/>
    <cellStyle name="Normal 2 4 13_AVA DVA EL" xfId="26786" xr:uid="{00000000-0005-0000-0000-0000B9970000}"/>
    <cellStyle name="Normal 2 4 14" xfId="26787" xr:uid="{00000000-0005-0000-0000-0000BA970000}"/>
    <cellStyle name="Normal 2 4 14 2" xfId="26788" xr:uid="{00000000-0005-0000-0000-0000BB970000}"/>
    <cellStyle name="Normal 2 4 14 3" xfId="26789" xr:uid="{00000000-0005-0000-0000-0000BC970000}"/>
    <cellStyle name="Normal 2 4 14_AVA DVA EL" xfId="26790" xr:uid="{00000000-0005-0000-0000-0000BD970000}"/>
    <cellStyle name="Normal 2 4 15" xfId="26791" xr:uid="{00000000-0005-0000-0000-0000BE970000}"/>
    <cellStyle name="Normal 2 4 15 2" xfId="26792" xr:uid="{00000000-0005-0000-0000-0000BF970000}"/>
    <cellStyle name="Normal 2 4 15 2 2" xfId="26793" xr:uid="{00000000-0005-0000-0000-0000C0970000}"/>
    <cellStyle name="Normal 2 4 15 2 3" xfId="26794" xr:uid="{00000000-0005-0000-0000-0000C1970000}"/>
    <cellStyle name="Normal 2 4 15 2_AVA DVA EL" xfId="26795" xr:uid="{00000000-0005-0000-0000-0000C2970000}"/>
    <cellStyle name="Normal 2 4 15 3" xfId="26796" xr:uid="{00000000-0005-0000-0000-0000C3970000}"/>
    <cellStyle name="Normal 2 4 15 4" xfId="26797" xr:uid="{00000000-0005-0000-0000-0000C4970000}"/>
    <cellStyle name="Normal 2 4 15_AVA DVA EL" xfId="26798" xr:uid="{00000000-0005-0000-0000-0000C5970000}"/>
    <cellStyle name="Normal 2 4 16" xfId="26799" xr:uid="{00000000-0005-0000-0000-0000C6970000}"/>
    <cellStyle name="Normal 2 4 16 2" xfId="26800" xr:uid="{00000000-0005-0000-0000-0000C7970000}"/>
    <cellStyle name="Normal 2 4 16 3" xfId="26801" xr:uid="{00000000-0005-0000-0000-0000C8970000}"/>
    <cellStyle name="Normal 2 4 16_AVA DVA EL" xfId="26802" xr:uid="{00000000-0005-0000-0000-0000C9970000}"/>
    <cellStyle name="Normal 2 4 17" xfId="26803" xr:uid="{00000000-0005-0000-0000-0000CA970000}"/>
    <cellStyle name="Normal 2 4 17 2" xfId="26804" xr:uid="{00000000-0005-0000-0000-0000CB970000}"/>
    <cellStyle name="Normal 2 4 17 3" xfId="26805" xr:uid="{00000000-0005-0000-0000-0000CC970000}"/>
    <cellStyle name="Normal 2 4 17_AVA DVA EL" xfId="26806" xr:uid="{00000000-0005-0000-0000-0000CD970000}"/>
    <cellStyle name="Normal 2 4 18" xfId="26807" xr:uid="{00000000-0005-0000-0000-0000CE970000}"/>
    <cellStyle name="Normal 2 4 18 2" xfId="26808" xr:uid="{00000000-0005-0000-0000-0000CF970000}"/>
    <cellStyle name="Normal 2 4 18_AVA DVA EL" xfId="26809" xr:uid="{00000000-0005-0000-0000-0000D0970000}"/>
    <cellStyle name="Normal 2 4 19" xfId="36866" xr:uid="{00000000-0005-0000-0000-0000D1970000}"/>
    <cellStyle name="Normal 2 4 2" xfId="8239" xr:uid="{00000000-0005-0000-0000-0000D2970000}"/>
    <cellStyle name="Normal 2 4 2 10" xfId="26810" xr:uid="{00000000-0005-0000-0000-0000D3970000}"/>
    <cellStyle name="Normal 2 4 2 10 2" xfId="26811" xr:uid="{00000000-0005-0000-0000-0000D4970000}"/>
    <cellStyle name="Normal 2 4 2 10 3" xfId="26812" xr:uid="{00000000-0005-0000-0000-0000D5970000}"/>
    <cellStyle name="Normal 2 4 2 10_AVA DVA EL" xfId="26813" xr:uid="{00000000-0005-0000-0000-0000D6970000}"/>
    <cellStyle name="Normal 2 4 2 11" xfId="26814" xr:uid="{00000000-0005-0000-0000-0000D7970000}"/>
    <cellStyle name="Normal 2 4 2 11 2" xfId="26815" xr:uid="{00000000-0005-0000-0000-0000D8970000}"/>
    <cellStyle name="Normal 2 4 2 11 3" xfId="26816" xr:uid="{00000000-0005-0000-0000-0000D9970000}"/>
    <cellStyle name="Normal 2 4 2 11_AVA DVA EL" xfId="26817" xr:uid="{00000000-0005-0000-0000-0000DA970000}"/>
    <cellStyle name="Normal 2 4 2 12" xfId="26818" xr:uid="{00000000-0005-0000-0000-0000DB970000}"/>
    <cellStyle name="Normal 2 4 2 12 2" xfId="26819" xr:uid="{00000000-0005-0000-0000-0000DC970000}"/>
    <cellStyle name="Normal 2 4 2 12 3" xfId="26820" xr:uid="{00000000-0005-0000-0000-0000DD970000}"/>
    <cellStyle name="Normal 2 4 2 12_AVA DVA EL" xfId="26821" xr:uid="{00000000-0005-0000-0000-0000DE970000}"/>
    <cellStyle name="Normal 2 4 2 13" xfId="50266" xr:uid="{00000000-0005-0000-0000-0000DF970000}"/>
    <cellStyle name="Normal 2 4 2 2" xfId="8240" xr:uid="{00000000-0005-0000-0000-0000E0970000}"/>
    <cellStyle name="Normal 2 4 2 2 10" xfId="26822" xr:uid="{00000000-0005-0000-0000-0000E1970000}"/>
    <cellStyle name="Normal 2 4 2 2 10 2" xfId="26823" xr:uid="{00000000-0005-0000-0000-0000E2970000}"/>
    <cellStyle name="Normal 2 4 2 2 10 3" xfId="26824" xr:uid="{00000000-0005-0000-0000-0000E3970000}"/>
    <cellStyle name="Normal 2 4 2 2 10_AVA DVA EL" xfId="26825" xr:uid="{00000000-0005-0000-0000-0000E4970000}"/>
    <cellStyle name="Normal 2 4 2 2 11" xfId="26826" xr:uid="{00000000-0005-0000-0000-0000E5970000}"/>
    <cellStyle name="Normal 2 4 2 2 11 2" xfId="26827" xr:uid="{00000000-0005-0000-0000-0000E6970000}"/>
    <cellStyle name="Normal 2 4 2 2 11 3" xfId="26828" xr:uid="{00000000-0005-0000-0000-0000E7970000}"/>
    <cellStyle name="Normal 2 4 2 2 11_AVA DVA EL" xfId="26829" xr:uid="{00000000-0005-0000-0000-0000E8970000}"/>
    <cellStyle name="Normal 2 4 2 2 12" xfId="50267" xr:uid="{00000000-0005-0000-0000-0000E9970000}"/>
    <cellStyle name="Normal 2 4 2 2 2" xfId="8241" xr:uid="{00000000-0005-0000-0000-0000EA970000}"/>
    <cellStyle name="Normal 2 4 2 2 2 10" xfId="26830" xr:uid="{00000000-0005-0000-0000-0000EB970000}"/>
    <cellStyle name="Normal 2 4 2 2 2 10 2" xfId="26831" xr:uid="{00000000-0005-0000-0000-0000EC970000}"/>
    <cellStyle name="Normal 2 4 2 2 2 10 3" xfId="26832" xr:uid="{00000000-0005-0000-0000-0000ED970000}"/>
    <cellStyle name="Normal 2 4 2 2 2 10_AVA DVA EL" xfId="26833" xr:uid="{00000000-0005-0000-0000-0000EE970000}"/>
    <cellStyle name="Normal 2 4 2 2 2 11" xfId="50268" xr:uid="{00000000-0005-0000-0000-0000EF970000}"/>
    <cellStyle name="Normal 2 4 2 2 2 2" xfId="26834" xr:uid="{00000000-0005-0000-0000-0000F0970000}"/>
    <cellStyle name="Normal 2 4 2 2 2 2 2" xfId="26835" xr:uid="{00000000-0005-0000-0000-0000F1970000}"/>
    <cellStyle name="Normal 2 4 2 2 2 2 2 2" xfId="26836" xr:uid="{00000000-0005-0000-0000-0000F2970000}"/>
    <cellStyle name="Normal 2 4 2 2 2 2 2 3" xfId="26837" xr:uid="{00000000-0005-0000-0000-0000F3970000}"/>
    <cellStyle name="Normal 2 4 2 2 2 2 2_AVA DVA EL" xfId="26838" xr:uid="{00000000-0005-0000-0000-0000F4970000}"/>
    <cellStyle name="Normal 2 4 2 2 2 2 3" xfId="26839" xr:uid="{00000000-0005-0000-0000-0000F5970000}"/>
    <cellStyle name="Normal 2 4 2 2 2 2 3 2" xfId="26840" xr:uid="{00000000-0005-0000-0000-0000F6970000}"/>
    <cellStyle name="Normal 2 4 2 2 2 2 3 3" xfId="26841" xr:uid="{00000000-0005-0000-0000-0000F7970000}"/>
    <cellStyle name="Normal 2 4 2 2 2 2 3_AVA DVA EL" xfId="26842" xr:uid="{00000000-0005-0000-0000-0000F8970000}"/>
    <cellStyle name="Normal 2 4 2 2 2 2 4" xfId="26843" xr:uid="{00000000-0005-0000-0000-0000F9970000}"/>
    <cellStyle name="Normal 2 4 2 2 2 2 5" xfId="26844" xr:uid="{00000000-0005-0000-0000-0000FA970000}"/>
    <cellStyle name="Normal 2 4 2 2 2 2 6" xfId="50269" xr:uid="{00000000-0005-0000-0000-0000FB970000}"/>
    <cellStyle name="Normal 2 4 2 2 2 2_AVA DVA EL" xfId="26845" xr:uid="{00000000-0005-0000-0000-0000FC970000}"/>
    <cellStyle name="Normal 2 4 2 2 2 3" xfId="26846" xr:uid="{00000000-0005-0000-0000-0000FD970000}"/>
    <cellStyle name="Normal 2 4 2 2 2 3 2" xfId="26847" xr:uid="{00000000-0005-0000-0000-0000FE970000}"/>
    <cellStyle name="Normal 2 4 2 2 2 3 3" xfId="26848" xr:uid="{00000000-0005-0000-0000-0000FF970000}"/>
    <cellStyle name="Normal 2 4 2 2 2 3_AVA DVA EL" xfId="26849" xr:uid="{00000000-0005-0000-0000-000000980000}"/>
    <cellStyle name="Normal 2 4 2 2 2 4" xfId="26850" xr:uid="{00000000-0005-0000-0000-000001980000}"/>
    <cellStyle name="Normal 2 4 2 2 2 4 2" xfId="26851" xr:uid="{00000000-0005-0000-0000-000002980000}"/>
    <cellStyle name="Normal 2 4 2 2 2 4 3" xfId="26852" xr:uid="{00000000-0005-0000-0000-000003980000}"/>
    <cellStyle name="Normal 2 4 2 2 2 4_AVA DVA EL" xfId="26853" xr:uid="{00000000-0005-0000-0000-000004980000}"/>
    <cellStyle name="Normal 2 4 2 2 2 5" xfId="26854" xr:uid="{00000000-0005-0000-0000-000005980000}"/>
    <cellStyle name="Normal 2 4 2 2 2 5 2" xfId="26855" xr:uid="{00000000-0005-0000-0000-000006980000}"/>
    <cellStyle name="Normal 2 4 2 2 2 5 3" xfId="26856" xr:uid="{00000000-0005-0000-0000-000007980000}"/>
    <cellStyle name="Normal 2 4 2 2 2 5_AVA DVA EL" xfId="26857" xr:uid="{00000000-0005-0000-0000-000008980000}"/>
    <cellStyle name="Normal 2 4 2 2 2 6" xfId="26858" xr:uid="{00000000-0005-0000-0000-000009980000}"/>
    <cellStyle name="Normal 2 4 2 2 2 6 2" xfId="26859" xr:uid="{00000000-0005-0000-0000-00000A980000}"/>
    <cellStyle name="Normal 2 4 2 2 2 6 3" xfId="26860" xr:uid="{00000000-0005-0000-0000-00000B980000}"/>
    <cellStyle name="Normal 2 4 2 2 2 6_AVA DVA EL" xfId="26861" xr:uid="{00000000-0005-0000-0000-00000C980000}"/>
    <cellStyle name="Normal 2 4 2 2 2 7" xfId="26862" xr:uid="{00000000-0005-0000-0000-00000D980000}"/>
    <cellStyle name="Normal 2 4 2 2 2 7 2" xfId="26863" xr:uid="{00000000-0005-0000-0000-00000E980000}"/>
    <cellStyle name="Normal 2 4 2 2 2 7 3" xfId="26864" xr:uid="{00000000-0005-0000-0000-00000F980000}"/>
    <cellStyle name="Normal 2 4 2 2 2 7_AVA DVA EL" xfId="26865" xr:uid="{00000000-0005-0000-0000-000010980000}"/>
    <cellStyle name="Normal 2 4 2 2 2 8" xfId="26866" xr:uid="{00000000-0005-0000-0000-000011980000}"/>
    <cellStyle name="Normal 2 4 2 2 2 8 2" xfId="26867" xr:uid="{00000000-0005-0000-0000-000012980000}"/>
    <cellStyle name="Normal 2 4 2 2 2 8 3" xfId="26868" xr:uid="{00000000-0005-0000-0000-000013980000}"/>
    <cellStyle name="Normal 2 4 2 2 2 8_AVA DVA EL" xfId="26869" xr:uid="{00000000-0005-0000-0000-000014980000}"/>
    <cellStyle name="Normal 2 4 2 2 2 9" xfId="26870" xr:uid="{00000000-0005-0000-0000-000015980000}"/>
    <cellStyle name="Normal 2 4 2 2 2 9 2" xfId="26871" xr:uid="{00000000-0005-0000-0000-000016980000}"/>
    <cellStyle name="Normal 2 4 2 2 2 9 3" xfId="26872" xr:uid="{00000000-0005-0000-0000-000017980000}"/>
    <cellStyle name="Normal 2 4 2 2 2 9_AVA DVA EL" xfId="26873" xr:uid="{00000000-0005-0000-0000-000018980000}"/>
    <cellStyle name="Normal 2 4 2 2 2_3. Chng in credit spreads" xfId="50270" xr:uid="{00000000-0005-0000-0000-000019980000}"/>
    <cellStyle name="Normal 2 4 2 2 3" xfId="8242" xr:uid="{00000000-0005-0000-0000-00001A980000}"/>
    <cellStyle name="Normal 2 4 2 2 3 2" xfId="26874" xr:uid="{00000000-0005-0000-0000-00001B980000}"/>
    <cellStyle name="Normal 2 4 2 2 3 2 2" xfId="26875" xr:uid="{00000000-0005-0000-0000-00001C980000}"/>
    <cellStyle name="Normal 2 4 2 2 3 2 3" xfId="26876" xr:uid="{00000000-0005-0000-0000-00001D980000}"/>
    <cellStyle name="Normal 2 4 2 2 3 2 4" xfId="50271" xr:uid="{00000000-0005-0000-0000-00001E980000}"/>
    <cellStyle name="Normal 2 4 2 2 3 2_AVA DVA EL" xfId="26877" xr:uid="{00000000-0005-0000-0000-00001F980000}"/>
    <cellStyle name="Normal 2 4 2 2 3 3" xfId="26878" xr:uid="{00000000-0005-0000-0000-000020980000}"/>
    <cellStyle name="Normal 2 4 2 2 3 3 2" xfId="26879" xr:uid="{00000000-0005-0000-0000-000021980000}"/>
    <cellStyle name="Normal 2 4 2 2 3 3 3" xfId="26880" xr:uid="{00000000-0005-0000-0000-000022980000}"/>
    <cellStyle name="Normal 2 4 2 2 3 3_AVA DVA EL" xfId="26881" xr:uid="{00000000-0005-0000-0000-000023980000}"/>
    <cellStyle name="Normal 2 4 2 2 3 4" xfId="26882" xr:uid="{00000000-0005-0000-0000-000024980000}"/>
    <cellStyle name="Normal 2 4 2 2 3 4 2" xfId="26883" xr:uid="{00000000-0005-0000-0000-000025980000}"/>
    <cellStyle name="Normal 2 4 2 2 3 4 3" xfId="26884" xr:uid="{00000000-0005-0000-0000-000026980000}"/>
    <cellStyle name="Normal 2 4 2 2 3 4_AVA DVA EL" xfId="26885" xr:uid="{00000000-0005-0000-0000-000027980000}"/>
    <cellStyle name="Normal 2 4 2 2 3 5" xfId="50272" xr:uid="{00000000-0005-0000-0000-000028980000}"/>
    <cellStyle name="Normal 2 4 2 2 3_3. Chng in credit spreads" xfId="50273" xr:uid="{00000000-0005-0000-0000-000029980000}"/>
    <cellStyle name="Normal 2 4 2 2 4" xfId="26886" xr:uid="{00000000-0005-0000-0000-00002A980000}"/>
    <cellStyle name="Normal 2 4 2 2 4 2" xfId="26887" xr:uid="{00000000-0005-0000-0000-00002B980000}"/>
    <cellStyle name="Normal 2 4 2 2 4 2 2" xfId="50274" xr:uid="{00000000-0005-0000-0000-00002C980000}"/>
    <cellStyle name="Normal 2 4 2 2 4 3" xfId="26888" xr:uid="{00000000-0005-0000-0000-00002D980000}"/>
    <cellStyle name="Normal 2 4 2 2 4 4" xfId="50275" xr:uid="{00000000-0005-0000-0000-00002E980000}"/>
    <cellStyle name="Normal 2 4 2 2 4_3. Chng in credit spreads" xfId="50276" xr:uid="{00000000-0005-0000-0000-00002F980000}"/>
    <cellStyle name="Normal 2 4 2 2 5" xfId="26889" xr:uid="{00000000-0005-0000-0000-000030980000}"/>
    <cellStyle name="Normal 2 4 2 2 5 2" xfId="26890" xr:uid="{00000000-0005-0000-0000-000031980000}"/>
    <cellStyle name="Normal 2 4 2 2 5 3" xfId="26891" xr:uid="{00000000-0005-0000-0000-000032980000}"/>
    <cellStyle name="Normal 2 4 2 2 5 4" xfId="50277" xr:uid="{00000000-0005-0000-0000-000033980000}"/>
    <cellStyle name="Normal 2 4 2 2 5_AVA DVA EL" xfId="26892" xr:uid="{00000000-0005-0000-0000-000034980000}"/>
    <cellStyle name="Normal 2 4 2 2 6" xfId="26893" xr:uid="{00000000-0005-0000-0000-000035980000}"/>
    <cellStyle name="Normal 2 4 2 2 6 2" xfId="26894" xr:uid="{00000000-0005-0000-0000-000036980000}"/>
    <cellStyle name="Normal 2 4 2 2 6 3" xfId="26895" xr:uid="{00000000-0005-0000-0000-000037980000}"/>
    <cellStyle name="Normal 2 4 2 2 6_AVA DVA EL" xfId="26896" xr:uid="{00000000-0005-0000-0000-000038980000}"/>
    <cellStyle name="Normal 2 4 2 2 7" xfId="26897" xr:uid="{00000000-0005-0000-0000-000039980000}"/>
    <cellStyle name="Normal 2 4 2 2 7 2" xfId="26898" xr:uid="{00000000-0005-0000-0000-00003A980000}"/>
    <cellStyle name="Normal 2 4 2 2 7 3" xfId="26899" xr:uid="{00000000-0005-0000-0000-00003B980000}"/>
    <cellStyle name="Normal 2 4 2 2 7_AVA DVA EL" xfId="26900" xr:uid="{00000000-0005-0000-0000-00003C980000}"/>
    <cellStyle name="Normal 2 4 2 2 8" xfId="26901" xr:uid="{00000000-0005-0000-0000-00003D980000}"/>
    <cellStyle name="Normal 2 4 2 2 8 2" xfId="26902" xr:uid="{00000000-0005-0000-0000-00003E980000}"/>
    <cellStyle name="Normal 2 4 2 2 8 3" xfId="26903" xr:uid="{00000000-0005-0000-0000-00003F980000}"/>
    <cellStyle name="Normal 2 4 2 2 8_AVA DVA EL" xfId="26904" xr:uid="{00000000-0005-0000-0000-000040980000}"/>
    <cellStyle name="Normal 2 4 2 2 9" xfId="26905" xr:uid="{00000000-0005-0000-0000-000041980000}"/>
    <cellStyle name="Normal 2 4 2 2 9 2" xfId="26906" xr:uid="{00000000-0005-0000-0000-000042980000}"/>
    <cellStyle name="Normal 2 4 2 2 9 3" xfId="26907" xr:uid="{00000000-0005-0000-0000-000043980000}"/>
    <cellStyle name="Normal 2 4 2 2 9_AVA DVA EL" xfId="26908" xr:uid="{00000000-0005-0000-0000-000044980000}"/>
    <cellStyle name="Normal 2 4 2 2_3. Chng in credit spreads" xfId="50278" xr:uid="{00000000-0005-0000-0000-000045980000}"/>
    <cellStyle name="Normal 2 4 2 3" xfId="8243" xr:uid="{00000000-0005-0000-0000-000046980000}"/>
    <cellStyle name="Normal 2 4 2 3 10" xfId="26909" xr:uid="{00000000-0005-0000-0000-000047980000}"/>
    <cellStyle name="Normal 2 4 2 3 10 2" xfId="26910" xr:uid="{00000000-0005-0000-0000-000048980000}"/>
    <cellStyle name="Normal 2 4 2 3 10 3" xfId="26911" xr:uid="{00000000-0005-0000-0000-000049980000}"/>
    <cellStyle name="Normal 2 4 2 3 10_AVA DVA EL" xfId="26912" xr:uid="{00000000-0005-0000-0000-00004A980000}"/>
    <cellStyle name="Normal 2 4 2 3 11" xfId="50279" xr:uid="{00000000-0005-0000-0000-00004B980000}"/>
    <cellStyle name="Normal 2 4 2 3 2" xfId="8244" xr:uid="{00000000-0005-0000-0000-00004C980000}"/>
    <cellStyle name="Normal 2 4 2 3 2 2" xfId="26913" xr:uid="{00000000-0005-0000-0000-00004D980000}"/>
    <cellStyle name="Normal 2 4 2 3 2 2 2" xfId="26914" xr:uid="{00000000-0005-0000-0000-00004E980000}"/>
    <cellStyle name="Normal 2 4 2 3 2 2 3" xfId="26915" xr:uid="{00000000-0005-0000-0000-00004F980000}"/>
    <cellStyle name="Normal 2 4 2 3 2 2_AVA DVA EL" xfId="26916" xr:uid="{00000000-0005-0000-0000-000050980000}"/>
    <cellStyle name="Normal 2 4 2 3 2 3" xfId="26917" xr:uid="{00000000-0005-0000-0000-000051980000}"/>
    <cellStyle name="Normal 2 4 2 3 2 3 2" xfId="26918" xr:uid="{00000000-0005-0000-0000-000052980000}"/>
    <cellStyle name="Normal 2 4 2 3 2 3 3" xfId="26919" xr:uid="{00000000-0005-0000-0000-000053980000}"/>
    <cellStyle name="Normal 2 4 2 3 2 3_AVA DVA EL" xfId="26920" xr:uid="{00000000-0005-0000-0000-000054980000}"/>
    <cellStyle name="Normal 2 4 2 3 2 4" xfId="26921" xr:uid="{00000000-0005-0000-0000-000055980000}"/>
    <cellStyle name="Normal 2 4 2 3 2 4 2" xfId="26922" xr:uid="{00000000-0005-0000-0000-000056980000}"/>
    <cellStyle name="Normal 2 4 2 3 2 4 3" xfId="26923" xr:uid="{00000000-0005-0000-0000-000057980000}"/>
    <cellStyle name="Normal 2 4 2 3 2 4_AVA DVA EL" xfId="26924" xr:uid="{00000000-0005-0000-0000-000058980000}"/>
    <cellStyle name="Normal 2 4 2 3 2 5" xfId="50280" xr:uid="{00000000-0005-0000-0000-000059980000}"/>
    <cellStyle name="Normal 2 4 2 3 2_AVA DVA EL" xfId="50281" xr:uid="{00000000-0005-0000-0000-00005A980000}"/>
    <cellStyle name="Normal 2 4 2 3 3" xfId="8245" xr:uid="{00000000-0005-0000-0000-00005B980000}"/>
    <cellStyle name="Normal 2 4 2 3 3 2" xfId="26925" xr:uid="{00000000-0005-0000-0000-00005C980000}"/>
    <cellStyle name="Normal 2 4 2 3 3 2 2" xfId="26926" xr:uid="{00000000-0005-0000-0000-00005D980000}"/>
    <cellStyle name="Normal 2 4 2 3 3 2 3" xfId="26927" xr:uid="{00000000-0005-0000-0000-00005E980000}"/>
    <cellStyle name="Normal 2 4 2 3 3 2_AVA DVA EL" xfId="26928" xr:uid="{00000000-0005-0000-0000-00005F980000}"/>
    <cellStyle name="Normal 2 4 2 3 3_AVA DVA EL" xfId="50282" xr:uid="{00000000-0005-0000-0000-000060980000}"/>
    <cellStyle name="Normal 2 4 2 3 4" xfId="26929" xr:uid="{00000000-0005-0000-0000-000061980000}"/>
    <cellStyle name="Normal 2 4 2 3 4 2" xfId="26930" xr:uid="{00000000-0005-0000-0000-000062980000}"/>
    <cellStyle name="Normal 2 4 2 3 4 3" xfId="26931" xr:uid="{00000000-0005-0000-0000-000063980000}"/>
    <cellStyle name="Normal 2 4 2 3 4_AVA DVA EL" xfId="26932" xr:uid="{00000000-0005-0000-0000-000064980000}"/>
    <cellStyle name="Normal 2 4 2 3 5" xfId="26933" xr:uid="{00000000-0005-0000-0000-000065980000}"/>
    <cellStyle name="Normal 2 4 2 3 5 2" xfId="26934" xr:uid="{00000000-0005-0000-0000-000066980000}"/>
    <cellStyle name="Normal 2 4 2 3 5 3" xfId="26935" xr:uid="{00000000-0005-0000-0000-000067980000}"/>
    <cellStyle name="Normal 2 4 2 3 5_AVA DVA EL" xfId="26936" xr:uid="{00000000-0005-0000-0000-000068980000}"/>
    <cellStyle name="Normal 2 4 2 3 6" xfId="26937" xr:uid="{00000000-0005-0000-0000-000069980000}"/>
    <cellStyle name="Normal 2 4 2 3 6 2" xfId="26938" xr:uid="{00000000-0005-0000-0000-00006A980000}"/>
    <cellStyle name="Normal 2 4 2 3 6 3" xfId="26939" xr:uid="{00000000-0005-0000-0000-00006B980000}"/>
    <cellStyle name="Normal 2 4 2 3 6_AVA DVA EL" xfId="26940" xr:uid="{00000000-0005-0000-0000-00006C980000}"/>
    <cellStyle name="Normal 2 4 2 3 7" xfId="26941" xr:uid="{00000000-0005-0000-0000-00006D980000}"/>
    <cellStyle name="Normal 2 4 2 3 7 2" xfId="26942" xr:uid="{00000000-0005-0000-0000-00006E980000}"/>
    <cellStyle name="Normal 2 4 2 3 7 3" xfId="26943" xr:uid="{00000000-0005-0000-0000-00006F980000}"/>
    <cellStyle name="Normal 2 4 2 3 7_AVA DVA EL" xfId="26944" xr:uid="{00000000-0005-0000-0000-000070980000}"/>
    <cellStyle name="Normal 2 4 2 3 8" xfId="26945" xr:uid="{00000000-0005-0000-0000-000071980000}"/>
    <cellStyle name="Normal 2 4 2 3 8 2" xfId="26946" xr:uid="{00000000-0005-0000-0000-000072980000}"/>
    <cellStyle name="Normal 2 4 2 3 8 3" xfId="26947" xr:uid="{00000000-0005-0000-0000-000073980000}"/>
    <cellStyle name="Normal 2 4 2 3 8_AVA DVA EL" xfId="26948" xr:uid="{00000000-0005-0000-0000-000074980000}"/>
    <cellStyle name="Normal 2 4 2 3 9" xfId="26949" xr:uid="{00000000-0005-0000-0000-000075980000}"/>
    <cellStyle name="Normal 2 4 2 3 9 2" xfId="26950" xr:uid="{00000000-0005-0000-0000-000076980000}"/>
    <cellStyle name="Normal 2 4 2 3 9 3" xfId="26951" xr:uid="{00000000-0005-0000-0000-000077980000}"/>
    <cellStyle name="Normal 2 4 2 3 9_AVA DVA EL" xfId="26952" xr:uid="{00000000-0005-0000-0000-000078980000}"/>
    <cellStyle name="Normal 2 4 2 3_3. Chng in credit spreads" xfId="50283" xr:uid="{00000000-0005-0000-0000-000079980000}"/>
    <cellStyle name="Normal 2 4 2 4" xfId="8246" xr:uid="{00000000-0005-0000-0000-00007A980000}"/>
    <cellStyle name="Normal 2 4 2 4 2" xfId="8247" xr:uid="{00000000-0005-0000-0000-00007B980000}"/>
    <cellStyle name="Normal 2 4 2 4 2 2" xfId="26953" xr:uid="{00000000-0005-0000-0000-00007C980000}"/>
    <cellStyle name="Normal 2 4 2 4 2 2 2" xfId="26954" xr:uid="{00000000-0005-0000-0000-00007D980000}"/>
    <cellStyle name="Normal 2 4 2 4 2 2 3" xfId="26955" xr:uid="{00000000-0005-0000-0000-00007E980000}"/>
    <cellStyle name="Normal 2 4 2 4 2 2_AVA DVA EL" xfId="26956" xr:uid="{00000000-0005-0000-0000-00007F980000}"/>
    <cellStyle name="Normal 2 4 2 4 2 3" xfId="50284" xr:uid="{00000000-0005-0000-0000-000080980000}"/>
    <cellStyle name="Normal 2 4 2 4 2_AVA DVA EL" xfId="50285" xr:uid="{00000000-0005-0000-0000-000081980000}"/>
    <cellStyle name="Normal 2 4 2 4 3" xfId="8248" xr:uid="{00000000-0005-0000-0000-000082980000}"/>
    <cellStyle name="Normal 2 4 2 4 3 2" xfId="26957" xr:uid="{00000000-0005-0000-0000-000083980000}"/>
    <cellStyle name="Normal 2 4 2 4 3 2 2" xfId="26958" xr:uid="{00000000-0005-0000-0000-000084980000}"/>
    <cellStyle name="Normal 2 4 2 4 3 2 3" xfId="26959" xr:uid="{00000000-0005-0000-0000-000085980000}"/>
    <cellStyle name="Normal 2 4 2 4 3 2_AVA DVA EL" xfId="26960" xr:uid="{00000000-0005-0000-0000-000086980000}"/>
    <cellStyle name="Normal 2 4 2 4 3_AVA DVA EL" xfId="50286" xr:uid="{00000000-0005-0000-0000-000087980000}"/>
    <cellStyle name="Normal 2 4 2 4 4" xfId="26961" xr:uid="{00000000-0005-0000-0000-000088980000}"/>
    <cellStyle name="Normal 2 4 2 4 4 2" xfId="26962" xr:uid="{00000000-0005-0000-0000-000089980000}"/>
    <cellStyle name="Normal 2 4 2 4 4 3" xfId="26963" xr:uid="{00000000-0005-0000-0000-00008A980000}"/>
    <cellStyle name="Normal 2 4 2 4 4_AVA DVA EL" xfId="26964" xr:uid="{00000000-0005-0000-0000-00008B980000}"/>
    <cellStyle name="Normal 2 4 2 4 5" xfId="50287" xr:uid="{00000000-0005-0000-0000-00008C980000}"/>
    <cellStyle name="Normal 2 4 2 4_3. Chng in credit spreads" xfId="50288" xr:uid="{00000000-0005-0000-0000-00008D980000}"/>
    <cellStyle name="Normal 2 4 2 5" xfId="8249" xr:uid="{00000000-0005-0000-0000-00008E980000}"/>
    <cellStyle name="Normal 2 4 2 5 2" xfId="26965" xr:uid="{00000000-0005-0000-0000-00008F980000}"/>
    <cellStyle name="Normal 2 4 2 5 2 2" xfId="26966" xr:uid="{00000000-0005-0000-0000-000090980000}"/>
    <cellStyle name="Normal 2 4 2 5 2 3" xfId="26967" xr:uid="{00000000-0005-0000-0000-000091980000}"/>
    <cellStyle name="Normal 2 4 2 5 2 4" xfId="50289" xr:uid="{00000000-0005-0000-0000-000092980000}"/>
    <cellStyle name="Normal 2 4 2 5 2_AVA DVA EL" xfId="26968" xr:uid="{00000000-0005-0000-0000-000093980000}"/>
    <cellStyle name="Normal 2 4 2 5 3" xfId="50290" xr:uid="{00000000-0005-0000-0000-000094980000}"/>
    <cellStyle name="Normal 2 4 2 5_3. Chng in credit spreads" xfId="50291" xr:uid="{00000000-0005-0000-0000-000095980000}"/>
    <cellStyle name="Normal 2 4 2 6" xfId="8250" xr:uid="{00000000-0005-0000-0000-000096980000}"/>
    <cellStyle name="Normal 2 4 2 6 2" xfId="26969" xr:uid="{00000000-0005-0000-0000-000097980000}"/>
    <cellStyle name="Normal 2 4 2 6 2 2" xfId="26970" xr:uid="{00000000-0005-0000-0000-000098980000}"/>
    <cellStyle name="Normal 2 4 2 6 2 3" xfId="26971" xr:uid="{00000000-0005-0000-0000-000099980000}"/>
    <cellStyle name="Normal 2 4 2 6 2 4" xfId="50292" xr:uid="{00000000-0005-0000-0000-00009A980000}"/>
    <cellStyle name="Normal 2 4 2 6 2_AVA DVA EL" xfId="26972" xr:uid="{00000000-0005-0000-0000-00009B980000}"/>
    <cellStyle name="Normal 2 4 2 6 3" xfId="50293" xr:uid="{00000000-0005-0000-0000-00009C980000}"/>
    <cellStyle name="Normal 2 4 2 6_3. Chng in credit spreads" xfId="50294" xr:uid="{00000000-0005-0000-0000-00009D980000}"/>
    <cellStyle name="Normal 2 4 2 7" xfId="26973" xr:uid="{00000000-0005-0000-0000-00009E980000}"/>
    <cellStyle name="Normal 2 4 2 7 2" xfId="26974" xr:uid="{00000000-0005-0000-0000-00009F980000}"/>
    <cellStyle name="Normal 2 4 2 7 3" xfId="26975" xr:uid="{00000000-0005-0000-0000-0000A0980000}"/>
    <cellStyle name="Normal 2 4 2 7 4" xfId="50295" xr:uid="{00000000-0005-0000-0000-0000A1980000}"/>
    <cellStyle name="Normal 2 4 2 7_AVA DVA EL" xfId="26976" xr:uid="{00000000-0005-0000-0000-0000A2980000}"/>
    <cellStyle name="Normal 2 4 2 8" xfId="26977" xr:uid="{00000000-0005-0000-0000-0000A3980000}"/>
    <cellStyle name="Normal 2 4 2 8 2" xfId="26978" xr:uid="{00000000-0005-0000-0000-0000A4980000}"/>
    <cellStyle name="Normal 2 4 2 8 3" xfId="26979" xr:uid="{00000000-0005-0000-0000-0000A5980000}"/>
    <cellStyle name="Normal 2 4 2 8_AVA DVA EL" xfId="26980" xr:uid="{00000000-0005-0000-0000-0000A6980000}"/>
    <cellStyle name="Normal 2 4 2 9" xfId="26981" xr:uid="{00000000-0005-0000-0000-0000A7980000}"/>
    <cellStyle name="Normal 2 4 2 9 2" xfId="26982" xr:uid="{00000000-0005-0000-0000-0000A8980000}"/>
    <cellStyle name="Normal 2 4 2 9 3" xfId="26983" xr:uid="{00000000-0005-0000-0000-0000A9980000}"/>
    <cellStyle name="Normal 2 4 2 9_AVA DVA EL" xfId="26984" xr:uid="{00000000-0005-0000-0000-0000AA980000}"/>
    <cellStyle name="Normal 2 4 2_3. Chng in credit spreads" xfId="50296" xr:uid="{00000000-0005-0000-0000-0000AB980000}"/>
    <cellStyle name="Normal 2 4 3" xfId="8251" xr:uid="{00000000-0005-0000-0000-0000AC980000}"/>
    <cellStyle name="Normal 2 4 3 10" xfId="26985" xr:uid="{00000000-0005-0000-0000-0000AD980000}"/>
    <cellStyle name="Normal 2 4 3 10 2" xfId="26986" xr:uid="{00000000-0005-0000-0000-0000AE980000}"/>
    <cellStyle name="Normal 2 4 3 10 3" xfId="26987" xr:uid="{00000000-0005-0000-0000-0000AF980000}"/>
    <cellStyle name="Normal 2 4 3 10_AVA DVA EL" xfId="26988" xr:uid="{00000000-0005-0000-0000-0000B0980000}"/>
    <cellStyle name="Normal 2 4 3 11" xfId="26989" xr:uid="{00000000-0005-0000-0000-0000B1980000}"/>
    <cellStyle name="Normal 2 4 3 11 2" xfId="26990" xr:uid="{00000000-0005-0000-0000-0000B2980000}"/>
    <cellStyle name="Normal 2 4 3 11 3" xfId="26991" xr:uid="{00000000-0005-0000-0000-0000B3980000}"/>
    <cellStyle name="Normal 2 4 3 11_AVA DVA EL" xfId="26992" xr:uid="{00000000-0005-0000-0000-0000B4980000}"/>
    <cellStyle name="Normal 2 4 3 12" xfId="50297" xr:uid="{00000000-0005-0000-0000-0000B5980000}"/>
    <cellStyle name="Normal 2 4 3 2" xfId="8252" xr:uid="{00000000-0005-0000-0000-0000B6980000}"/>
    <cellStyle name="Normal 2 4 3 2 10" xfId="26993" xr:uid="{00000000-0005-0000-0000-0000B7980000}"/>
    <cellStyle name="Normal 2 4 3 2 10 2" xfId="26994" xr:uid="{00000000-0005-0000-0000-0000B8980000}"/>
    <cellStyle name="Normal 2 4 3 2 10 3" xfId="26995" xr:uid="{00000000-0005-0000-0000-0000B9980000}"/>
    <cellStyle name="Normal 2 4 3 2 10_AVA DVA EL" xfId="26996" xr:uid="{00000000-0005-0000-0000-0000BA980000}"/>
    <cellStyle name="Normal 2 4 3 2 11" xfId="50298" xr:uid="{00000000-0005-0000-0000-0000BB980000}"/>
    <cellStyle name="Normal 2 4 3 2 2" xfId="8253" xr:uid="{00000000-0005-0000-0000-0000BC980000}"/>
    <cellStyle name="Normal 2 4 3 2 2 2" xfId="26997" xr:uid="{00000000-0005-0000-0000-0000BD980000}"/>
    <cellStyle name="Normal 2 4 3 2 2 2 2" xfId="26998" xr:uid="{00000000-0005-0000-0000-0000BE980000}"/>
    <cellStyle name="Normal 2 4 3 2 2 2 3" xfId="26999" xr:uid="{00000000-0005-0000-0000-0000BF980000}"/>
    <cellStyle name="Normal 2 4 3 2 2 2 4" xfId="50299" xr:uid="{00000000-0005-0000-0000-0000C0980000}"/>
    <cellStyle name="Normal 2 4 3 2 2 2_AVA DVA EL" xfId="27000" xr:uid="{00000000-0005-0000-0000-0000C1980000}"/>
    <cellStyle name="Normal 2 4 3 2 2 3" xfId="27001" xr:uid="{00000000-0005-0000-0000-0000C2980000}"/>
    <cellStyle name="Normal 2 4 3 2 2 3 2" xfId="27002" xr:uid="{00000000-0005-0000-0000-0000C3980000}"/>
    <cellStyle name="Normal 2 4 3 2 2 3 3" xfId="27003" xr:uid="{00000000-0005-0000-0000-0000C4980000}"/>
    <cellStyle name="Normal 2 4 3 2 2 3_AVA DVA EL" xfId="27004" xr:uid="{00000000-0005-0000-0000-0000C5980000}"/>
    <cellStyle name="Normal 2 4 3 2 2 4" xfId="27005" xr:uid="{00000000-0005-0000-0000-0000C6980000}"/>
    <cellStyle name="Normal 2 4 3 2 2 4 2" xfId="27006" xr:uid="{00000000-0005-0000-0000-0000C7980000}"/>
    <cellStyle name="Normal 2 4 3 2 2 4 3" xfId="27007" xr:uid="{00000000-0005-0000-0000-0000C8980000}"/>
    <cellStyle name="Normal 2 4 3 2 2 4_AVA DVA EL" xfId="27008" xr:uid="{00000000-0005-0000-0000-0000C9980000}"/>
    <cellStyle name="Normal 2 4 3 2 2 5" xfId="50300" xr:uid="{00000000-0005-0000-0000-0000CA980000}"/>
    <cellStyle name="Normal 2 4 3 2 2_3. Chng in credit spreads" xfId="50301" xr:uid="{00000000-0005-0000-0000-0000CB980000}"/>
    <cellStyle name="Normal 2 4 3 2 3" xfId="8254" xr:uid="{00000000-0005-0000-0000-0000CC980000}"/>
    <cellStyle name="Normal 2 4 3 2 3 2" xfId="27009" xr:uid="{00000000-0005-0000-0000-0000CD980000}"/>
    <cellStyle name="Normal 2 4 3 2 3 2 2" xfId="27010" xr:uid="{00000000-0005-0000-0000-0000CE980000}"/>
    <cellStyle name="Normal 2 4 3 2 3 2 3" xfId="27011" xr:uid="{00000000-0005-0000-0000-0000CF980000}"/>
    <cellStyle name="Normal 2 4 3 2 3 2 4" xfId="50302" xr:uid="{00000000-0005-0000-0000-0000D0980000}"/>
    <cellStyle name="Normal 2 4 3 2 3 2_AVA DVA EL" xfId="27012" xr:uid="{00000000-0005-0000-0000-0000D1980000}"/>
    <cellStyle name="Normal 2 4 3 2 3 3" xfId="50303" xr:uid="{00000000-0005-0000-0000-0000D2980000}"/>
    <cellStyle name="Normal 2 4 3 2 3_3. Chng in credit spreads" xfId="50304" xr:uid="{00000000-0005-0000-0000-0000D3980000}"/>
    <cellStyle name="Normal 2 4 3 2 4" xfId="27013" xr:uid="{00000000-0005-0000-0000-0000D4980000}"/>
    <cellStyle name="Normal 2 4 3 2 4 2" xfId="27014" xr:uid="{00000000-0005-0000-0000-0000D5980000}"/>
    <cellStyle name="Normal 2 4 3 2 4 2 2" xfId="50305" xr:uid="{00000000-0005-0000-0000-0000D6980000}"/>
    <cellStyle name="Normal 2 4 3 2 4 3" xfId="27015" xr:uid="{00000000-0005-0000-0000-0000D7980000}"/>
    <cellStyle name="Normal 2 4 3 2 4 4" xfId="50306" xr:uid="{00000000-0005-0000-0000-0000D8980000}"/>
    <cellStyle name="Normal 2 4 3 2 4_3. Chng in credit spreads" xfId="50307" xr:uid="{00000000-0005-0000-0000-0000D9980000}"/>
    <cellStyle name="Normal 2 4 3 2 5" xfId="27016" xr:uid="{00000000-0005-0000-0000-0000DA980000}"/>
    <cellStyle name="Normal 2 4 3 2 5 2" xfId="27017" xr:uid="{00000000-0005-0000-0000-0000DB980000}"/>
    <cellStyle name="Normal 2 4 3 2 5 3" xfId="27018" xr:uid="{00000000-0005-0000-0000-0000DC980000}"/>
    <cellStyle name="Normal 2 4 3 2 5 4" xfId="50308" xr:uid="{00000000-0005-0000-0000-0000DD980000}"/>
    <cellStyle name="Normal 2 4 3 2 5_AVA DVA EL" xfId="27019" xr:uid="{00000000-0005-0000-0000-0000DE980000}"/>
    <cellStyle name="Normal 2 4 3 2 6" xfId="27020" xr:uid="{00000000-0005-0000-0000-0000DF980000}"/>
    <cellStyle name="Normal 2 4 3 2 6 2" xfId="27021" xr:uid="{00000000-0005-0000-0000-0000E0980000}"/>
    <cellStyle name="Normal 2 4 3 2 6 3" xfId="27022" xr:uid="{00000000-0005-0000-0000-0000E1980000}"/>
    <cellStyle name="Normal 2 4 3 2 6_AVA DVA EL" xfId="27023" xr:uid="{00000000-0005-0000-0000-0000E2980000}"/>
    <cellStyle name="Normal 2 4 3 2 7" xfId="27024" xr:uid="{00000000-0005-0000-0000-0000E3980000}"/>
    <cellStyle name="Normal 2 4 3 2 7 2" xfId="27025" xr:uid="{00000000-0005-0000-0000-0000E4980000}"/>
    <cellStyle name="Normal 2 4 3 2 7 3" xfId="27026" xr:uid="{00000000-0005-0000-0000-0000E5980000}"/>
    <cellStyle name="Normal 2 4 3 2 7_AVA DVA EL" xfId="27027" xr:uid="{00000000-0005-0000-0000-0000E6980000}"/>
    <cellStyle name="Normal 2 4 3 2 8" xfId="27028" xr:uid="{00000000-0005-0000-0000-0000E7980000}"/>
    <cellStyle name="Normal 2 4 3 2 8 2" xfId="27029" xr:uid="{00000000-0005-0000-0000-0000E8980000}"/>
    <cellStyle name="Normal 2 4 3 2 8 3" xfId="27030" xr:uid="{00000000-0005-0000-0000-0000E9980000}"/>
    <cellStyle name="Normal 2 4 3 2 8_AVA DVA EL" xfId="27031" xr:uid="{00000000-0005-0000-0000-0000EA980000}"/>
    <cellStyle name="Normal 2 4 3 2 9" xfId="27032" xr:uid="{00000000-0005-0000-0000-0000EB980000}"/>
    <cellStyle name="Normal 2 4 3 2 9 2" xfId="27033" xr:uid="{00000000-0005-0000-0000-0000EC980000}"/>
    <cellStyle name="Normal 2 4 3 2 9 3" xfId="27034" xr:uid="{00000000-0005-0000-0000-0000ED980000}"/>
    <cellStyle name="Normal 2 4 3 2 9_AVA DVA EL" xfId="27035" xr:uid="{00000000-0005-0000-0000-0000EE980000}"/>
    <cellStyle name="Normal 2 4 3 2_3. Chng in credit spreads" xfId="50309" xr:uid="{00000000-0005-0000-0000-0000EF980000}"/>
    <cellStyle name="Normal 2 4 3 3" xfId="8255" xr:uid="{00000000-0005-0000-0000-0000F0980000}"/>
    <cellStyle name="Normal 2 4 3 3 2" xfId="8256" xr:uid="{00000000-0005-0000-0000-0000F1980000}"/>
    <cellStyle name="Normal 2 4 3 3 2 2" xfId="27036" xr:uid="{00000000-0005-0000-0000-0000F2980000}"/>
    <cellStyle name="Normal 2 4 3 3 2 2 2" xfId="27037" xr:uid="{00000000-0005-0000-0000-0000F3980000}"/>
    <cellStyle name="Normal 2 4 3 3 2 2 3" xfId="27038" xr:uid="{00000000-0005-0000-0000-0000F4980000}"/>
    <cellStyle name="Normal 2 4 3 3 2 2_AVA DVA EL" xfId="27039" xr:uid="{00000000-0005-0000-0000-0000F5980000}"/>
    <cellStyle name="Normal 2 4 3 3 2 3" xfId="50310" xr:uid="{00000000-0005-0000-0000-0000F6980000}"/>
    <cellStyle name="Normal 2 4 3 3 2_AVA DVA EL" xfId="50311" xr:uid="{00000000-0005-0000-0000-0000F7980000}"/>
    <cellStyle name="Normal 2 4 3 3 3" xfId="8257" xr:uid="{00000000-0005-0000-0000-0000F8980000}"/>
    <cellStyle name="Normal 2 4 3 3 3 2" xfId="27040" xr:uid="{00000000-0005-0000-0000-0000F9980000}"/>
    <cellStyle name="Normal 2 4 3 3 3 2 2" xfId="27041" xr:uid="{00000000-0005-0000-0000-0000FA980000}"/>
    <cellStyle name="Normal 2 4 3 3 3 2 3" xfId="27042" xr:uid="{00000000-0005-0000-0000-0000FB980000}"/>
    <cellStyle name="Normal 2 4 3 3 3 2_AVA DVA EL" xfId="27043" xr:uid="{00000000-0005-0000-0000-0000FC980000}"/>
    <cellStyle name="Normal 2 4 3 3 3_AVA DVA EL" xfId="50312" xr:uid="{00000000-0005-0000-0000-0000FD980000}"/>
    <cellStyle name="Normal 2 4 3 3 4" xfId="27044" xr:uid="{00000000-0005-0000-0000-0000FE980000}"/>
    <cellStyle name="Normal 2 4 3 3 4 2" xfId="27045" xr:uid="{00000000-0005-0000-0000-0000FF980000}"/>
    <cellStyle name="Normal 2 4 3 3 4 3" xfId="27046" xr:uid="{00000000-0005-0000-0000-000000990000}"/>
    <cellStyle name="Normal 2 4 3 3 4_AVA DVA EL" xfId="27047" xr:uid="{00000000-0005-0000-0000-000001990000}"/>
    <cellStyle name="Normal 2 4 3 3 5" xfId="50313" xr:uid="{00000000-0005-0000-0000-000002990000}"/>
    <cellStyle name="Normal 2 4 3 3_3. Chng in credit spreads" xfId="50314" xr:uid="{00000000-0005-0000-0000-000003990000}"/>
    <cellStyle name="Normal 2 4 3 4" xfId="8258" xr:uid="{00000000-0005-0000-0000-000004990000}"/>
    <cellStyle name="Normal 2 4 3 4 2" xfId="8259" xr:uid="{00000000-0005-0000-0000-000005990000}"/>
    <cellStyle name="Normal 2 4 3 4 2 2" xfId="50315" xr:uid="{00000000-0005-0000-0000-000006990000}"/>
    <cellStyle name="Normal 2 4 3 4 3" xfId="8260" xr:uid="{00000000-0005-0000-0000-000007990000}"/>
    <cellStyle name="Normal 2 4 3 4 4" xfId="27048" xr:uid="{00000000-0005-0000-0000-000008990000}"/>
    <cellStyle name="Normal 2 4 3 4 4 2" xfId="27049" xr:uid="{00000000-0005-0000-0000-000009990000}"/>
    <cellStyle name="Normal 2 4 3 4 4 3" xfId="27050" xr:uid="{00000000-0005-0000-0000-00000A990000}"/>
    <cellStyle name="Normal 2 4 3 4 4_AVA DVA EL" xfId="27051" xr:uid="{00000000-0005-0000-0000-00000B990000}"/>
    <cellStyle name="Normal 2 4 3 4 5" xfId="50316" xr:uid="{00000000-0005-0000-0000-00000C990000}"/>
    <cellStyle name="Normal 2 4 3 4_3. Chng in credit spreads" xfId="50317" xr:uid="{00000000-0005-0000-0000-00000D990000}"/>
    <cellStyle name="Normal 2 4 3 5" xfId="8261" xr:uid="{00000000-0005-0000-0000-00000E990000}"/>
    <cellStyle name="Normal 2 4 3 5 2" xfId="27052" xr:uid="{00000000-0005-0000-0000-00000F990000}"/>
    <cellStyle name="Normal 2 4 3 5 2 2" xfId="27053" xr:uid="{00000000-0005-0000-0000-000010990000}"/>
    <cellStyle name="Normal 2 4 3 5 2 3" xfId="27054" xr:uid="{00000000-0005-0000-0000-000011990000}"/>
    <cellStyle name="Normal 2 4 3 5 2 4" xfId="50318" xr:uid="{00000000-0005-0000-0000-000012990000}"/>
    <cellStyle name="Normal 2 4 3 5 2_AVA DVA EL" xfId="27055" xr:uid="{00000000-0005-0000-0000-000013990000}"/>
    <cellStyle name="Normal 2 4 3 5 3" xfId="50319" xr:uid="{00000000-0005-0000-0000-000014990000}"/>
    <cellStyle name="Normal 2 4 3 5_3. Chng in credit spreads" xfId="50320" xr:uid="{00000000-0005-0000-0000-000015990000}"/>
    <cellStyle name="Normal 2 4 3 6" xfId="8262" xr:uid="{00000000-0005-0000-0000-000016990000}"/>
    <cellStyle name="Normal 2 4 3 6 2" xfId="27056" xr:uid="{00000000-0005-0000-0000-000017990000}"/>
    <cellStyle name="Normal 2 4 3 6 2 2" xfId="27057" xr:uid="{00000000-0005-0000-0000-000018990000}"/>
    <cellStyle name="Normal 2 4 3 6 2 3" xfId="27058" xr:uid="{00000000-0005-0000-0000-000019990000}"/>
    <cellStyle name="Normal 2 4 3 6 2_AVA DVA EL" xfId="27059" xr:uid="{00000000-0005-0000-0000-00001A990000}"/>
    <cellStyle name="Normal 2 4 3 6 3" xfId="50321" xr:uid="{00000000-0005-0000-0000-00001B990000}"/>
    <cellStyle name="Normal 2 4 3 6_AVA DVA EL" xfId="50322" xr:uid="{00000000-0005-0000-0000-00001C990000}"/>
    <cellStyle name="Normal 2 4 3 7" xfId="27060" xr:uid="{00000000-0005-0000-0000-00001D990000}"/>
    <cellStyle name="Normal 2 4 3 7 2" xfId="27061" xr:uid="{00000000-0005-0000-0000-00001E990000}"/>
    <cellStyle name="Normal 2 4 3 7 3" xfId="27062" xr:uid="{00000000-0005-0000-0000-00001F990000}"/>
    <cellStyle name="Normal 2 4 3 7_AVA DVA EL" xfId="27063" xr:uid="{00000000-0005-0000-0000-000020990000}"/>
    <cellStyle name="Normal 2 4 3 8" xfId="27064" xr:uid="{00000000-0005-0000-0000-000021990000}"/>
    <cellStyle name="Normal 2 4 3 8 2" xfId="27065" xr:uid="{00000000-0005-0000-0000-000022990000}"/>
    <cellStyle name="Normal 2 4 3 8 3" xfId="27066" xr:uid="{00000000-0005-0000-0000-000023990000}"/>
    <cellStyle name="Normal 2 4 3 8_AVA DVA EL" xfId="27067" xr:uid="{00000000-0005-0000-0000-000024990000}"/>
    <cellStyle name="Normal 2 4 3 9" xfId="27068" xr:uid="{00000000-0005-0000-0000-000025990000}"/>
    <cellStyle name="Normal 2 4 3 9 2" xfId="27069" xr:uid="{00000000-0005-0000-0000-000026990000}"/>
    <cellStyle name="Normal 2 4 3 9 3" xfId="27070" xr:uid="{00000000-0005-0000-0000-000027990000}"/>
    <cellStyle name="Normal 2 4 3 9_AVA DVA EL" xfId="27071" xr:uid="{00000000-0005-0000-0000-000028990000}"/>
    <cellStyle name="Normal 2 4 3_3. Chng in credit spreads" xfId="50323" xr:uid="{00000000-0005-0000-0000-000029990000}"/>
    <cellStyle name="Normal 2 4 4" xfId="8263" xr:uid="{00000000-0005-0000-0000-00002A990000}"/>
    <cellStyle name="Normal 2 4 4 10" xfId="27072" xr:uid="{00000000-0005-0000-0000-00002B990000}"/>
    <cellStyle name="Normal 2 4 4 10 2" xfId="27073" xr:uid="{00000000-0005-0000-0000-00002C990000}"/>
    <cellStyle name="Normal 2 4 4 10 3" xfId="27074" xr:uid="{00000000-0005-0000-0000-00002D990000}"/>
    <cellStyle name="Normal 2 4 4 10_AVA DVA EL" xfId="27075" xr:uid="{00000000-0005-0000-0000-00002E990000}"/>
    <cellStyle name="Normal 2 4 4 11" xfId="27076" xr:uid="{00000000-0005-0000-0000-00002F990000}"/>
    <cellStyle name="Normal 2 4 4 11 2" xfId="27077" xr:uid="{00000000-0005-0000-0000-000030990000}"/>
    <cellStyle name="Normal 2 4 4 11 3" xfId="27078" xr:uid="{00000000-0005-0000-0000-000031990000}"/>
    <cellStyle name="Normal 2 4 4 11_AVA DVA EL" xfId="27079" xr:uid="{00000000-0005-0000-0000-000032990000}"/>
    <cellStyle name="Normal 2 4 4 12" xfId="50324" xr:uid="{00000000-0005-0000-0000-000033990000}"/>
    <cellStyle name="Normal 2 4 4 2" xfId="8264" xr:uid="{00000000-0005-0000-0000-000034990000}"/>
    <cellStyle name="Normal 2 4 4 2 10" xfId="27080" xr:uid="{00000000-0005-0000-0000-000035990000}"/>
    <cellStyle name="Normal 2 4 4 2 10 2" xfId="27081" xr:uid="{00000000-0005-0000-0000-000036990000}"/>
    <cellStyle name="Normal 2 4 4 2 10 3" xfId="27082" xr:uid="{00000000-0005-0000-0000-000037990000}"/>
    <cellStyle name="Normal 2 4 4 2 10_AVA DVA EL" xfId="27083" xr:uid="{00000000-0005-0000-0000-000038990000}"/>
    <cellStyle name="Normal 2 4 4 2 11" xfId="50325" xr:uid="{00000000-0005-0000-0000-000039990000}"/>
    <cellStyle name="Normal 2 4 4 2 2" xfId="27084" xr:uid="{00000000-0005-0000-0000-00003A990000}"/>
    <cellStyle name="Normal 2 4 4 2 2 2" xfId="27085" xr:uid="{00000000-0005-0000-0000-00003B990000}"/>
    <cellStyle name="Normal 2 4 4 2 2 2 2" xfId="27086" xr:uid="{00000000-0005-0000-0000-00003C990000}"/>
    <cellStyle name="Normal 2 4 4 2 2 2 3" xfId="27087" xr:uid="{00000000-0005-0000-0000-00003D990000}"/>
    <cellStyle name="Normal 2 4 4 2 2 2_AVA DVA EL" xfId="27088" xr:uid="{00000000-0005-0000-0000-00003E990000}"/>
    <cellStyle name="Normal 2 4 4 2 2 3" xfId="27089" xr:uid="{00000000-0005-0000-0000-00003F990000}"/>
    <cellStyle name="Normal 2 4 4 2 2 3 2" xfId="27090" xr:uid="{00000000-0005-0000-0000-000040990000}"/>
    <cellStyle name="Normal 2 4 4 2 2 3 3" xfId="27091" xr:uid="{00000000-0005-0000-0000-000041990000}"/>
    <cellStyle name="Normal 2 4 4 2 2 3_AVA DVA EL" xfId="27092" xr:uid="{00000000-0005-0000-0000-000042990000}"/>
    <cellStyle name="Normal 2 4 4 2 2 4" xfId="27093" xr:uid="{00000000-0005-0000-0000-000043990000}"/>
    <cellStyle name="Normal 2 4 4 2 2 5" xfId="27094" xr:uid="{00000000-0005-0000-0000-000044990000}"/>
    <cellStyle name="Normal 2 4 4 2 2 6" xfId="50326" xr:uid="{00000000-0005-0000-0000-000045990000}"/>
    <cellStyle name="Normal 2 4 4 2 2_AVA DVA EL" xfId="27095" xr:uid="{00000000-0005-0000-0000-000046990000}"/>
    <cellStyle name="Normal 2 4 4 2 3" xfId="27096" xr:uid="{00000000-0005-0000-0000-000047990000}"/>
    <cellStyle name="Normal 2 4 4 2 3 2" xfId="27097" xr:uid="{00000000-0005-0000-0000-000048990000}"/>
    <cellStyle name="Normal 2 4 4 2 3 3" xfId="27098" xr:uid="{00000000-0005-0000-0000-000049990000}"/>
    <cellStyle name="Normal 2 4 4 2 3_AVA DVA EL" xfId="27099" xr:uid="{00000000-0005-0000-0000-00004A990000}"/>
    <cellStyle name="Normal 2 4 4 2 4" xfId="27100" xr:uid="{00000000-0005-0000-0000-00004B990000}"/>
    <cellStyle name="Normal 2 4 4 2 4 2" xfId="27101" xr:uid="{00000000-0005-0000-0000-00004C990000}"/>
    <cellStyle name="Normal 2 4 4 2 4 3" xfId="27102" xr:uid="{00000000-0005-0000-0000-00004D990000}"/>
    <cellStyle name="Normal 2 4 4 2 4_AVA DVA EL" xfId="27103" xr:uid="{00000000-0005-0000-0000-00004E990000}"/>
    <cellStyle name="Normal 2 4 4 2 5" xfId="27104" xr:uid="{00000000-0005-0000-0000-00004F990000}"/>
    <cellStyle name="Normal 2 4 4 2 5 2" xfId="27105" xr:uid="{00000000-0005-0000-0000-000050990000}"/>
    <cellStyle name="Normal 2 4 4 2 5 3" xfId="27106" xr:uid="{00000000-0005-0000-0000-000051990000}"/>
    <cellStyle name="Normal 2 4 4 2 5_AVA DVA EL" xfId="27107" xr:uid="{00000000-0005-0000-0000-000052990000}"/>
    <cellStyle name="Normal 2 4 4 2 6" xfId="27108" xr:uid="{00000000-0005-0000-0000-000053990000}"/>
    <cellStyle name="Normal 2 4 4 2 6 2" xfId="27109" xr:uid="{00000000-0005-0000-0000-000054990000}"/>
    <cellStyle name="Normal 2 4 4 2 6 3" xfId="27110" xr:uid="{00000000-0005-0000-0000-000055990000}"/>
    <cellStyle name="Normal 2 4 4 2 6_AVA DVA EL" xfId="27111" xr:uid="{00000000-0005-0000-0000-000056990000}"/>
    <cellStyle name="Normal 2 4 4 2 7" xfId="27112" xr:uid="{00000000-0005-0000-0000-000057990000}"/>
    <cellStyle name="Normal 2 4 4 2 7 2" xfId="27113" xr:uid="{00000000-0005-0000-0000-000058990000}"/>
    <cellStyle name="Normal 2 4 4 2 7 3" xfId="27114" xr:uid="{00000000-0005-0000-0000-000059990000}"/>
    <cellStyle name="Normal 2 4 4 2 7_AVA DVA EL" xfId="27115" xr:uid="{00000000-0005-0000-0000-00005A990000}"/>
    <cellStyle name="Normal 2 4 4 2 8" xfId="27116" xr:uid="{00000000-0005-0000-0000-00005B990000}"/>
    <cellStyle name="Normal 2 4 4 2 8 2" xfId="27117" xr:uid="{00000000-0005-0000-0000-00005C990000}"/>
    <cellStyle name="Normal 2 4 4 2 8 3" xfId="27118" xr:uid="{00000000-0005-0000-0000-00005D990000}"/>
    <cellStyle name="Normal 2 4 4 2 8_AVA DVA EL" xfId="27119" xr:uid="{00000000-0005-0000-0000-00005E990000}"/>
    <cellStyle name="Normal 2 4 4 2 9" xfId="27120" xr:uid="{00000000-0005-0000-0000-00005F990000}"/>
    <cellStyle name="Normal 2 4 4 2 9 2" xfId="27121" xr:uid="{00000000-0005-0000-0000-000060990000}"/>
    <cellStyle name="Normal 2 4 4 2 9 3" xfId="27122" xr:uid="{00000000-0005-0000-0000-000061990000}"/>
    <cellStyle name="Normal 2 4 4 2 9_AVA DVA EL" xfId="27123" xr:uid="{00000000-0005-0000-0000-000062990000}"/>
    <cellStyle name="Normal 2 4 4 2_3. Chng in credit spreads" xfId="50327" xr:uid="{00000000-0005-0000-0000-000063990000}"/>
    <cellStyle name="Normal 2 4 4 3" xfId="8265" xr:uid="{00000000-0005-0000-0000-000064990000}"/>
    <cellStyle name="Normal 2 4 4 3 2" xfId="27124" xr:uid="{00000000-0005-0000-0000-000065990000}"/>
    <cellStyle name="Normal 2 4 4 3 2 2" xfId="27125" xr:uid="{00000000-0005-0000-0000-000066990000}"/>
    <cellStyle name="Normal 2 4 4 3 2 3" xfId="27126" xr:uid="{00000000-0005-0000-0000-000067990000}"/>
    <cellStyle name="Normal 2 4 4 3 2 4" xfId="50328" xr:uid="{00000000-0005-0000-0000-000068990000}"/>
    <cellStyle name="Normal 2 4 4 3 2_AVA DVA EL" xfId="27127" xr:uid="{00000000-0005-0000-0000-000069990000}"/>
    <cellStyle name="Normal 2 4 4 3 3" xfId="27128" xr:uid="{00000000-0005-0000-0000-00006A990000}"/>
    <cellStyle name="Normal 2 4 4 3 3 2" xfId="27129" xr:uid="{00000000-0005-0000-0000-00006B990000}"/>
    <cellStyle name="Normal 2 4 4 3 3 3" xfId="27130" xr:uid="{00000000-0005-0000-0000-00006C990000}"/>
    <cellStyle name="Normal 2 4 4 3 3_AVA DVA EL" xfId="27131" xr:uid="{00000000-0005-0000-0000-00006D990000}"/>
    <cellStyle name="Normal 2 4 4 3 4" xfId="27132" xr:uid="{00000000-0005-0000-0000-00006E990000}"/>
    <cellStyle name="Normal 2 4 4 3 4 2" xfId="27133" xr:uid="{00000000-0005-0000-0000-00006F990000}"/>
    <cellStyle name="Normal 2 4 4 3 4 3" xfId="27134" xr:uid="{00000000-0005-0000-0000-000070990000}"/>
    <cellStyle name="Normal 2 4 4 3 4_AVA DVA EL" xfId="27135" xr:uid="{00000000-0005-0000-0000-000071990000}"/>
    <cellStyle name="Normal 2 4 4 3 5" xfId="50329" xr:uid="{00000000-0005-0000-0000-000072990000}"/>
    <cellStyle name="Normal 2 4 4 3_3. Chng in credit spreads" xfId="50330" xr:uid="{00000000-0005-0000-0000-000073990000}"/>
    <cellStyle name="Normal 2 4 4 4" xfId="27136" xr:uid="{00000000-0005-0000-0000-000074990000}"/>
    <cellStyle name="Normal 2 4 4 4 2" xfId="27137" xr:uid="{00000000-0005-0000-0000-000075990000}"/>
    <cellStyle name="Normal 2 4 4 4 2 2" xfId="50331" xr:uid="{00000000-0005-0000-0000-000076990000}"/>
    <cellStyle name="Normal 2 4 4 4 3" xfId="27138" xr:uid="{00000000-0005-0000-0000-000077990000}"/>
    <cellStyle name="Normal 2 4 4 4 4" xfId="50332" xr:uid="{00000000-0005-0000-0000-000078990000}"/>
    <cellStyle name="Normal 2 4 4 4_3. Chng in credit spreads" xfId="50333" xr:uid="{00000000-0005-0000-0000-000079990000}"/>
    <cellStyle name="Normal 2 4 4 5" xfId="27139" xr:uid="{00000000-0005-0000-0000-00007A990000}"/>
    <cellStyle name="Normal 2 4 4 5 2" xfId="27140" xr:uid="{00000000-0005-0000-0000-00007B990000}"/>
    <cellStyle name="Normal 2 4 4 5 3" xfId="27141" xr:uid="{00000000-0005-0000-0000-00007C990000}"/>
    <cellStyle name="Normal 2 4 4 5 4" xfId="50334" xr:uid="{00000000-0005-0000-0000-00007D990000}"/>
    <cellStyle name="Normal 2 4 4 5_AVA DVA EL" xfId="27142" xr:uid="{00000000-0005-0000-0000-00007E990000}"/>
    <cellStyle name="Normal 2 4 4 6" xfId="27143" xr:uid="{00000000-0005-0000-0000-00007F990000}"/>
    <cellStyle name="Normal 2 4 4 6 2" xfId="27144" xr:uid="{00000000-0005-0000-0000-000080990000}"/>
    <cellStyle name="Normal 2 4 4 6 3" xfId="27145" xr:uid="{00000000-0005-0000-0000-000081990000}"/>
    <cellStyle name="Normal 2 4 4 6_AVA DVA EL" xfId="27146" xr:uid="{00000000-0005-0000-0000-000082990000}"/>
    <cellStyle name="Normal 2 4 4 7" xfId="27147" xr:uid="{00000000-0005-0000-0000-000083990000}"/>
    <cellStyle name="Normal 2 4 4 7 2" xfId="27148" xr:uid="{00000000-0005-0000-0000-000084990000}"/>
    <cellStyle name="Normal 2 4 4 7 3" xfId="27149" xr:uid="{00000000-0005-0000-0000-000085990000}"/>
    <cellStyle name="Normal 2 4 4 7_AVA DVA EL" xfId="27150" xr:uid="{00000000-0005-0000-0000-000086990000}"/>
    <cellStyle name="Normal 2 4 4 8" xfId="27151" xr:uid="{00000000-0005-0000-0000-000087990000}"/>
    <cellStyle name="Normal 2 4 4 8 2" xfId="27152" xr:uid="{00000000-0005-0000-0000-000088990000}"/>
    <cellStyle name="Normal 2 4 4 8 3" xfId="27153" xr:uid="{00000000-0005-0000-0000-000089990000}"/>
    <cellStyle name="Normal 2 4 4 8_AVA DVA EL" xfId="27154" xr:uid="{00000000-0005-0000-0000-00008A990000}"/>
    <cellStyle name="Normal 2 4 4 9" xfId="27155" xr:uid="{00000000-0005-0000-0000-00008B990000}"/>
    <cellStyle name="Normal 2 4 4 9 2" xfId="27156" xr:uid="{00000000-0005-0000-0000-00008C990000}"/>
    <cellStyle name="Normal 2 4 4 9 3" xfId="27157" xr:uid="{00000000-0005-0000-0000-00008D990000}"/>
    <cellStyle name="Normal 2 4 4 9_AVA DVA EL" xfId="27158" xr:uid="{00000000-0005-0000-0000-00008E990000}"/>
    <cellStyle name="Normal 2 4 4_3. Chng in credit spreads" xfId="50335" xr:uid="{00000000-0005-0000-0000-00008F990000}"/>
    <cellStyle name="Normal 2 4 5" xfId="8266" xr:uid="{00000000-0005-0000-0000-000090990000}"/>
    <cellStyle name="Normal 2 4 5 10" xfId="27159" xr:uid="{00000000-0005-0000-0000-000091990000}"/>
    <cellStyle name="Normal 2 4 5 10 2" xfId="27160" xr:uid="{00000000-0005-0000-0000-000092990000}"/>
    <cellStyle name="Normal 2 4 5 10 3" xfId="27161" xr:uid="{00000000-0005-0000-0000-000093990000}"/>
    <cellStyle name="Normal 2 4 5 10_AVA DVA EL" xfId="27162" xr:uid="{00000000-0005-0000-0000-000094990000}"/>
    <cellStyle name="Normal 2 4 5 11" xfId="27163" xr:uid="{00000000-0005-0000-0000-000095990000}"/>
    <cellStyle name="Normal 2 4 5 11 2" xfId="27164" xr:uid="{00000000-0005-0000-0000-000096990000}"/>
    <cellStyle name="Normal 2 4 5 11 3" xfId="27165" xr:uid="{00000000-0005-0000-0000-000097990000}"/>
    <cellStyle name="Normal 2 4 5 11_AVA DVA EL" xfId="27166" xr:uid="{00000000-0005-0000-0000-000098990000}"/>
    <cellStyle name="Normal 2 4 5 12" xfId="50336" xr:uid="{00000000-0005-0000-0000-000099990000}"/>
    <cellStyle name="Normal 2 4 5 2" xfId="8267" xr:uid="{00000000-0005-0000-0000-00009A990000}"/>
    <cellStyle name="Normal 2 4 5 2 10" xfId="27167" xr:uid="{00000000-0005-0000-0000-00009B990000}"/>
    <cellStyle name="Normal 2 4 5 2 10 2" xfId="27168" xr:uid="{00000000-0005-0000-0000-00009C990000}"/>
    <cellStyle name="Normal 2 4 5 2 10 3" xfId="27169" xr:uid="{00000000-0005-0000-0000-00009D990000}"/>
    <cellStyle name="Normal 2 4 5 2 10_AVA DVA EL" xfId="27170" xr:uid="{00000000-0005-0000-0000-00009E990000}"/>
    <cellStyle name="Normal 2 4 5 2 11" xfId="50337" xr:uid="{00000000-0005-0000-0000-00009F990000}"/>
    <cellStyle name="Normal 2 4 5 2 2" xfId="27171" xr:uid="{00000000-0005-0000-0000-0000A0990000}"/>
    <cellStyle name="Normal 2 4 5 2 2 2" xfId="27172" xr:uid="{00000000-0005-0000-0000-0000A1990000}"/>
    <cellStyle name="Normal 2 4 5 2 2 2 2" xfId="27173" xr:uid="{00000000-0005-0000-0000-0000A2990000}"/>
    <cellStyle name="Normal 2 4 5 2 2 2 3" xfId="27174" xr:uid="{00000000-0005-0000-0000-0000A3990000}"/>
    <cellStyle name="Normal 2 4 5 2 2 2_AVA DVA EL" xfId="27175" xr:uid="{00000000-0005-0000-0000-0000A4990000}"/>
    <cellStyle name="Normal 2 4 5 2 2 3" xfId="27176" xr:uid="{00000000-0005-0000-0000-0000A5990000}"/>
    <cellStyle name="Normal 2 4 5 2 2 3 2" xfId="27177" xr:uid="{00000000-0005-0000-0000-0000A6990000}"/>
    <cellStyle name="Normal 2 4 5 2 2 3 3" xfId="27178" xr:uid="{00000000-0005-0000-0000-0000A7990000}"/>
    <cellStyle name="Normal 2 4 5 2 2 3_AVA DVA EL" xfId="27179" xr:uid="{00000000-0005-0000-0000-0000A8990000}"/>
    <cellStyle name="Normal 2 4 5 2 2 4" xfId="27180" xr:uid="{00000000-0005-0000-0000-0000A9990000}"/>
    <cellStyle name="Normal 2 4 5 2 2 5" xfId="27181" xr:uid="{00000000-0005-0000-0000-0000AA990000}"/>
    <cellStyle name="Normal 2 4 5 2 2_AVA DVA EL" xfId="27182" xr:uid="{00000000-0005-0000-0000-0000AB990000}"/>
    <cellStyle name="Normal 2 4 5 2 3" xfId="27183" xr:uid="{00000000-0005-0000-0000-0000AC990000}"/>
    <cellStyle name="Normal 2 4 5 2 3 2" xfId="27184" xr:uid="{00000000-0005-0000-0000-0000AD990000}"/>
    <cellStyle name="Normal 2 4 5 2 3 3" xfId="27185" xr:uid="{00000000-0005-0000-0000-0000AE990000}"/>
    <cellStyle name="Normal 2 4 5 2 3_AVA DVA EL" xfId="27186" xr:uid="{00000000-0005-0000-0000-0000AF990000}"/>
    <cellStyle name="Normal 2 4 5 2 4" xfId="27187" xr:uid="{00000000-0005-0000-0000-0000B0990000}"/>
    <cellStyle name="Normal 2 4 5 2 4 2" xfId="27188" xr:uid="{00000000-0005-0000-0000-0000B1990000}"/>
    <cellStyle name="Normal 2 4 5 2 4 3" xfId="27189" xr:uid="{00000000-0005-0000-0000-0000B2990000}"/>
    <cellStyle name="Normal 2 4 5 2 4_AVA DVA EL" xfId="27190" xr:uid="{00000000-0005-0000-0000-0000B3990000}"/>
    <cellStyle name="Normal 2 4 5 2 5" xfId="27191" xr:uid="{00000000-0005-0000-0000-0000B4990000}"/>
    <cellStyle name="Normal 2 4 5 2 5 2" xfId="27192" xr:uid="{00000000-0005-0000-0000-0000B5990000}"/>
    <cellStyle name="Normal 2 4 5 2 5 3" xfId="27193" xr:uid="{00000000-0005-0000-0000-0000B6990000}"/>
    <cellStyle name="Normal 2 4 5 2 5_AVA DVA EL" xfId="27194" xr:uid="{00000000-0005-0000-0000-0000B7990000}"/>
    <cellStyle name="Normal 2 4 5 2 6" xfId="27195" xr:uid="{00000000-0005-0000-0000-0000B8990000}"/>
    <cellStyle name="Normal 2 4 5 2 6 2" xfId="27196" xr:uid="{00000000-0005-0000-0000-0000B9990000}"/>
    <cellStyle name="Normal 2 4 5 2 6 3" xfId="27197" xr:uid="{00000000-0005-0000-0000-0000BA990000}"/>
    <cellStyle name="Normal 2 4 5 2 6_AVA DVA EL" xfId="27198" xr:uid="{00000000-0005-0000-0000-0000BB990000}"/>
    <cellStyle name="Normal 2 4 5 2 7" xfId="27199" xr:uid="{00000000-0005-0000-0000-0000BC990000}"/>
    <cellStyle name="Normal 2 4 5 2 7 2" xfId="27200" xr:uid="{00000000-0005-0000-0000-0000BD990000}"/>
    <cellStyle name="Normal 2 4 5 2 7 3" xfId="27201" xr:uid="{00000000-0005-0000-0000-0000BE990000}"/>
    <cellStyle name="Normal 2 4 5 2 7_AVA DVA EL" xfId="27202" xr:uid="{00000000-0005-0000-0000-0000BF990000}"/>
    <cellStyle name="Normal 2 4 5 2 8" xfId="27203" xr:uid="{00000000-0005-0000-0000-0000C0990000}"/>
    <cellStyle name="Normal 2 4 5 2 8 2" xfId="27204" xr:uid="{00000000-0005-0000-0000-0000C1990000}"/>
    <cellStyle name="Normal 2 4 5 2 8 3" xfId="27205" xr:uid="{00000000-0005-0000-0000-0000C2990000}"/>
    <cellStyle name="Normal 2 4 5 2 8_AVA DVA EL" xfId="27206" xr:uid="{00000000-0005-0000-0000-0000C3990000}"/>
    <cellStyle name="Normal 2 4 5 2 9" xfId="27207" xr:uid="{00000000-0005-0000-0000-0000C4990000}"/>
    <cellStyle name="Normal 2 4 5 2 9 2" xfId="27208" xr:uid="{00000000-0005-0000-0000-0000C5990000}"/>
    <cellStyle name="Normal 2 4 5 2 9 3" xfId="27209" xr:uid="{00000000-0005-0000-0000-0000C6990000}"/>
    <cellStyle name="Normal 2 4 5 2 9_AVA DVA EL" xfId="27210" xr:uid="{00000000-0005-0000-0000-0000C7990000}"/>
    <cellStyle name="Normal 2 4 5 2_AVA DVA EL" xfId="50338" xr:uid="{00000000-0005-0000-0000-0000C8990000}"/>
    <cellStyle name="Normal 2 4 5 3" xfId="8268" xr:uid="{00000000-0005-0000-0000-0000C9990000}"/>
    <cellStyle name="Normal 2 4 5 3 2" xfId="27211" xr:uid="{00000000-0005-0000-0000-0000CA990000}"/>
    <cellStyle name="Normal 2 4 5 3 2 2" xfId="27212" xr:uid="{00000000-0005-0000-0000-0000CB990000}"/>
    <cellStyle name="Normal 2 4 5 3 2 3" xfId="27213" xr:uid="{00000000-0005-0000-0000-0000CC990000}"/>
    <cellStyle name="Normal 2 4 5 3 2_AVA DVA EL" xfId="27214" xr:uid="{00000000-0005-0000-0000-0000CD990000}"/>
    <cellStyle name="Normal 2 4 5 3 3" xfId="27215" xr:uid="{00000000-0005-0000-0000-0000CE990000}"/>
    <cellStyle name="Normal 2 4 5 3 3 2" xfId="27216" xr:uid="{00000000-0005-0000-0000-0000CF990000}"/>
    <cellStyle name="Normal 2 4 5 3 3 3" xfId="27217" xr:uid="{00000000-0005-0000-0000-0000D0990000}"/>
    <cellStyle name="Normal 2 4 5 3 3_AVA DVA EL" xfId="27218" xr:uid="{00000000-0005-0000-0000-0000D1990000}"/>
    <cellStyle name="Normal 2 4 5 3 4" xfId="27219" xr:uid="{00000000-0005-0000-0000-0000D2990000}"/>
    <cellStyle name="Normal 2 4 5 3 4 2" xfId="27220" xr:uid="{00000000-0005-0000-0000-0000D3990000}"/>
    <cellStyle name="Normal 2 4 5 3 4 3" xfId="27221" xr:uid="{00000000-0005-0000-0000-0000D4990000}"/>
    <cellStyle name="Normal 2 4 5 3 4_AVA DVA EL" xfId="27222" xr:uid="{00000000-0005-0000-0000-0000D5990000}"/>
    <cellStyle name="Normal 2 4 5 3_AVA DVA EL" xfId="50339" xr:uid="{00000000-0005-0000-0000-0000D6990000}"/>
    <cellStyle name="Normal 2 4 5 4" xfId="27223" xr:uid="{00000000-0005-0000-0000-0000D7990000}"/>
    <cellStyle name="Normal 2 4 5 4 2" xfId="27224" xr:uid="{00000000-0005-0000-0000-0000D8990000}"/>
    <cellStyle name="Normal 2 4 5 4 3" xfId="27225" xr:uid="{00000000-0005-0000-0000-0000D9990000}"/>
    <cellStyle name="Normal 2 4 5 4_AVA DVA EL" xfId="27226" xr:uid="{00000000-0005-0000-0000-0000DA990000}"/>
    <cellStyle name="Normal 2 4 5 5" xfId="27227" xr:uid="{00000000-0005-0000-0000-0000DB990000}"/>
    <cellStyle name="Normal 2 4 5 5 2" xfId="27228" xr:uid="{00000000-0005-0000-0000-0000DC990000}"/>
    <cellStyle name="Normal 2 4 5 5 3" xfId="27229" xr:uid="{00000000-0005-0000-0000-0000DD990000}"/>
    <cellStyle name="Normal 2 4 5 5_AVA DVA EL" xfId="27230" xr:uid="{00000000-0005-0000-0000-0000DE990000}"/>
    <cellStyle name="Normal 2 4 5 6" xfId="27231" xr:uid="{00000000-0005-0000-0000-0000DF990000}"/>
    <cellStyle name="Normal 2 4 5 6 2" xfId="27232" xr:uid="{00000000-0005-0000-0000-0000E0990000}"/>
    <cellStyle name="Normal 2 4 5 6 3" xfId="27233" xr:uid="{00000000-0005-0000-0000-0000E1990000}"/>
    <cellStyle name="Normal 2 4 5 6_AVA DVA EL" xfId="27234" xr:uid="{00000000-0005-0000-0000-0000E2990000}"/>
    <cellStyle name="Normal 2 4 5 7" xfId="27235" xr:uid="{00000000-0005-0000-0000-0000E3990000}"/>
    <cellStyle name="Normal 2 4 5 7 2" xfId="27236" xr:uid="{00000000-0005-0000-0000-0000E4990000}"/>
    <cellStyle name="Normal 2 4 5 7 3" xfId="27237" xr:uid="{00000000-0005-0000-0000-0000E5990000}"/>
    <cellStyle name="Normal 2 4 5 7_AVA DVA EL" xfId="27238" xr:uid="{00000000-0005-0000-0000-0000E6990000}"/>
    <cellStyle name="Normal 2 4 5 8" xfId="27239" xr:uid="{00000000-0005-0000-0000-0000E7990000}"/>
    <cellStyle name="Normal 2 4 5 8 2" xfId="27240" xr:uid="{00000000-0005-0000-0000-0000E8990000}"/>
    <cellStyle name="Normal 2 4 5 8 3" xfId="27241" xr:uid="{00000000-0005-0000-0000-0000E9990000}"/>
    <cellStyle name="Normal 2 4 5 8_AVA DVA EL" xfId="27242" xr:uid="{00000000-0005-0000-0000-0000EA990000}"/>
    <cellStyle name="Normal 2 4 5 9" xfId="27243" xr:uid="{00000000-0005-0000-0000-0000EB990000}"/>
    <cellStyle name="Normal 2 4 5 9 2" xfId="27244" xr:uid="{00000000-0005-0000-0000-0000EC990000}"/>
    <cellStyle name="Normal 2 4 5 9 3" xfId="27245" xr:uid="{00000000-0005-0000-0000-0000ED990000}"/>
    <cellStyle name="Normal 2 4 5 9_AVA DVA EL" xfId="27246" xr:uid="{00000000-0005-0000-0000-0000EE990000}"/>
    <cellStyle name="Normal 2 4 5_3. Chng in credit spreads" xfId="50340" xr:uid="{00000000-0005-0000-0000-0000EF990000}"/>
    <cellStyle name="Normal 2 4 6" xfId="8269" xr:uid="{00000000-0005-0000-0000-0000F0990000}"/>
    <cellStyle name="Normal 2 4 6 10" xfId="27247" xr:uid="{00000000-0005-0000-0000-0000F1990000}"/>
    <cellStyle name="Normal 2 4 6 10 2" xfId="27248" xr:uid="{00000000-0005-0000-0000-0000F2990000}"/>
    <cellStyle name="Normal 2 4 6 10 3" xfId="27249" xr:uid="{00000000-0005-0000-0000-0000F3990000}"/>
    <cellStyle name="Normal 2 4 6 10_AVA DVA EL" xfId="27250" xr:uid="{00000000-0005-0000-0000-0000F4990000}"/>
    <cellStyle name="Normal 2 4 6 11" xfId="50341" xr:uid="{00000000-0005-0000-0000-0000F5990000}"/>
    <cellStyle name="Normal 2 4 6 2" xfId="8270" xr:uid="{00000000-0005-0000-0000-0000F6990000}"/>
    <cellStyle name="Normal 2 4 6 2 2" xfId="27251" xr:uid="{00000000-0005-0000-0000-0000F7990000}"/>
    <cellStyle name="Normal 2 4 6 2 2 2" xfId="27252" xr:uid="{00000000-0005-0000-0000-0000F8990000}"/>
    <cellStyle name="Normal 2 4 6 2 2 3" xfId="27253" xr:uid="{00000000-0005-0000-0000-0000F9990000}"/>
    <cellStyle name="Normal 2 4 6 2 2_AVA DVA EL" xfId="27254" xr:uid="{00000000-0005-0000-0000-0000FA990000}"/>
    <cellStyle name="Normal 2 4 6 2 3" xfId="27255" xr:uid="{00000000-0005-0000-0000-0000FB990000}"/>
    <cellStyle name="Normal 2 4 6 2 3 2" xfId="27256" xr:uid="{00000000-0005-0000-0000-0000FC990000}"/>
    <cellStyle name="Normal 2 4 6 2 3 3" xfId="27257" xr:uid="{00000000-0005-0000-0000-0000FD990000}"/>
    <cellStyle name="Normal 2 4 6 2 3_AVA DVA EL" xfId="27258" xr:uid="{00000000-0005-0000-0000-0000FE990000}"/>
    <cellStyle name="Normal 2 4 6 2 4" xfId="27259" xr:uid="{00000000-0005-0000-0000-0000FF990000}"/>
    <cellStyle name="Normal 2 4 6 2 4 2" xfId="27260" xr:uid="{00000000-0005-0000-0000-0000009A0000}"/>
    <cellStyle name="Normal 2 4 6 2 4 3" xfId="27261" xr:uid="{00000000-0005-0000-0000-0000019A0000}"/>
    <cellStyle name="Normal 2 4 6 2 4_AVA DVA EL" xfId="27262" xr:uid="{00000000-0005-0000-0000-0000029A0000}"/>
    <cellStyle name="Normal 2 4 6 2 5" xfId="50342" xr:uid="{00000000-0005-0000-0000-0000039A0000}"/>
    <cellStyle name="Normal 2 4 6 2_AVA DVA EL" xfId="50343" xr:uid="{00000000-0005-0000-0000-0000049A0000}"/>
    <cellStyle name="Normal 2 4 6 3" xfId="8271" xr:uid="{00000000-0005-0000-0000-0000059A0000}"/>
    <cellStyle name="Normal 2 4 6 3 2" xfId="27263" xr:uid="{00000000-0005-0000-0000-0000069A0000}"/>
    <cellStyle name="Normal 2 4 6 3 2 2" xfId="27264" xr:uid="{00000000-0005-0000-0000-0000079A0000}"/>
    <cellStyle name="Normal 2 4 6 3 2 3" xfId="27265" xr:uid="{00000000-0005-0000-0000-0000089A0000}"/>
    <cellStyle name="Normal 2 4 6 3 2_AVA DVA EL" xfId="27266" xr:uid="{00000000-0005-0000-0000-0000099A0000}"/>
    <cellStyle name="Normal 2 4 6 3_AVA DVA EL" xfId="50344" xr:uid="{00000000-0005-0000-0000-00000A9A0000}"/>
    <cellStyle name="Normal 2 4 6 4" xfId="27267" xr:uid="{00000000-0005-0000-0000-00000B9A0000}"/>
    <cellStyle name="Normal 2 4 6 4 2" xfId="27268" xr:uid="{00000000-0005-0000-0000-00000C9A0000}"/>
    <cellStyle name="Normal 2 4 6 4 3" xfId="27269" xr:uid="{00000000-0005-0000-0000-00000D9A0000}"/>
    <cellStyle name="Normal 2 4 6 4_AVA DVA EL" xfId="27270" xr:uid="{00000000-0005-0000-0000-00000E9A0000}"/>
    <cellStyle name="Normal 2 4 6 5" xfId="27271" xr:uid="{00000000-0005-0000-0000-00000F9A0000}"/>
    <cellStyle name="Normal 2 4 6 5 2" xfId="27272" xr:uid="{00000000-0005-0000-0000-0000109A0000}"/>
    <cellStyle name="Normal 2 4 6 5 3" xfId="27273" xr:uid="{00000000-0005-0000-0000-0000119A0000}"/>
    <cellStyle name="Normal 2 4 6 5_AVA DVA EL" xfId="27274" xr:uid="{00000000-0005-0000-0000-0000129A0000}"/>
    <cellStyle name="Normal 2 4 6 6" xfId="27275" xr:uid="{00000000-0005-0000-0000-0000139A0000}"/>
    <cellStyle name="Normal 2 4 6 6 2" xfId="27276" xr:uid="{00000000-0005-0000-0000-0000149A0000}"/>
    <cellStyle name="Normal 2 4 6 6 3" xfId="27277" xr:uid="{00000000-0005-0000-0000-0000159A0000}"/>
    <cellStyle name="Normal 2 4 6 6_AVA DVA EL" xfId="27278" xr:uid="{00000000-0005-0000-0000-0000169A0000}"/>
    <cellStyle name="Normal 2 4 6 7" xfId="27279" xr:uid="{00000000-0005-0000-0000-0000179A0000}"/>
    <cellStyle name="Normal 2 4 6 7 2" xfId="27280" xr:uid="{00000000-0005-0000-0000-0000189A0000}"/>
    <cellStyle name="Normal 2 4 6 7 3" xfId="27281" xr:uid="{00000000-0005-0000-0000-0000199A0000}"/>
    <cellStyle name="Normal 2 4 6 7_AVA DVA EL" xfId="27282" xr:uid="{00000000-0005-0000-0000-00001A9A0000}"/>
    <cellStyle name="Normal 2 4 6 8" xfId="27283" xr:uid="{00000000-0005-0000-0000-00001B9A0000}"/>
    <cellStyle name="Normal 2 4 6 8 2" xfId="27284" xr:uid="{00000000-0005-0000-0000-00001C9A0000}"/>
    <cellStyle name="Normal 2 4 6 8 3" xfId="27285" xr:uid="{00000000-0005-0000-0000-00001D9A0000}"/>
    <cellStyle name="Normal 2 4 6 8_AVA DVA EL" xfId="27286" xr:uid="{00000000-0005-0000-0000-00001E9A0000}"/>
    <cellStyle name="Normal 2 4 6 9" xfId="27287" xr:uid="{00000000-0005-0000-0000-00001F9A0000}"/>
    <cellStyle name="Normal 2 4 6 9 2" xfId="27288" xr:uid="{00000000-0005-0000-0000-0000209A0000}"/>
    <cellStyle name="Normal 2 4 6 9 3" xfId="27289" xr:uid="{00000000-0005-0000-0000-0000219A0000}"/>
    <cellStyle name="Normal 2 4 6 9_AVA DVA EL" xfId="27290" xr:uid="{00000000-0005-0000-0000-0000229A0000}"/>
    <cellStyle name="Normal 2 4 6_3. Chng in credit spreads" xfId="50345" xr:uid="{00000000-0005-0000-0000-0000239A0000}"/>
    <cellStyle name="Normal 2 4 7" xfId="8272" xr:uid="{00000000-0005-0000-0000-0000249A0000}"/>
    <cellStyle name="Normal 2 4 7 2" xfId="27291" xr:uid="{00000000-0005-0000-0000-0000259A0000}"/>
    <cellStyle name="Normal 2 4 7 2 2" xfId="27292" xr:uid="{00000000-0005-0000-0000-0000269A0000}"/>
    <cellStyle name="Normal 2 4 7 2 3" xfId="27293" xr:uid="{00000000-0005-0000-0000-0000279A0000}"/>
    <cellStyle name="Normal 2 4 7 2 4" xfId="50346" xr:uid="{00000000-0005-0000-0000-0000289A0000}"/>
    <cellStyle name="Normal 2 4 7 2_AVA DVA EL" xfId="27294" xr:uid="{00000000-0005-0000-0000-0000299A0000}"/>
    <cellStyle name="Normal 2 4 7 3" xfId="27295" xr:uid="{00000000-0005-0000-0000-00002A9A0000}"/>
    <cellStyle name="Normal 2 4 7 3 2" xfId="27296" xr:uid="{00000000-0005-0000-0000-00002B9A0000}"/>
    <cellStyle name="Normal 2 4 7 3 3" xfId="27297" xr:uid="{00000000-0005-0000-0000-00002C9A0000}"/>
    <cellStyle name="Normal 2 4 7 3_AVA DVA EL" xfId="27298" xr:uid="{00000000-0005-0000-0000-00002D9A0000}"/>
    <cellStyle name="Normal 2 4 7 4" xfId="27299" xr:uid="{00000000-0005-0000-0000-00002E9A0000}"/>
    <cellStyle name="Normal 2 4 7 4 2" xfId="27300" xr:uid="{00000000-0005-0000-0000-00002F9A0000}"/>
    <cellStyle name="Normal 2 4 7 4 3" xfId="27301" xr:uid="{00000000-0005-0000-0000-0000309A0000}"/>
    <cellStyle name="Normal 2 4 7 4_AVA DVA EL" xfId="27302" xr:uid="{00000000-0005-0000-0000-0000319A0000}"/>
    <cellStyle name="Normal 2 4 7 5" xfId="50347" xr:uid="{00000000-0005-0000-0000-0000329A0000}"/>
    <cellStyle name="Normal 2 4 7_3. Chng in credit spreads" xfId="50348" xr:uid="{00000000-0005-0000-0000-0000339A0000}"/>
    <cellStyle name="Normal 2 4 8" xfId="8273" xr:uid="{00000000-0005-0000-0000-0000349A0000}"/>
    <cellStyle name="Normal 2 4 8 2" xfId="27303" xr:uid="{00000000-0005-0000-0000-0000359A0000}"/>
    <cellStyle name="Normal 2 4 8 2 2" xfId="27304" xr:uid="{00000000-0005-0000-0000-0000369A0000}"/>
    <cellStyle name="Normal 2 4 8 2 3" xfId="27305" xr:uid="{00000000-0005-0000-0000-0000379A0000}"/>
    <cellStyle name="Normal 2 4 8 2 4" xfId="50349" xr:uid="{00000000-0005-0000-0000-0000389A0000}"/>
    <cellStyle name="Normal 2 4 8 2_AVA DVA EL" xfId="27306" xr:uid="{00000000-0005-0000-0000-0000399A0000}"/>
    <cellStyle name="Normal 2 4 8 3" xfId="27307" xr:uid="{00000000-0005-0000-0000-00003A9A0000}"/>
    <cellStyle name="Normal 2 4 8 3 2" xfId="27308" xr:uid="{00000000-0005-0000-0000-00003B9A0000}"/>
    <cellStyle name="Normal 2 4 8 3 3" xfId="27309" xr:uid="{00000000-0005-0000-0000-00003C9A0000}"/>
    <cellStyle name="Normal 2 4 8 3_AVA DVA EL" xfId="27310" xr:uid="{00000000-0005-0000-0000-00003D9A0000}"/>
    <cellStyle name="Normal 2 4 8 4" xfId="27311" xr:uid="{00000000-0005-0000-0000-00003E9A0000}"/>
    <cellStyle name="Normal 2 4 8 4 2" xfId="27312" xr:uid="{00000000-0005-0000-0000-00003F9A0000}"/>
    <cellStyle name="Normal 2 4 8 4 3" xfId="27313" xr:uid="{00000000-0005-0000-0000-0000409A0000}"/>
    <cellStyle name="Normal 2 4 8 4_AVA DVA EL" xfId="27314" xr:uid="{00000000-0005-0000-0000-0000419A0000}"/>
    <cellStyle name="Normal 2 4 8 5" xfId="50350" xr:uid="{00000000-0005-0000-0000-0000429A0000}"/>
    <cellStyle name="Normal 2 4 8_3. Chng in credit spreads" xfId="50351" xr:uid="{00000000-0005-0000-0000-0000439A0000}"/>
    <cellStyle name="Normal 2 4 9" xfId="8274" xr:uid="{00000000-0005-0000-0000-0000449A0000}"/>
    <cellStyle name="Normal 2 4 9 2" xfId="27315" xr:uid="{00000000-0005-0000-0000-0000459A0000}"/>
    <cellStyle name="Normal 2 4 9 2 2" xfId="27316" xr:uid="{00000000-0005-0000-0000-0000469A0000}"/>
    <cellStyle name="Normal 2 4 9 2 3" xfId="27317" xr:uid="{00000000-0005-0000-0000-0000479A0000}"/>
    <cellStyle name="Normal 2 4 9 2_AVA DVA EL" xfId="27318" xr:uid="{00000000-0005-0000-0000-0000489A0000}"/>
    <cellStyle name="Normal 2 4 9 3" xfId="27319" xr:uid="{00000000-0005-0000-0000-0000499A0000}"/>
    <cellStyle name="Normal 2 4 9_AVA DVA EL" xfId="27320" xr:uid="{00000000-0005-0000-0000-00004A9A0000}"/>
    <cellStyle name="Normal 2 4_4Q16" xfId="27321" xr:uid="{00000000-0005-0000-0000-00004B9A0000}"/>
    <cellStyle name="Normal 2 40" xfId="8275" xr:uid="{00000000-0005-0000-0000-00004C9A0000}"/>
    <cellStyle name="Normal 2 40 2" xfId="8276" xr:uid="{00000000-0005-0000-0000-00004D9A0000}"/>
    <cellStyle name="Normal 2 40 2 2" xfId="27322" xr:uid="{00000000-0005-0000-0000-00004E9A0000}"/>
    <cellStyle name="Normal 2 40 2_AVA DVA EL" xfId="27323" xr:uid="{00000000-0005-0000-0000-00004F9A0000}"/>
    <cellStyle name="Normal 2 40 3" xfId="27324" xr:uid="{00000000-0005-0000-0000-0000509A0000}"/>
    <cellStyle name="Normal 2 40_AVA DVA EL" xfId="27325" xr:uid="{00000000-0005-0000-0000-0000519A0000}"/>
    <cellStyle name="Normal 2 41" xfId="8277" xr:uid="{00000000-0005-0000-0000-0000529A0000}"/>
    <cellStyle name="Normal 2 41 2" xfId="27326" xr:uid="{00000000-0005-0000-0000-0000539A0000}"/>
    <cellStyle name="Normal 2 41_AVA DVA EL" xfId="27327" xr:uid="{00000000-0005-0000-0000-0000549A0000}"/>
    <cellStyle name="Normal 2 42" xfId="8278" xr:uid="{00000000-0005-0000-0000-0000559A0000}"/>
    <cellStyle name="Normal 2 42 2" xfId="27328" xr:uid="{00000000-0005-0000-0000-0000569A0000}"/>
    <cellStyle name="Normal 2 42_AVA DVA EL" xfId="27329" xr:uid="{00000000-0005-0000-0000-0000579A0000}"/>
    <cellStyle name="Normal 2 43" xfId="8279" xr:uid="{00000000-0005-0000-0000-0000589A0000}"/>
    <cellStyle name="Normal 2 43 2" xfId="27330" xr:uid="{00000000-0005-0000-0000-0000599A0000}"/>
    <cellStyle name="Normal 2 43_AVA DVA EL" xfId="27331" xr:uid="{00000000-0005-0000-0000-00005A9A0000}"/>
    <cellStyle name="Normal 2 44" xfId="8280" xr:uid="{00000000-0005-0000-0000-00005B9A0000}"/>
    <cellStyle name="Normal 2 44 2" xfId="27332" xr:uid="{00000000-0005-0000-0000-00005C9A0000}"/>
    <cellStyle name="Normal 2 44_AVA DVA EL" xfId="27333" xr:uid="{00000000-0005-0000-0000-00005D9A0000}"/>
    <cellStyle name="Normal 2 45" xfId="8281" xr:uid="{00000000-0005-0000-0000-00005E9A0000}"/>
    <cellStyle name="Normal 2 45 2" xfId="27334" xr:uid="{00000000-0005-0000-0000-00005F9A0000}"/>
    <cellStyle name="Normal 2 45_AVA DVA EL" xfId="27335"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07" xr:uid="{00000000-0005-0000-0000-0000699A0000}"/>
    <cellStyle name="Normal 2 46_4Q16" xfId="27336" xr:uid="{00000000-0005-0000-0000-00006A9A0000}"/>
    <cellStyle name="Normal 2 47" xfId="8288" xr:uid="{00000000-0005-0000-0000-00006B9A0000}"/>
    <cellStyle name="Normal 2 47 2" xfId="8289" xr:uid="{00000000-0005-0000-0000-00006C9A0000}"/>
    <cellStyle name="Normal 2 47 3" xfId="27337" xr:uid="{00000000-0005-0000-0000-00006D9A0000}"/>
    <cellStyle name="Normal 2 47_AVA DVA EL" xfId="27338" xr:uid="{00000000-0005-0000-0000-00006E9A0000}"/>
    <cellStyle name="Normal 2 48" xfId="8290" xr:uid="{00000000-0005-0000-0000-00006F9A0000}"/>
    <cellStyle name="Normal 2 48 2" xfId="27339" xr:uid="{00000000-0005-0000-0000-0000709A0000}"/>
    <cellStyle name="Normal 2 48 3" xfId="27340" xr:uid="{00000000-0005-0000-0000-0000719A0000}"/>
    <cellStyle name="Normal 2 48_AVA DVA EL" xfId="27341" xr:uid="{00000000-0005-0000-0000-0000729A0000}"/>
    <cellStyle name="Normal 2 49" xfId="8291" xr:uid="{00000000-0005-0000-0000-0000739A0000}"/>
    <cellStyle name="Normal 2 49 2" xfId="27342" xr:uid="{00000000-0005-0000-0000-0000749A0000}"/>
    <cellStyle name="Normal 2 49 3" xfId="27343" xr:uid="{00000000-0005-0000-0000-0000759A0000}"/>
    <cellStyle name="Normal 2 49_AVA DVA EL" xfId="27344" xr:uid="{00000000-0005-0000-0000-0000769A0000}"/>
    <cellStyle name="Normal 2 5" xfId="8292" xr:uid="{00000000-0005-0000-0000-0000779A0000}"/>
    <cellStyle name="Normal 2 5 10" xfId="27345" xr:uid="{00000000-0005-0000-0000-0000789A0000}"/>
    <cellStyle name="Normal 2 5 10 2" xfId="27346" xr:uid="{00000000-0005-0000-0000-0000799A0000}"/>
    <cellStyle name="Normal 2 5 10 3" xfId="27347" xr:uid="{00000000-0005-0000-0000-00007A9A0000}"/>
    <cellStyle name="Normal 2 5 10 4" xfId="36311" xr:uid="{00000000-0005-0000-0000-00007B9A0000}"/>
    <cellStyle name="Normal 2 5 10_AVA DVA EL" xfId="27348" xr:uid="{00000000-0005-0000-0000-00007C9A0000}"/>
    <cellStyle name="Normal 2 5 11" xfId="27349" xr:uid="{00000000-0005-0000-0000-00007D9A0000}"/>
    <cellStyle name="Normal 2 5 11 2" xfId="27350" xr:uid="{00000000-0005-0000-0000-00007E9A0000}"/>
    <cellStyle name="Normal 2 5 11 3" xfId="27351" xr:uid="{00000000-0005-0000-0000-00007F9A0000}"/>
    <cellStyle name="Normal 2 5 11_AVA DVA EL" xfId="27352" xr:uid="{00000000-0005-0000-0000-0000809A0000}"/>
    <cellStyle name="Normal 2 5 12" xfId="27353" xr:uid="{00000000-0005-0000-0000-0000819A0000}"/>
    <cellStyle name="Normal 2 5 12 2" xfId="27354" xr:uid="{00000000-0005-0000-0000-0000829A0000}"/>
    <cellStyle name="Normal 2 5 12 3" xfId="27355" xr:uid="{00000000-0005-0000-0000-0000839A0000}"/>
    <cellStyle name="Normal 2 5 12_AVA DVA EL" xfId="27356" xr:uid="{00000000-0005-0000-0000-0000849A0000}"/>
    <cellStyle name="Normal 2 5 13" xfId="27357" xr:uid="{00000000-0005-0000-0000-0000859A0000}"/>
    <cellStyle name="Normal 2 5 13 2" xfId="27358" xr:uid="{00000000-0005-0000-0000-0000869A0000}"/>
    <cellStyle name="Normal 2 5 13 3" xfId="27359" xr:uid="{00000000-0005-0000-0000-0000879A0000}"/>
    <cellStyle name="Normal 2 5 13_AVA DVA EL" xfId="27360" xr:uid="{00000000-0005-0000-0000-0000889A0000}"/>
    <cellStyle name="Normal 2 5 14" xfId="27361" xr:uid="{00000000-0005-0000-0000-0000899A0000}"/>
    <cellStyle name="Normal 2 5 14 2" xfId="27362" xr:uid="{00000000-0005-0000-0000-00008A9A0000}"/>
    <cellStyle name="Normal 2 5 14 3" xfId="27363" xr:uid="{00000000-0005-0000-0000-00008B9A0000}"/>
    <cellStyle name="Normal 2 5 14_AVA DVA EL" xfId="27364" xr:uid="{00000000-0005-0000-0000-00008C9A0000}"/>
    <cellStyle name="Normal 2 5 15" xfId="27365" xr:uid="{00000000-0005-0000-0000-00008D9A0000}"/>
    <cellStyle name="Normal 2 5 15 2" xfId="27366" xr:uid="{00000000-0005-0000-0000-00008E9A0000}"/>
    <cellStyle name="Normal 2 5 15 3" xfId="27367" xr:uid="{00000000-0005-0000-0000-00008F9A0000}"/>
    <cellStyle name="Normal 2 5 15_AVA DVA EL" xfId="27368" xr:uid="{00000000-0005-0000-0000-0000909A0000}"/>
    <cellStyle name="Normal 2 5 16" xfId="36867" xr:uid="{00000000-0005-0000-0000-0000919A0000}"/>
    <cellStyle name="Normal 2 5 2" xfId="8293" xr:uid="{00000000-0005-0000-0000-0000929A0000}"/>
    <cellStyle name="Normal 2 5 2 10" xfId="27369" xr:uid="{00000000-0005-0000-0000-0000939A0000}"/>
    <cellStyle name="Normal 2 5 2 10 2" xfId="27370" xr:uid="{00000000-0005-0000-0000-0000949A0000}"/>
    <cellStyle name="Normal 2 5 2 10 3" xfId="27371" xr:uid="{00000000-0005-0000-0000-0000959A0000}"/>
    <cellStyle name="Normal 2 5 2 10_AVA DVA EL" xfId="27372" xr:uid="{00000000-0005-0000-0000-0000969A0000}"/>
    <cellStyle name="Normal 2 5 2 11" xfId="27373" xr:uid="{00000000-0005-0000-0000-0000979A0000}"/>
    <cellStyle name="Normal 2 5 2 11 2" xfId="27374" xr:uid="{00000000-0005-0000-0000-0000989A0000}"/>
    <cellStyle name="Normal 2 5 2 11 3" xfId="27375" xr:uid="{00000000-0005-0000-0000-0000999A0000}"/>
    <cellStyle name="Normal 2 5 2 11_AVA DVA EL" xfId="27376" xr:uid="{00000000-0005-0000-0000-00009A9A0000}"/>
    <cellStyle name="Normal 2 5 2 12" xfId="27377" xr:uid="{00000000-0005-0000-0000-00009B9A0000}"/>
    <cellStyle name="Normal 2 5 2 12 2" xfId="27378" xr:uid="{00000000-0005-0000-0000-00009C9A0000}"/>
    <cellStyle name="Normal 2 5 2 12 3" xfId="27379" xr:uid="{00000000-0005-0000-0000-00009D9A0000}"/>
    <cellStyle name="Normal 2 5 2 12_AVA DVA EL" xfId="27380" xr:uid="{00000000-0005-0000-0000-00009E9A0000}"/>
    <cellStyle name="Normal 2 5 2 13" xfId="50352" xr:uid="{00000000-0005-0000-0000-00009F9A0000}"/>
    <cellStyle name="Normal 2 5 2 2" xfId="8294" xr:uid="{00000000-0005-0000-0000-0000A09A0000}"/>
    <cellStyle name="Normal 2 5 2 2 10" xfId="27381" xr:uid="{00000000-0005-0000-0000-0000A19A0000}"/>
    <cellStyle name="Normal 2 5 2 2 10 2" xfId="27382" xr:uid="{00000000-0005-0000-0000-0000A29A0000}"/>
    <cellStyle name="Normal 2 5 2 2 10 3" xfId="27383" xr:uid="{00000000-0005-0000-0000-0000A39A0000}"/>
    <cellStyle name="Normal 2 5 2 2 10_AVA DVA EL" xfId="27384" xr:uid="{00000000-0005-0000-0000-0000A49A0000}"/>
    <cellStyle name="Normal 2 5 2 2 11" xfId="27385" xr:uid="{00000000-0005-0000-0000-0000A59A0000}"/>
    <cellStyle name="Normal 2 5 2 2 11 2" xfId="27386" xr:uid="{00000000-0005-0000-0000-0000A69A0000}"/>
    <cellStyle name="Normal 2 5 2 2 11 3" xfId="27387" xr:uid="{00000000-0005-0000-0000-0000A79A0000}"/>
    <cellStyle name="Normal 2 5 2 2 11_AVA DVA EL" xfId="27388" xr:uid="{00000000-0005-0000-0000-0000A89A0000}"/>
    <cellStyle name="Normal 2 5 2 2 12" xfId="50353" xr:uid="{00000000-0005-0000-0000-0000A99A0000}"/>
    <cellStyle name="Normal 2 5 2 2 2" xfId="8295" xr:uid="{00000000-0005-0000-0000-0000AA9A0000}"/>
    <cellStyle name="Normal 2 5 2 2 2 10" xfId="27389" xr:uid="{00000000-0005-0000-0000-0000AB9A0000}"/>
    <cellStyle name="Normal 2 5 2 2 2 10 2" xfId="27390" xr:uid="{00000000-0005-0000-0000-0000AC9A0000}"/>
    <cellStyle name="Normal 2 5 2 2 2 10 3" xfId="27391" xr:uid="{00000000-0005-0000-0000-0000AD9A0000}"/>
    <cellStyle name="Normal 2 5 2 2 2 10_AVA DVA EL" xfId="27392" xr:uid="{00000000-0005-0000-0000-0000AE9A0000}"/>
    <cellStyle name="Normal 2 5 2 2 2 11" xfId="50354" xr:uid="{00000000-0005-0000-0000-0000AF9A0000}"/>
    <cellStyle name="Normal 2 5 2 2 2 2" xfId="27393" xr:uid="{00000000-0005-0000-0000-0000B09A0000}"/>
    <cellStyle name="Normal 2 5 2 2 2 2 2" xfId="27394" xr:uid="{00000000-0005-0000-0000-0000B19A0000}"/>
    <cellStyle name="Normal 2 5 2 2 2 2 2 2" xfId="27395" xr:uid="{00000000-0005-0000-0000-0000B29A0000}"/>
    <cellStyle name="Normal 2 5 2 2 2 2 2 3" xfId="27396" xr:uid="{00000000-0005-0000-0000-0000B39A0000}"/>
    <cellStyle name="Normal 2 5 2 2 2 2 2_AVA DVA EL" xfId="27397" xr:uid="{00000000-0005-0000-0000-0000B49A0000}"/>
    <cellStyle name="Normal 2 5 2 2 2 2 3" xfId="27398" xr:uid="{00000000-0005-0000-0000-0000B59A0000}"/>
    <cellStyle name="Normal 2 5 2 2 2 2 3 2" xfId="27399" xr:uid="{00000000-0005-0000-0000-0000B69A0000}"/>
    <cellStyle name="Normal 2 5 2 2 2 2 3 3" xfId="27400" xr:uid="{00000000-0005-0000-0000-0000B79A0000}"/>
    <cellStyle name="Normal 2 5 2 2 2 2 3_AVA DVA EL" xfId="27401" xr:uid="{00000000-0005-0000-0000-0000B89A0000}"/>
    <cellStyle name="Normal 2 5 2 2 2 2 4" xfId="27402" xr:uid="{00000000-0005-0000-0000-0000B99A0000}"/>
    <cellStyle name="Normal 2 5 2 2 2 2 5" xfId="27403" xr:uid="{00000000-0005-0000-0000-0000BA9A0000}"/>
    <cellStyle name="Normal 2 5 2 2 2 2_AVA DVA EL" xfId="27404" xr:uid="{00000000-0005-0000-0000-0000BB9A0000}"/>
    <cellStyle name="Normal 2 5 2 2 2 3" xfId="27405" xr:uid="{00000000-0005-0000-0000-0000BC9A0000}"/>
    <cellStyle name="Normal 2 5 2 2 2 3 2" xfId="27406" xr:uid="{00000000-0005-0000-0000-0000BD9A0000}"/>
    <cellStyle name="Normal 2 5 2 2 2 3 3" xfId="27407" xr:uid="{00000000-0005-0000-0000-0000BE9A0000}"/>
    <cellStyle name="Normal 2 5 2 2 2 3_AVA DVA EL" xfId="27408" xr:uid="{00000000-0005-0000-0000-0000BF9A0000}"/>
    <cellStyle name="Normal 2 5 2 2 2 4" xfId="27409" xr:uid="{00000000-0005-0000-0000-0000C09A0000}"/>
    <cellStyle name="Normal 2 5 2 2 2 4 2" xfId="27410" xr:uid="{00000000-0005-0000-0000-0000C19A0000}"/>
    <cellStyle name="Normal 2 5 2 2 2 4 3" xfId="27411" xr:uid="{00000000-0005-0000-0000-0000C29A0000}"/>
    <cellStyle name="Normal 2 5 2 2 2 4_AVA DVA EL" xfId="27412" xr:uid="{00000000-0005-0000-0000-0000C39A0000}"/>
    <cellStyle name="Normal 2 5 2 2 2 5" xfId="27413" xr:uid="{00000000-0005-0000-0000-0000C49A0000}"/>
    <cellStyle name="Normal 2 5 2 2 2 5 2" xfId="27414" xr:uid="{00000000-0005-0000-0000-0000C59A0000}"/>
    <cellStyle name="Normal 2 5 2 2 2 5 3" xfId="27415" xr:uid="{00000000-0005-0000-0000-0000C69A0000}"/>
    <cellStyle name="Normal 2 5 2 2 2 5_AVA DVA EL" xfId="27416" xr:uid="{00000000-0005-0000-0000-0000C79A0000}"/>
    <cellStyle name="Normal 2 5 2 2 2 6" xfId="27417" xr:uid="{00000000-0005-0000-0000-0000C89A0000}"/>
    <cellStyle name="Normal 2 5 2 2 2 6 2" xfId="27418" xr:uid="{00000000-0005-0000-0000-0000C99A0000}"/>
    <cellStyle name="Normal 2 5 2 2 2 6 3" xfId="27419" xr:uid="{00000000-0005-0000-0000-0000CA9A0000}"/>
    <cellStyle name="Normal 2 5 2 2 2 6_AVA DVA EL" xfId="27420" xr:uid="{00000000-0005-0000-0000-0000CB9A0000}"/>
    <cellStyle name="Normal 2 5 2 2 2 7" xfId="27421" xr:uid="{00000000-0005-0000-0000-0000CC9A0000}"/>
    <cellStyle name="Normal 2 5 2 2 2 7 2" xfId="27422" xr:uid="{00000000-0005-0000-0000-0000CD9A0000}"/>
    <cellStyle name="Normal 2 5 2 2 2 7 3" xfId="27423" xr:uid="{00000000-0005-0000-0000-0000CE9A0000}"/>
    <cellStyle name="Normal 2 5 2 2 2 7_AVA DVA EL" xfId="27424" xr:uid="{00000000-0005-0000-0000-0000CF9A0000}"/>
    <cellStyle name="Normal 2 5 2 2 2 8" xfId="27425" xr:uid="{00000000-0005-0000-0000-0000D09A0000}"/>
    <cellStyle name="Normal 2 5 2 2 2 8 2" xfId="27426" xr:uid="{00000000-0005-0000-0000-0000D19A0000}"/>
    <cellStyle name="Normal 2 5 2 2 2 8 3" xfId="27427" xr:uid="{00000000-0005-0000-0000-0000D29A0000}"/>
    <cellStyle name="Normal 2 5 2 2 2 8_AVA DVA EL" xfId="27428" xr:uid="{00000000-0005-0000-0000-0000D39A0000}"/>
    <cellStyle name="Normal 2 5 2 2 2 9" xfId="27429" xr:uid="{00000000-0005-0000-0000-0000D49A0000}"/>
    <cellStyle name="Normal 2 5 2 2 2 9 2" xfId="27430" xr:uid="{00000000-0005-0000-0000-0000D59A0000}"/>
    <cellStyle name="Normal 2 5 2 2 2 9 3" xfId="27431" xr:uid="{00000000-0005-0000-0000-0000D69A0000}"/>
    <cellStyle name="Normal 2 5 2 2 2 9_AVA DVA EL" xfId="27432" xr:uid="{00000000-0005-0000-0000-0000D79A0000}"/>
    <cellStyle name="Normal 2 5 2 2 2_AVA DVA EL" xfId="50355" xr:uid="{00000000-0005-0000-0000-0000D89A0000}"/>
    <cellStyle name="Normal 2 5 2 2 3" xfId="8296" xr:uid="{00000000-0005-0000-0000-0000D99A0000}"/>
    <cellStyle name="Normal 2 5 2 2 3 2" xfId="27433" xr:uid="{00000000-0005-0000-0000-0000DA9A0000}"/>
    <cellStyle name="Normal 2 5 2 2 3 2 2" xfId="27434" xr:uid="{00000000-0005-0000-0000-0000DB9A0000}"/>
    <cellStyle name="Normal 2 5 2 2 3 2 3" xfId="27435" xr:uid="{00000000-0005-0000-0000-0000DC9A0000}"/>
    <cellStyle name="Normal 2 5 2 2 3 2_AVA DVA EL" xfId="27436" xr:uid="{00000000-0005-0000-0000-0000DD9A0000}"/>
    <cellStyle name="Normal 2 5 2 2 3 3" xfId="27437" xr:uid="{00000000-0005-0000-0000-0000DE9A0000}"/>
    <cellStyle name="Normal 2 5 2 2 3 3 2" xfId="27438" xr:uid="{00000000-0005-0000-0000-0000DF9A0000}"/>
    <cellStyle name="Normal 2 5 2 2 3 3 3" xfId="27439" xr:uid="{00000000-0005-0000-0000-0000E09A0000}"/>
    <cellStyle name="Normal 2 5 2 2 3 3_AVA DVA EL" xfId="27440" xr:uid="{00000000-0005-0000-0000-0000E19A0000}"/>
    <cellStyle name="Normal 2 5 2 2 3 4" xfId="27441" xr:uid="{00000000-0005-0000-0000-0000E29A0000}"/>
    <cellStyle name="Normal 2 5 2 2 3 4 2" xfId="27442" xr:uid="{00000000-0005-0000-0000-0000E39A0000}"/>
    <cellStyle name="Normal 2 5 2 2 3 4 3" xfId="27443" xr:uid="{00000000-0005-0000-0000-0000E49A0000}"/>
    <cellStyle name="Normal 2 5 2 2 3 4_AVA DVA EL" xfId="27444" xr:uid="{00000000-0005-0000-0000-0000E59A0000}"/>
    <cellStyle name="Normal 2 5 2 2 3_AVA DVA EL" xfId="50356" xr:uid="{00000000-0005-0000-0000-0000E69A0000}"/>
    <cellStyle name="Normal 2 5 2 2 4" xfId="27445" xr:uid="{00000000-0005-0000-0000-0000E79A0000}"/>
    <cellStyle name="Normal 2 5 2 2 4 2" xfId="27446" xr:uid="{00000000-0005-0000-0000-0000E89A0000}"/>
    <cellStyle name="Normal 2 5 2 2 4 3" xfId="27447" xr:uid="{00000000-0005-0000-0000-0000E99A0000}"/>
    <cellStyle name="Normal 2 5 2 2 4_AVA DVA EL" xfId="27448" xr:uid="{00000000-0005-0000-0000-0000EA9A0000}"/>
    <cellStyle name="Normal 2 5 2 2 5" xfId="27449" xr:uid="{00000000-0005-0000-0000-0000EB9A0000}"/>
    <cellStyle name="Normal 2 5 2 2 5 2" xfId="27450" xr:uid="{00000000-0005-0000-0000-0000EC9A0000}"/>
    <cellStyle name="Normal 2 5 2 2 5 3" xfId="27451" xr:uid="{00000000-0005-0000-0000-0000ED9A0000}"/>
    <cellStyle name="Normal 2 5 2 2 5_AVA DVA EL" xfId="27452" xr:uid="{00000000-0005-0000-0000-0000EE9A0000}"/>
    <cellStyle name="Normal 2 5 2 2 6" xfId="27453" xr:uid="{00000000-0005-0000-0000-0000EF9A0000}"/>
    <cellStyle name="Normal 2 5 2 2 6 2" xfId="27454" xr:uid="{00000000-0005-0000-0000-0000F09A0000}"/>
    <cellStyle name="Normal 2 5 2 2 6 3" xfId="27455" xr:uid="{00000000-0005-0000-0000-0000F19A0000}"/>
    <cellStyle name="Normal 2 5 2 2 6_AVA DVA EL" xfId="27456" xr:uid="{00000000-0005-0000-0000-0000F29A0000}"/>
    <cellStyle name="Normal 2 5 2 2 7" xfId="27457" xr:uid="{00000000-0005-0000-0000-0000F39A0000}"/>
    <cellStyle name="Normal 2 5 2 2 7 2" xfId="27458" xr:uid="{00000000-0005-0000-0000-0000F49A0000}"/>
    <cellStyle name="Normal 2 5 2 2 7 3" xfId="27459" xr:uid="{00000000-0005-0000-0000-0000F59A0000}"/>
    <cellStyle name="Normal 2 5 2 2 7_AVA DVA EL" xfId="27460" xr:uid="{00000000-0005-0000-0000-0000F69A0000}"/>
    <cellStyle name="Normal 2 5 2 2 8" xfId="27461" xr:uid="{00000000-0005-0000-0000-0000F79A0000}"/>
    <cellStyle name="Normal 2 5 2 2 8 2" xfId="27462" xr:uid="{00000000-0005-0000-0000-0000F89A0000}"/>
    <cellStyle name="Normal 2 5 2 2 8 3" xfId="27463" xr:uid="{00000000-0005-0000-0000-0000F99A0000}"/>
    <cellStyle name="Normal 2 5 2 2 8_AVA DVA EL" xfId="27464" xr:uid="{00000000-0005-0000-0000-0000FA9A0000}"/>
    <cellStyle name="Normal 2 5 2 2 9" xfId="27465" xr:uid="{00000000-0005-0000-0000-0000FB9A0000}"/>
    <cellStyle name="Normal 2 5 2 2 9 2" xfId="27466" xr:uid="{00000000-0005-0000-0000-0000FC9A0000}"/>
    <cellStyle name="Normal 2 5 2 2 9 3" xfId="27467" xr:uid="{00000000-0005-0000-0000-0000FD9A0000}"/>
    <cellStyle name="Normal 2 5 2 2 9_AVA DVA EL" xfId="27468" xr:uid="{00000000-0005-0000-0000-0000FE9A0000}"/>
    <cellStyle name="Normal 2 5 2 2_3. Chng in credit spreads" xfId="50357" xr:uid="{00000000-0005-0000-0000-0000FF9A0000}"/>
    <cellStyle name="Normal 2 5 2 3" xfId="8297" xr:uid="{00000000-0005-0000-0000-0000009B0000}"/>
    <cellStyle name="Normal 2 5 2 3 10" xfId="27469" xr:uid="{00000000-0005-0000-0000-0000019B0000}"/>
    <cellStyle name="Normal 2 5 2 3 10 2" xfId="27470" xr:uid="{00000000-0005-0000-0000-0000029B0000}"/>
    <cellStyle name="Normal 2 5 2 3 10 3" xfId="27471" xr:uid="{00000000-0005-0000-0000-0000039B0000}"/>
    <cellStyle name="Normal 2 5 2 3 10_AVA DVA EL" xfId="27472" xr:uid="{00000000-0005-0000-0000-0000049B0000}"/>
    <cellStyle name="Normal 2 5 2 3 11" xfId="50358" xr:uid="{00000000-0005-0000-0000-0000059B0000}"/>
    <cellStyle name="Normal 2 5 2 3 2" xfId="8298" xr:uid="{00000000-0005-0000-0000-0000069B0000}"/>
    <cellStyle name="Normal 2 5 2 3 2 2" xfId="27473" xr:uid="{00000000-0005-0000-0000-0000079B0000}"/>
    <cellStyle name="Normal 2 5 2 3 2 2 2" xfId="27474" xr:uid="{00000000-0005-0000-0000-0000089B0000}"/>
    <cellStyle name="Normal 2 5 2 3 2 2 3" xfId="27475" xr:uid="{00000000-0005-0000-0000-0000099B0000}"/>
    <cellStyle name="Normal 2 5 2 3 2 2_AVA DVA EL" xfId="27476" xr:uid="{00000000-0005-0000-0000-00000A9B0000}"/>
    <cellStyle name="Normal 2 5 2 3 2 3" xfId="27477" xr:uid="{00000000-0005-0000-0000-00000B9B0000}"/>
    <cellStyle name="Normal 2 5 2 3 2 3 2" xfId="27478" xr:uid="{00000000-0005-0000-0000-00000C9B0000}"/>
    <cellStyle name="Normal 2 5 2 3 2 3 3" xfId="27479" xr:uid="{00000000-0005-0000-0000-00000D9B0000}"/>
    <cellStyle name="Normal 2 5 2 3 2 3_AVA DVA EL" xfId="27480" xr:uid="{00000000-0005-0000-0000-00000E9B0000}"/>
    <cellStyle name="Normal 2 5 2 3 2 4" xfId="27481" xr:uid="{00000000-0005-0000-0000-00000F9B0000}"/>
    <cellStyle name="Normal 2 5 2 3 2 4 2" xfId="27482" xr:uid="{00000000-0005-0000-0000-0000109B0000}"/>
    <cellStyle name="Normal 2 5 2 3 2 4 3" xfId="27483" xr:uid="{00000000-0005-0000-0000-0000119B0000}"/>
    <cellStyle name="Normal 2 5 2 3 2 4_AVA DVA EL" xfId="27484" xr:uid="{00000000-0005-0000-0000-0000129B0000}"/>
    <cellStyle name="Normal 2 5 2 3 2 5" xfId="50359" xr:uid="{00000000-0005-0000-0000-0000139B0000}"/>
    <cellStyle name="Normal 2 5 2 3 2_AVA DVA EL" xfId="50360" xr:uid="{00000000-0005-0000-0000-0000149B0000}"/>
    <cellStyle name="Normal 2 5 2 3 3" xfId="8299" xr:uid="{00000000-0005-0000-0000-0000159B0000}"/>
    <cellStyle name="Normal 2 5 2 3 3 2" xfId="27485" xr:uid="{00000000-0005-0000-0000-0000169B0000}"/>
    <cellStyle name="Normal 2 5 2 3 3 2 2" xfId="27486" xr:uid="{00000000-0005-0000-0000-0000179B0000}"/>
    <cellStyle name="Normal 2 5 2 3 3 2 3" xfId="27487" xr:uid="{00000000-0005-0000-0000-0000189B0000}"/>
    <cellStyle name="Normal 2 5 2 3 3 2_AVA DVA EL" xfId="27488" xr:uid="{00000000-0005-0000-0000-0000199B0000}"/>
    <cellStyle name="Normal 2 5 2 3 3_AVA DVA EL" xfId="50361" xr:uid="{00000000-0005-0000-0000-00001A9B0000}"/>
    <cellStyle name="Normal 2 5 2 3 4" xfId="27489" xr:uid="{00000000-0005-0000-0000-00001B9B0000}"/>
    <cellStyle name="Normal 2 5 2 3 4 2" xfId="27490" xr:uid="{00000000-0005-0000-0000-00001C9B0000}"/>
    <cellStyle name="Normal 2 5 2 3 4 3" xfId="27491" xr:uid="{00000000-0005-0000-0000-00001D9B0000}"/>
    <cellStyle name="Normal 2 5 2 3 4_AVA DVA EL" xfId="27492" xr:uid="{00000000-0005-0000-0000-00001E9B0000}"/>
    <cellStyle name="Normal 2 5 2 3 5" xfId="27493" xr:uid="{00000000-0005-0000-0000-00001F9B0000}"/>
    <cellStyle name="Normal 2 5 2 3 5 2" xfId="27494" xr:uid="{00000000-0005-0000-0000-0000209B0000}"/>
    <cellStyle name="Normal 2 5 2 3 5 3" xfId="27495" xr:uid="{00000000-0005-0000-0000-0000219B0000}"/>
    <cellStyle name="Normal 2 5 2 3 5_AVA DVA EL" xfId="27496" xr:uid="{00000000-0005-0000-0000-0000229B0000}"/>
    <cellStyle name="Normal 2 5 2 3 6" xfId="27497" xr:uid="{00000000-0005-0000-0000-0000239B0000}"/>
    <cellStyle name="Normal 2 5 2 3 6 2" xfId="27498" xr:uid="{00000000-0005-0000-0000-0000249B0000}"/>
    <cellStyle name="Normal 2 5 2 3 6 3" xfId="27499" xr:uid="{00000000-0005-0000-0000-0000259B0000}"/>
    <cellStyle name="Normal 2 5 2 3 6_AVA DVA EL" xfId="27500" xr:uid="{00000000-0005-0000-0000-0000269B0000}"/>
    <cellStyle name="Normal 2 5 2 3 7" xfId="27501" xr:uid="{00000000-0005-0000-0000-0000279B0000}"/>
    <cellStyle name="Normal 2 5 2 3 7 2" xfId="27502" xr:uid="{00000000-0005-0000-0000-0000289B0000}"/>
    <cellStyle name="Normal 2 5 2 3 7 3" xfId="27503" xr:uid="{00000000-0005-0000-0000-0000299B0000}"/>
    <cellStyle name="Normal 2 5 2 3 7_AVA DVA EL" xfId="27504" xr:uid="{00000000-0005-0000-0000-00002A9B0000}"/>
    <cellStyle name="Normal 2 5 2 3 8" xfId="27505" xr:uid="{00000000-0005-0000-0000-00002B9B0000}"/>
    <cellStyle name="Normal 2 5 2 3 8 2" xfId="27506" xr:uid="{00000000-0005-0000-0000-00002C9B0000}"/>
    <cellStyle name="Normal 2 5 2 3 8 3" xfId="27507" xr:uid="{00000000-0005-0000-0000-00002D9B0000}"/>
    <cellStyle name="Normal 2 5 2 3 8_AVA DVA EL" xfId="27508" xr:uid="{00000000-0005-0000-0000-00002E9B0000}"/>
    <cellStyle name="Normal 2 5 2 3 9" xfId="27509" xr:uid="{00000000-0005-0000-0000-00002F9B0000}"/>
    <cellStyle name="Normal 2 5 2 3 9 2" xfId="27510" xr:uid="{00000000-0005-0000-0000-0000309B0000}"/>
    <cellStyle name="Normal 2 5 2 3 9 3" xfId="27511" xr:uid="{00000000-0005-0000-0000-0000319B0000}"/>
    <cellStyle name="Normal 2 5 2 3 9_AVA DVA EL" xfId="27512" xr:uid="{00000000-0005-0000-0000-0000329B0000}"/>
    <cellStyle name="Normal 2 5 2 3_3. Chng in credit spreads" xfId="50362" xr:uid="{00000000-0005-0000-0000-0000339B0000}"/>
    <cellStyle name="Normal 2 5 2 4" xfId="8300" xr:uid="{00000000-0005-0000-0000-0000349B0000}"/>
    <cellStyle name="Normal 2 5 2 4 2" xfId="8301" xr:uid="{00000000-0005-0000-0000-0000359B0000}"/>
    <cellStyle name="Normal 2 5 2 4 2 2" xfId="27513" xr:uid="{00000000-0005-0000-0000-0000369B0000}"/>
    <cellStyle name="Normal 2 5 2 4 2 2 2" xfId="27514" xr:uid="{00000000-0005-0000-0000-0000379B0000}"/>
    <cellStyle name="Normal 2 5 2 4 2 2 3" xfId="27515" xr:uid="{00000000-0005-0000-0000-0000389B0000}"/>
    <cellStyle name="Normal 2 5 2 4 2 2_AVA DVA EL" xfId="27516" xr:uid="{00000000-0005-0000-0000-0000399B0000}"/>
    <cellStyle name="Normal 2 5 2 4 2 3" xfId="50363" xr:uid="{00000000-0005-0000-0000-00003A9B0000}"/>
    <cellStyle name="Normal 2 5 2 4 2_AVA DVA EL" xfId="50364" xr:uid="{00000000-0005-0000-0000-00003B9B0000}"/>
    <cellStyle name="Normal 2 5 2 4 3" xfId="8302" xr:uid="{00000000-0005-0000-0000-00003C9B0000}"/>
    <cellStyle name="Normal 2 5 2 4 3 2" xfId="27517" xr:uid="{00000000-0005-0000-0000-00003D9B0000}"/>
    <cellStyle name="Normal 2 5 2 4 3 2 2" xfId="27518" xr:uid="{00000000-0005-0000-0000-00003E9B0000}"/>
    <cellStyle name="Normal 2 5 2 4 3 2 3" xfId="27519" xr:uid="{00000000-0005-0000-0000-00003F9B0000}"/>
    <cellStyle name="Normal 2 5 2 4 3 2_AVA DVA EL" xfId="27520" xr:uid="{00000000-0005-0000-0000-0000409B0000}"/>
    <cellStyle name="Normal 2 5 2 4 3_AVA DVA EL" xfId="50365" xr:uid="{00000000-0005-0000-0000-0000419B0000}"/>
    <cellStyle name="Normal 2 5 2 4 4" xfId="27521" xr:uid="{00000000-0005-0000-0000-0000429B0000}"/>
    <cellStyle name="Normal 2 5 2 4 4 2" xfId="27522" xr:uid="{00000000-0005-0000-0000-0000439B0000}"/>
    <cellStyle name="Normal 2 5 2 4 4 3" xfId="27523" xr:uid="{00000000-0005-0000-0000-0000449B0000}"/>
    <cellStyle name="Normal 2 5 2 4 4_AVA DVA EL" xfId="27524" xr:uid="{00000000-0005-0000-0000-0000459B0000}"/>
    <cellStyle name="Normal 2 5 2 4 5" xfId="50366" xr:uid="{00000000-0005-0000-0000-0000469B0000}"/>
    <cellStyle name="Normal 2 5 2 4_3. Chng in credit spreads" xfId="50367" xr:uid="{00000000-0005-0000-0000-0000479B0000}"/>
    <cellStyle name="Normal 2 5 2 5" xfId="8303" xr:uid="{00000000-0005-0000-0000-0000489B0000}"/>
    <cellStyle name="Normal 2 5 2 5 2" xfId="27525" xr:uid="{00000000-0005-0000-0000-0000499B0000}"/>
    <cellStyle name="Normal 2 5 2 5 2 2" xfId="27526" xr:uid="{00000000-0005-0000-0000-00004A9B0000}"/>
    <cellStyle name="Normal 2 5 2 5 2 3" xfId="27527" xr:uid="{00000000-0005-0000-0000-00004B9B0000}"/>
    <cellStyle name="Normal 2 5 2 5 2_AVA DVA EL" xfId="27528" xr:uid="{00000000-0005-0000-0000-00004C9B0000}"/>
    <cellStyle name="Normal 2 5 2 5 3" xfId="50368" xr:uid="{00000000-0005-0000-0000-00004D9B0000}"/>
    <cellStyle name="Normal 2 5 2 5_AVA DVA EL" xfId="50369" xr:uid="{00000000-0005-0000-0000-00004E9B0000}"/>
    <cellStyle name="Normal 2 5 2 6" xfId="8304" xr:uid="{00000000-0005-0000-0000-00004F9B0000}"/>
    <cellStyle name="Normal 2 5 2 6 2" xfId="27529" xr:uid="{00000000-0005-0000-0000-0000509B0000}"/>
    <cellStyle name="Normal 2 5 2 6 2 2" xfId="27530" xr:uid="{00000000-0005-0000-0000-0000519B0000}"/>
    <cellStyle name="Normal 2 5 2 6 2 3" xfId="27531" xr:uid="{00000000-0005-0000-0000-0000529B0000}"/>
    <cellStyle name="Normal 2 5 2 6 2_AVA DVA EL" xfId="27532" xr:uid="{00000000-0005-0000-0000-0000539B0000}"/>
    <cellStyle name="Normal 2 5 2 6_AVA DVA EL" xfId="50370" xr:uid="{00000000-0005-0000-0000-0000549B0000}"/>
    <cellStyle name="Normal 2 5 2 7" xfId="27533" xr:uid="{00000000-0005-0000-0000-0000559B0000}"/>
    <cellStyle name="Normal 2 5 2 7 2" xfId="27534" xr:uid="{00000000-0005-0000-0000-0000569B0000}"/>
    <cellStyle name="Normal 2 5 2 7 3" xfId="27535" xr:uid="{00000000-0005-0000-0000-0000579B0000}"/>
    <cellStyle name="Normal 2 5 2 7_AVA DVA EL" xfId="27536" xr:uid="{00000000-0005-0000-0000-0000589B0000}"/>
    <cellStyle name="Normal 2 5 2 8" xfId="27537" xr:uid="{00000000-0005-0000-0000-0000599B0000}"/>
    <cellStyle name="Normal 2 5 2 8 2" xfId="27538" xr:uid="{00000000-0005-0000-0000-00005A9B0000}"/>
    <cellStyle name="Normal 2 5 2 8 3" xfId="27539" xr:uid="{00000000-0005-0000-0000-00005B9B0000}"/>
    <cellStyle name="Normal 2 5 2 8_AVA DVA EL" xfId="27540" xr:uid="{00000000-0005-0000-0000-00005C9B0000}"/>
    <cellStyle name="Normal 2 5 2 9" xfId="27541" xr:uid="{00000000-0005-0000-0000-00005D9B0000}"/>
    <cellStyle name="Normal 2 5 2 9 2" xfId="27542" xr:uid="{00000000-0005-0000-0000-00005E9B0000}"/>
    <cellStyle name="Normal 2 5 2 9 3" xfId="27543" xr:uid="{00000000-0005-0000-0000-00005F9B0000}"/>
    <cellStyle name="Normal 2 5 2 9_AVA DVA EL" xfId="27544" xr:uid="{00000000-0005-0000-0000-0000609B0000}"/>
    <cellStyle name="Normal 2 5 2_3. Chng in credit spreads" xfId="50371" xr:uid="{00000000-0005-0000-0000-0000619B0000}"/>
    <cellStyle name="Normal 2 5 3" xfId="8305" xr:uid="{00000000-0005-0000-0000-0000629B0000}"/>
    <cellStyle name="Normal 2 5 3 10" xfId="27545" xr:uid="{00000000-0005-0000-0000-0000639B0000}"/>
    <cellStyle name="Normal 2 5 3 10 2" xfId="27546" xr:uid="{00000000-0005-0000-0000-0000649B0000}"/>
    <cellStyle name="Normal 2 5 3 10 3" xfId="27547" xr:uid="{00000000-0005-0000-0000-0000659B0000}"/>
    <cellStyle name="Normal 2 5 3 10_AVA DVA EL" xfId="27548" xr:uid="{00000000-0005-0000-0000-0000669B0000}"/>
    <cellStyle name="Normal 2 5 3 11" xfId="27549" xr:uid="{00000000-0005-0000-0000-0000679B0000}"/>
    <cellStyle name="Normal 2 5 3 11 2" xfId="27550" xr:uid="{00000000-0005-0000-0000-0000689B0000}"/>
    <cellStyle name="Normal 2 5 3 11 3" xfId="27551" xr:uid="{00000000-0005-0000-0000-0000699B0000}"/>
    <cellStyle name="Normal 2 5 3 11_AVA DVA EL" xfId="27552" xr:uid="{00000000-0005-0000-0000-00006A9B0000}"/>
    <cellStyle name="Normal 2 5 3 12" xfId="50372" xr:uid="{00000000-0005-0000-0000-00006B9B0000}"/>
    <cellStyle name="Normal 2 5 3 2" xfId="8306" xr:uid="{00000000-0005-0000-0000-00006C9B0000}"/>
    <cellStyle name="Normal 2 5 3 2 10" xfId="27553" xr:uid="{00000000-0005-0000-0000-00006D9B0000}"/>
    <cellStyle name="Normal 2 5 3 2 10 2" xfId="27554" xr:uid="{00000000-0005-0000-0000-00006E9B0000}"/>
    <cellStyle name="Normal 2 5 3 2 10 3" xfId="27555" xr:uid="{00000000-0005-0000-0000-00006F9B0000}"/>
    <cellStyle name="Normal 2 5 3 2 10_AVA DVA EL" xfId="27556" xr:uid="{00000000-0005-0000-0000-0000709B0000}"/>
    <cellStyle name="Normal 2 5 3 2 11" xfId="50373" xr:uid="{00000000-0005-0000-0000-0000719B0000}"/>
    <cellStyle name="Normal 2 5 3 2 2" xfId="8307" xr:uid="{00000000-0005-0000-0000-0000729B0000}"/>
    <cellStyle name="Normal 2 5 3 2 2 2" xfId="27557" xr:uid="{00000000-0005-0000-0000-0000739B0000}"/>
    <cellStyle name="Normal 2 5 3 2 2 2 2" xfId="27558" xr:uid="{00000000-0005-0000-0000-0000749B0000}"/>
    <cellStyle name="Normal 2 5 3 2 2 2 3" xfId="27559" xr:uid="{00000000-0005-0000-0000-0000759B0000}"/>
    <cellStyle name="Normal 2 5 3 2 2 2_AVA DVA EL" xfId="27560" xr:uid="{00000000-0005-0000-0000-0000769B0000}"/>
    <cellStyle name="Normal 2 5 3 2 2 3" xfId="27561" xr:uid="{00000000-0005-0000-0000-0000779B0000}"/>
    <cellStyle name="Normal 2 5 3 2 2 3 2" xfId="27562" xr:uid="{00000000-0005-0000-0000-0000789B0000}"/>
    <cellStyle name="Normal 2 5 3 2 2 3 3" xfId="27563" xr:uid="{00000000-0005-0000-0000-0000799B0000}"/>
    <cellStyle name="Normal 2 5 3 2 2 3_AVA DVA EL" xfId="27564" xr:uid="{00000000-0005-0000-0000-00007A9B0000}"/>
    <cellStyle name="Normal 2 5 3 2 2 4" xfId="27565" xr:uid="{00000000-0005-0000-0000-00007B9B0000}"/>
    <cellStyle name="Normal 2 5 3 2 2 4 2" xfId="27566" xr:uid="{00000000-0005-0000-0000-00007C9B0000}"/>
    <cellStyle name="Normal 2 5 3 2 2 4 3" xfId="27567" xr:uid="{00000000-0005-0000-0000-00007D9B0000}"/>
    <cellStyle name="Normal 2 5 3 2 2 4_AVA DVA EL" xfId="27568" xr:uid="{00000000-0005-0000-0000-00007E9B0000}"/>
    <cellStyle name="Normal 2 5 3 2 2_AVA DVA EL" xfId="50374" xr:uid="{00000000-0005-0000-0000-00007F9B0000}"/>
    <cellStyle name="Normal 2 5 3 2 3" xfId="8308" xr:uid="{00000000-0005-0000-0000-0000809B0000}"/>
    <cellStyle name="Normal 2 5 3 2 3 2" xfId="27569" xr:uid="{00000000-0005-0000-0000-0000819B0000}"/>
    <cellStyle name="Normal 2 5 3 2 3 2 2" xfId="27570" xr:uid="{00000000-0005-0000-0000-0000829B0000}"/>
    <cellStyle name="Normal 2 5 3 2 3 2 3" xfId="27571" xr:uid="{00000000-0005-0000-0000-0000839B0000}"/>
    <cellStyle name="Normal 2 5 3 2 3 2_AVA DVA EL" xfId="27572" xr:uid="{00000000-0005-0000-0000-0000849B0000}"/>
    <cellStyle name="Normal 2 5 3 2 3_AVA DVA EL" xfId="50375" xr:uid="{00000000-0005-0000-0000-0000859B0000}"/>
    <cellStyle name="Normal 2 5 3 2 4" xfId="27573" xr:uid="{00000000-0005-0000-0000-0000869B0000}"/>
    <cellStyle name="Normal 2 5 3 2 4 2" xfId="27574" xr:uid="{00000000-0005-0000-0000-0000879B0000}"/>
    <cellStyle name="Normal 2 5 3 2 4 3" xfId="27575" xr:uid="{00000000-0005-0000-0000-0000889B0000}"/>
    <cellStyle name="Normal 2 5 3 2 4_AVA DVA EL" xfId="27576" xr:uid="{00000000-0005-0000-0000-0000899B0000}"/>
    <cellStyle name="Normal 2 5 3 2 5" xfId="27577" xr:uid="{00000000-0005-0000-0000-00008A9B0000}"/>
    <cellStyle name="Normal 2 5 3 2 5 2" xfId="27578" xr:uid="{00000000-0005-0000-0000-00008B9B0000}"/>
    <cellStyle name="Normal 2 5 3 2 5 3" xfId="27579" xr:uid="{00000000-0005-0000-0000-00008C9B0000}"/>
    <cellStyle name="Normal 2 5 3 2 5_AVA DVA EL" xfId="27580" xr:uid="{00000000-0005-0000-0000-00008D9B0000}"/>
    <cellStyle name="Normal 2 5 3 2 6" xfId="27581" xr:uid="{00000000-0005-0000-0000-00008E9B0000}"/>
    <cellStyle name="Normal 2 5 3 2 6 2" xfId="27582" xr:uid="{00000000-0005-0000-0000-00008F9B0000}"/>
    <cellStyle name="Normal 2 5 3 2 6 3" xfId="27583" xr:uid="{00000000-0005-0000-0000-0000909B0000}"/>
    <cellStyle name="Normal 2 5 3 2 6_AVA DVA EL" xfId="27584" xr:uid="{00000000-0005-0000-0000-0000919B0000}"/>
    <cellStyle name="Normal 2 5 3 2 7" xfId="27585" xr:uid="{00000000-0005-0000-0000-0000929B0000}"/>
    <cellStyle name="Normal 2 5 3 2 7 2" xfId="27586" xr:uid="{00000000-0005-0000-0000-0000939B0000}"/>
    <cellStyle name="Normal 2 5 3 2 7 3" xfId="27587" xr:uid="{00000000-0005-0000-0000-0000949B0000}"/>
    <cellStyle name="Normal 2 5 3 2 7_AVA DVA EL" xfId="27588" xr:uid="{00000000-0005-0000-0000-0000959B0000}"/>
    <cellStyle name="Normal 2 5 3 2 8" xfId="27589" xr:uid="{00000000-0005-0000-0000-0000969B0000}"/>
    <cellStyle name="Normal 2 5 3 2 8 2" xfId="27590" xr:uid="{00000000-0005-0000-0000-0000979B0000}"/>
    <cellStyle name="Normal 2 5 3 2 8 3" xfId="27591" xr:uid="{00000000-0005-0000-0000-0000989B0000}"/>
    <cellStyle name="Normal 2 5 3 2 8_AVA DVA EL" xfId="27592" xr:uid="{00000000-0005-0000-0000-0000999B0000}"/>
    <cellStyle name="Normal 2 5 3 2 9" xfId="27593" xr:uid="{00000000-0005-0000-0000-00009A9B0000}"/>
    <cellStyle name="Normal 2 5 3 2 9 2" xfId="27594" xr:uid="{00000000-0005-0000-0000-00009B9B0000}"/>
    <cellStyle name="Normal 2 5 3 2 9 3" xfId="27595" xr:uid="{00000000-0005-0000-0000-00009C9B0000}"/>
    <cellStyle name="Normal 2 5 3 2 9_AVA DVA EL" xfId="27596" xr:uid="{00000000-0005-0000-0000-00009D9B0000}"/>
    <cellStyle name="Normal 2 5 3 2_AVA DVA EL" xfId="50376" xr:uid="{00000000-0005-0000-0000-00009E9B0000}"/>
    <cellStyle name="Normal 2 5 3 3" xfId="8309" xr:uid="{00000000-0005-0000-0000-00009F9B0000}"/>
    <cellStyle name="Normal 2 5 3 3 2" xfId="8310" xr:uid="{00000000-0005-0000-0000-0000A09B0000}"/>
    <cellStyle name="Normal 2 5 3 3 2 2" xfId="27597" xr:uid="{00000000-0005-0000-0000-0000A19B0000}"/>
    <cellStyle name="Normal 2 5 3 3 2 2 2" xfId="27598" xr:uid="{00000000-0005-0000-0000-0000A29B0000}"/>
    <cellStyle name="Normal 2 5 3 3 2 2 3" xfId="27599" xr:uid="{00000000-0005-0000-0000-0000A39B0000}"/>
    <cellStyle name="Normal 2 5 3 3 2 2_AVA DVA EL" xfId="27600" xr:uid="{00000000-0005-0000-0000-0000A49B0000}"/>
    <cellStyle name="Normal 2 5 3 3 2_AVA DVA EL" xfId="50377" xr:uid="{00000000-0005-0000-0000-0000A59B0000}"/>
    <cellStyle name="Normal 2 5 3 3 3" xfId="8311" xr:uid="{00000000-0005-0000-0000-0000A69B0000}"/>
    <cellStyle name="Normal 2 5 3 3 3 2" xfId="27601" xr:uid="{00000000-0005-0000-0000-0000A79B0000}"/>
    <cellStyle name="Normal 2 5 3 3 3 2 2" xfId="27602" xr:uid="{00000000-0005-0000-0000-0000A89B0000}"/>
    <cellStyle name="Normal 2 5 3 3 3 2 3" xfId="27603" xr:uid="{00000000-0005-0000-0000-0000A99B0000}"/>
    <cellStyle name="Normal 2 5 3 3 3 2_AVA DVA EL" xfId="27604" xr:uid="{00000000-0005-0000-0000-0000AA9B0000}"/>
    <cellStyle name="Normal 2 5 3 3 3_AVA DVA EL" xfId="50378" xr:uid="{00000000-0005-0000-0000-0000AB9B0000}"/>
    <cellStyle name="Normal 2 5 3 3 4" xfId="27605" xr:uid="{00000000-0005-0000-0000-0000AC9B0000}"/>
    <cellStyle name="Normal 2 5 3 3 4 2" xfId="27606" xr:uid="{00000000-0005-0000-0000-0000AD9B0000}"/>
    <cellStyle name="Normal 2 5 3 3 4 3" xfId="27607" xr:uid="{00000000-0005-0000-0000-0000AE9B0000}"/>
    <cellStyle name="Normal 2 5 3 3 4_AVA DVA EL" xfId="27608" xr:uid="{00000000-0005-0000-0000-0000AF9B0000}"/>
    <cellStyle name="Normal 2 5 3 3_AVA DVA EL" xfId="50379"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09" xr:uid="{00000000-0005-0000-0000-0000B49B0000}"/>
    <cellStyle name="Normal 2 5 3 4 4 2" xfId="27610" xr:uid="{00000000-0005-0000-0000-0000B59B0000}"/>
    <cellStyle name="Normal 2 5 3 4 4 3" xfId="27611" xr:uid="{00000000-0005-0000-0000-0000B69B0000}"/>
    <cellStyle name="Normal 2 5 3 4 4_AVA DVA EL" xfId="27612" xr:uid="{00000000-0005-0000-0000-0000B79B0000}"/>
    <cellStyle name="Normal 2 5 3 4_AVA DVA EL" xfId="50380" xr:uid="{00000000-0005-0000-0000-0000B89B0000}"/>
    <cellStyle name="Normal 2 5 3 5" xfId="8315" xr:uid="{00000000-0005-0000-0000-0000B99B0000}"/>
    <cellStyle name="Normal 2 5 3 5 2" xfId="27613" xr:uid="{00000000-0005-0000-0000-0000BA9B0000}"/>
    <cellStyle name="Normal 2 5 3 5 2 2" xfId="27614" xr:uid="{00000000-0005-0000-0000-0000BB9B0000}"/>
    <cellStyle name="Normal 2 5 3 5 2 3" xfId="27615" xr:uid="{00000000-0005-0000-0000-0000BC9B0000}"/>
    <cellStyle name="Normal 2 5 3 5 2_AVA DVA EL" xfId="27616" xr:uid="{00000000-0005-0000-0000-0000BD9B0000}"/>
    <cellStyle name="Normal 2 5 3 5_AVA DVA EL" xfId="50381" xr:uid="{00000000-0005-0000-0000-0000BE9B0000}"/>
    <cellStyle name="Normal 2 5 3 6" xfId="8316" xr:uid="{00000000-0005-0000-0000-0000BF9B0000}"/>
    <cellStyle name="Normal 2 5 3 6 2" xfId="27617" xr:uid="{00000000-0005-0000-0000-0000C09B0000}"/>
    <cellStyle name="Normal 2 5 3 6 2 2" xfId="27618" xr:uid="{00000000-0005-0000-0000-0000C19B0000}"/>
    <cellStyle name="Normal 2 5 3 6 2 3" xfId="27619" xr:uid="{00000000-0005-0000-0000-0000C29B0000}"/>
    <cellStyle name="Normal 2 5 3 6 2_AVA DVA EL" xfId="27620" xr:uid="{00000000-0005-0000-0000-0000C39B0000}"/>
    <cellStyle name="Normal 2 5 3 6_AVA DVA EL" xfId="50382" xr:uid="{00000000-0005-0000-0000-0000C49B0000}"/>
    <cellStyle name="Normal 2 5 3 7" xfId="27621" xr:uid="{00000000-0005-0000-0000-0000C59B0000}"/>
    <cellStyle name="Normal 2 5 3 7 2" xfId="27622" xr:uid="{00000000-0005-0000-0000-0000C69B0000}"/>
    <cellStyle name="Normal 2 5 3 7 3" xfId="27623" xr:uid="{00000000-0005-0000-0000-0000C79B0000}"/>
    <cellStyle name="Normal 2 5 3 7_AVA DVA EL" xfId="27624" xr:uid="{00000000-0005-0000-0000-0000C89B0000}"/>
    <cellStyle name="Normal 2 5 3 8" xfId="27625" xr:uid="{00000000-0005-0000-0000-0000C99B0000}"/>
    <cellStyle name="Normal 2 5 3 8 2" xfId="27626" xr:uid="{00000000-0005-0000-0000-0000CA9B0000}"/>
    <cellStyle name="Normal 2 5 3 8 3" xfId="27627" xr:uid="{00000000-0005-0000-0000-0000CB9B0000}"/>
    <cellStyle name="Normal 2 5 3 8_AVA DVA EL" xfId="27628" xr:uid="{00000000-0005-0000-0000-0000CC9B0000}"/>
    <cellStyle name="Normal 2 5 3 9" xfId="27629" xr:uid="{00000000-0005-0000-0000-0000CD9B0000}"/>
    <cellStyle name="Normal 2 5 3 9 2" xfId="27630" xr:uid="{00000000-0005-0000-0000-0000CE9B0000}"/>
    <cellStyle name="Normal 2 5 3 9 3" xfId="27631" xr:uid="{00000000-0005-0000-0000-0000CF9B0000}"/>
    <cellStyle name="Normal 2 5 3 9_AVA DVA EL" xfId="27632" xr:uid="{00000000-0005-0000-0000-0000D09B0000}"/>
    <cellStyle name="Normal 2 5 3_3. Chng in credit spreads" xfId="50383" xr:uid="{00000000-0005-0000-0000-0000D19B0000}"/>
    <cellStyle name="Normal 2 5 4" xfId="8317" xr:uid="{00000000-0005-0000-0000-0000D29B0000}"/>
    <cellStyle name="Normal 2 5 4 10" xfId="27633" xr:uid="{00000000-0005-0000-0000-0000D39B0000}"/>
    <cellStyle name="Normal 2 5 4 10 2" xfId="27634" xr:uid="{00000000-0005-0000-0000-0000D49B0000}"/>
    <cellStyle name="Normal 2 5 4 10 3" xfId="27635" xr:uid="{00000000-0005-0000-0000-0000D59B0000}"/>
    <cellStyle name="Normal 2 5 4 10_AVA DVA EL" xfId="27636" xr:uid="{00000000-0005-0000-0000-0000D69B0000}"/>
    <cellStyle name="Normal 2 5 4 11" xfId="27637" xr:uid="{00000000-0005-0000-0000-0000D79B0000}"/>
    <cellStyle name="Normal 2 5 4 11 2" xfId="27638" xr:uid="{00000000-0005-0000-0000-0000D89B0000}"/>
    <cellStyle name="Normal 2 5 4 11 3" xfId="27639" xr:uid="{00000000-0005-0000-0000-0000D99B0000}"/>
    <cellStyle name="Normal 2 5 4 11_AVA DVA EL" xfId="27640" xr:uid="{00000000-0005-0000-0000-0000DA9B0000}"/>
    <cellStyle name="Normal 2 5 4 12" xfId="50384" xr:uid="{00000000-0005-0000-0000-0000DB9B0000}"/>
    <cellStyle name="Normal 2 5 4 2" xfId="8318" xr:uid="{00000000-0005-0000-0000-0000DC9B0000}"/>
    <cellStyle name="Normal 2 5 4 2 10" xfId="27641" xr:uid="{00000000-0005-0000-0000-0000DD9B0000}"/>
    <cellStyle name="Normal 2 5 4 2 10 2" xfId="27642" xr:uid="{00000000-0005-0000-0000-0000DE9B0000}"/>
    <cellStyle name="Normal 2 5 4 2 10 3" xfId="27643" xr:uid="{00000000-0005-0000-0000-0000DF9B0000}"/>
    <cellStyle name="Normal 2 5 4 2 10_AVA DVA EL" xfId="27644" xr:uid="{00000000-0005-0000-0000-0000E09B0000}"/>
    <cellStyle name="Normal 2 5 4 2 11" xfId="50385" xr:uid="{00000000-0005-0000-0000-0000E19B0000}"/>
    <cellStyle name="Normal 2 5 4 2 2" xfId="27645" xr:uid="{00000000-0005-0000-0000-0000E29B0000}"/>
    <cellStyle name="Normal 2 5 4 2 2 2" xfId="27646" xr:uid="{00000000-0005-0000-0000-0000E39B0000}"/>
    <cellStyle name="Normal 2 5 4 2 2 2 2" xfId="27647" xr:uid="{00000000-0005-0000-0000-0000E49B0000}"/>
    <cellStyle name="Normal 2 5 4 2 2 2 3" xfId="27648" xr:uid="{00000000-0005-0000-0000-0000E59B0000}"/>
    <cellStyle name="Normal 2 5 4 2 2 2_AVA DVA EL" xfId="27649" xr:uid="{00000000-0005-0000-0000-0000E69B0000}"/>
    <cellStyle name="Normal 2 5 4 2 2 3" xfId="27650" xr:uid="{00000000-0005-0000-0000-0000E79B0000}"/>
    <cellStyle name="Normal 2 5 4 2 2 3 2" xfId="27651" xr:uid="{00000000-0005-0000-0000-0000E89B0000}"/>
    <cellStyle name="Normal 2 5 4 2 2 3 3" xfId="27652" xr:uid="{00000000-0005-0000-0000-0000E99B0000}"/>
    <cellStyle name="Normal 2 5 4 2 2 3_AVA DVA EL" xfId="27653" xr:uid="{00000000-0005-0000-0000-0000EA9B0000}"/>
    <cellStyle name="Normal 2 5 4 2 2 4" xfId="27654" xr:uid="{00000000-0005-0000-0000-0000EB9B0000}"/>
    <cellStyle name="Normal 2 5 4 2 2 5" xfId="27655" xr:uid="{00000000-0005-0000-0000-0000EC9B0000}"/>
    <cellStyle name="Normal 2 5 4 2 2_AVA DVA EL" xfId="27656" xr:uid="{00000000-0005-0000-0000-0000ED9B0000}"/>
    <cellStyle name="Normal 2 5 4 2 3" xfId="27657" xr:uid="{00000000-0005-0000-0000-0000EE9B0000}"/>
    <cellStyle name="Normal 2 5 4 2 3 2" xfId="27658" xr:uid="{00000000-0005-0000-0000-0000EF9B0000}"/>
    <cellStyle name="Normal 2 5 4 2 3 3" xfId="27659" xr:uid="{00000000-0005-0000-0000-0000F09B0000}"/>
    <cellStyle name="Normal 2 5 4 2 3_AVA DVA EL" xfId="27660" xr:uid="{00000000-0005-0000-0000-0000F19B0000}"/>
    <cellStyle name="Normal 2 5 4 2 4" xfId="27661" xr:uid="{00000000-0005-0000-0000-0000F29B0000}"/>
    <cellStyle name="Normal 2 5 4 2 4 2" xfId="27662" xr:uid="{00000000-0005-0000-0000-0000F39B0000}"/>
    <cellStyle name="Normal 2 5 4 2 4 3" xfId="27663" xr:uid="{00000000-0005-0000-0000-0000F49B0000}"/>
    <cellStyle name="Normal 2 5 4 2 4_AVA DVA EL" xfId="27664" xr:uid="{00000000-0005-0000-0000-0000F59B0000}"/>
    <cellStyle name="Normal 2 5 4 2 5" xfId="27665" xr:uid="{00000000-0005-0000-0000-0000F69B0000}"/>
    <cellStyle name="Normal 2 5 4 2 5 2" xfId="27666" xr:uid="{00000000-0005-0000-0000-0000F79B0000}"/>
    <cellStyle name="Normal 2 5 4 2 5 3" xfId="27667" xr:uid="{00000000-0005-0000-0000-0000F89B0000}"/>
    <cellStyle name="Normal 2 5 4 2 5_AVA DVA EL" xfId="27668" xr:uid="{00000000-0005-0000-0000-0000F99B0000}"/>
    <cellStyle name="Normal 2 5 4 2 6" xfId="27669" xr:uid="{00000000-0005-0000-0000-0000FA9B0000}"/>
    <cellStyle name="Normal 2 5 4 2 6 2" xfId="27670" xr:uid="{00000000-0005-0000-0000-0000FB9B0000}"/>
    <cellStyle name="Normal 2 5 4 2 6 3" xfId="27671" xr:uid="{00000000-0005-0000-0000-0000FC9B0000}"/>
    <cellStyle name="Normal 2 5 4 2 6_AVA DVA EL" xfId="27672" xr:uid="{00000000-0005-0000-0000-0000FD9B0000}"/>
    <cellStyle name="Normal 2 5 4 2 7" xfId="27673" xr:uid="{00000000-0005-0000-0000-0000FE9B0000}"/>
    <cellStyle name="Normal 2 5 4 2 7 2" xfId="27674" xr:uid="{00000000-0005-0000-0000-0000FF9B0000}"/>
    <cellStyle name="Normal 2 5 4 2 7 3" xfId="27675" xr:uid="{00000000-0005-0000-0000-0000009C0000}"/>
    <cellStyle name="Normal 2 5 4 2 7_AVA DVA EL" xfId="27676" xr:uid="{00000000-0005-0000-0000-0000019C0000}"/>
    <cellStyle name="Normal 2 5 4 2 8" xfId="27677" xr:uid="{00000000-0005-0000-0000-0000029C0000}"/>
    <cellStyle name="Normal 2 5 4 2 8 2" xfId="27678" xr:uid="{00000000-0005-0000-0000-0000039C0000}"/>
    <cellStyle name="Normal 2 5 4 2 8 3" xfId="27679" xr:uid="{00000000-0005-0000-0000-0000049C0000}"/>
    <cellStyle name="Normal 2 5 4 2 8_AVA DVA EL" xfId="27680" xr:uid="{00000000-0005-0000-0000-0000059C0000}"/>
    <cellStyle name="Normal 2 5 4 2 9" xfId="27681" xr:uid="{00000000-0005-0000-0000-0000069C0000}"/>
    <cellStyle name="Normal 2 5 4 2 9 2" xfId="27682" xr:uid="{00000000-0005-0000-0000-0000079C0000}"/>
    <cellStyle name="Normal 2 5 4 2 9 3" xfId="27683" xr:uid="{00000000-0005-0000-0000-0000089C0000}"/>
    <cellStyle name="Normal 2 5 4 2 9_AVA DVA EL" xfId="27684" xr:uid="{00000000-0005-0000-0000-0000099C0000}"/>
    <cellStyle name="Normal 2 5 4 2_AVA DVA EL" xfId="50386" xr:uid="{00000000-0005-0000-0000-00000A9C0000}"/>
    <cellStyle name="Normal 2 5 4 3" xfId="8319" xr:uid="{00000000-0005-0000-0000-00000B9C0000}"/>
    <cellStyle name="Normal 2 5 4 3 2" xfId="27685" xr:uid="{00000000-0005-0000-0000-00000C9C0000}"/>
    <cellStyle name="Normal 2 5 4 3 2 2" xfId="27686" xr:uid="{00000000-0005-0000-0000-00000D9C0000}"/>
    <cellStyle name="Normal 2 5 4 3 2 3" xfId="27687" xr:uid="{00000000-0005-0000-0000-00000E9C0000}"/>
    <cellStyle name="Normal 2 5 4 3 2_AVA DVA EL" xfId="27688" xr:uid="{00000000-0005-0000-0000-00000F9C0000}"/>
    <cellStyle name="Normal 2 5 4 3 3" xfId="27689" xr:uid="{00000000-0005-0000-0000-0000109C0000}"/>
    <cellStyle name="Normal 2 5 4 3 3 2" xfId="27690" xr:uid="{00000000-0005-0000-0000-0000119C0000}"/>
    <cellStyle name="Normal 2 5 4 3 3 3" xfId="27691" xr:uid="{00000000-0005-0000-0000-0000129C0000}"/>
    <cellStyle name="Normal 2 5 4 3 3_AVA DVA EL" xfId="27692" xr:uid="{00000000-0005-0000-0000-0000139C0000}"/>
    <cellStyle name="Normal 2 5 4 3 4" xfId="27693" xr:uid="{00000000-0005-0000-0000-0000149C0000}"/>
    <cellStyle name="Normal 2 5 4 3 4 2" xfId="27694" xr:uid="{00000000-0005-0000-0000-0000159C0000}"/>
    <cellStyle name="Normal 2 5 4 3 4 3" xfId="27695" xr:uid="{00000000-0005-0000-0000-0000169C0000}"/>
    <cellStyle name="Normal 2 5 4 3 4_AVA DVA EL" xfId="27696" xr:uid="{00000000-0005-0000-0000-0000179C0000}"/>
    <cellStyle name="Normal 2 5 4 3_AVA DVA EL" xfId="50387" xr:uid="{00000000-0005-0000-0000-0000189C0000}"/>
    <cellStyle name="Normal 2 5 4 4" xfId="27697" xr:uid="{00000000-0005-0000-0000-0000199C0000}"/>
    <cellStyle name="Normal 2 5 4 4 2" xfId="27698" xr:uid="{00000000-0005-0000-0000-00001A9C0000}"/>
    <cellStyle name="Normal 2 5 4 4 3" xfId="27699" xr:uid="{00000000-0005-0000-0000-00001B9C0000}"/>
    <cellStyle name="Normal 2 5 4 4_AVA DVA EL" xfId="27700" xr:uid="{00000000-0005-0000-0000-00001C9C0000}"/>
    <cellStyle name="Normal 2 5 4 5" xfId="27701" xr:uid="{00000000-0005-0000-0000-00001D9C0000}"/>
    <cellStyle name="Normal 2 5 4 5 2" xfId="27702" xr:uid="{00000000-0005-0000-0000-00001E9C0000}"/>
    <cellStyle name="Normal 2 5 4 5 3" xfId="27703" xr:uid="{00000000-0005-0000-0000-00001F9C0000}"/>
    <cellStyle name="Normal 2 5 4 5_AVA DVA EL" xfId="27704" xr:uid="{00000000-0005-0000-0000-0000209C0000}"/>
    <cellStyle name="Normal 2 5 4 6" xfId="27705" xr:uid="{00000000-0005-0000-0000-0000219C0000}"/>
    <cellStyle name="Normal 2 5 4 6 2" xfId="27706" xr:uid="{00000000-0005-0000-0000-0000229C0000}"/>
    <cellStyle name="Normal 2 5 4 6 3" xfId="27707" xr:uid="{00000000-0005-0000-0000-0000239C0000}"/>
    <cellStyle name="Normal 2 5 4 6_AVA DVA EL" xfId="27708" xr:uid="{00000000-0005-0000-0000-0000249C0000}"/>
    <cellStyle name="Normal 2 5 4 7" xfId="27709" xr:uid="{00000000-0005-0000-0000-0000259C0000}"/>
    <cellStyle name="Normal 2 5 4 7 2" xfId="27710" xr:uid="{00000000-0005-0000-0000-0000269C0000}"/>
    <cellStyle name="Normal 2 5 4 7 3" xfId="27711" xr:uid="{00000000-0005-0000-0000-0000279C0000}"/>
    <cellStyle name="Normal 2 5 4 7_AVA DVA EL" xfId="27712" xr:uid="{00000000-0005-0000-0000-0000289C0000}"/>
    <cellStyle name="Normal 2 5 4 8" xfId="27713" xr:uid="{00000000-0005-0000-0000-0000299C0000}"/>
    <cellStyle name="Normal 2 5 4 8 2" xfId="27714" xr:uid="{00000000-0005-0000-0000-00002A9C0000}"/>
    <cellStyle name="Normal 2 5 4 8 3" xfId="27715" xr:uid="{00000000-0005-0000-0000-00002B9C0000}"/>
    <cellStyle name="Normal 2 5 4 8_AVA DVA EL" xfId="27716" xr:uid="{00000000-0005-0000-0000-00002C9C0000}"/>
    <cellStyle name="Normal 2 5 4 9" xfId="27717" xr:uid="{00000000-0005-0000-0000-00002D9C0000}"/>
    <cellStyle name="Normal 2 5 4 9 2" xfId="27718" xr:uid="{00000000-0005-0000-0000-00002E9C0000}"/>
    <cellStyle name="Normal 2 5 4 9 3" xfId="27719" xr:uid="{00000000-0005-0000-0000-00002F9C0000}"/>
    <cellStyle name="Normal 2 5 4 9_AVA DVA EL" xfId="27720" xr:uid="{00000000-0005-0000-0000-0000309C0000}"/>
    <cellStyle name="Normal 2 5 4_3. Chng in credit spreads" xfId="50388" xr:uid="{00000000-0005-0000-0000-0000319C0000}"/>
    <cellStyle name="Normal 2 5 5" xfId="8320" xr:uid="{00000000-0005-0000-0000-0000329C0000}"/>
    <cellStyle name="Normal 2 5 5 10" xfId="27721" xr:uid="{00000000-0005-0000-0000-0000339C0000}"/>
    <cellStyle name="Normal 2 5 5 10 2" xfId="27722" xr:uid="{00000000-0005-0000-0000-0000349C0000}"/>
    <cellStyle name="Normal 2 5 5 10 3" xfId="27723" xr:uid="{00000000-0005-0000-0000-0000359C0000}"/>
    <cellStyle name="Normal 2 5 5 10_AVA DVA EL" xfId="27724" xr:uid="{00000000-0005-0000-0000-0000369C0000}"/>
    <cellStyle name="Normal 2 5 5 11" xfId="27725" xr:uid="{00000000-0005-0000-0000-0000379C0000}"/>
    <cellStyle name="Normal 2 5 5 11 2" xfId="27726" xr:uid="{00000000-0005-0000-0000-0000389C0000}"/>
    <cellStyle name="Normal 2 5 5 11 3" xfId="27727" xr:uid="{00000000-0005-0000-0000-0000399C0000}"/>
    <cellStyle name="Normal 2 5 5 11_AVA DVA EL" xfId="27728" xr:uid="{00000000-0005-0000-0000-00003A9C0000}"/>
    <cellStyle name="Normal 2 5 5 12" xfId="50389" xr:uid="{00000000-0005-0000-0000-00003B9C0000}"/>
    <cellStyle name="Normal 2 5 5 2" xfId="8321" xr:uid="{00000000-0005-0000-0000-00003C9C0000}"/>
    <cellStyle name="Normal 2 5 5 2 10" xfId="27729" xr:uid="{00000000-0005-0000-0000-00003D9C0000}"/>
    <cellStyle name="Normal 2 5 5 2 10 2" xfId="27730" xr:uid="{00000000-0005-0000-0000-00003E9C0000}"/>
    <cellStyle name="Normal 2 5 5 2 10 3" xfId="27731" xr:uid="{00000000-0005-0000-0000-00003F9C0000}"/>
    <cellStyle name="Normal 2 5 5 2 10_AVA DVA EL" xfId="27732" xr:uid="{00000000-0005-0000-0000-0000409C0000}"/>
    <cellStyle name="Normal 2 5 5 2 11" xfId="50390" xr:uid="{00000000-0005-0000-0000-0000419C0000}"/>
    <cellStyle name="Normal 2 5 5 2 2" xfId="27733" xr:uid="{00000000-0005-0000-0000-0000429C0000}"/>
    <cellStyle name="Normal 2 5 5 2 2 2" xfId="27734" xr:uid="{00000000-0005-0000-0000-0000439C0000}"/>
    <cellStyle name="Normal 2 5 5 2 2 2 2" xfId="27735" xr:uid="{00000000-0005-0000-0000-0000449C0000}"/>
    <cellStyle name="Normal 2 5 5 2 2 2 3" xfId="27736" xr:uid="{00000000-0005-0000-0000-0000459C0000}"/>
    <cellStyle name="Normal 2 5 5 2 2 2_AVA DVA EL" xfId="27737" xr:uid="{00000000-0005-0000-0000-0000469C0000}"/>
    <cellStyle name="Normal 2 5 5 2 2 3" xfId="27738" xr:uid="{00000000-0005-0000-0000-0000479C0000}"/>
    <cellStyle name="Normal 2 5 5 2 2 3 2" xfId="27739" xr:uid="{00000000-0005-0000-0000-0000489C0000}"/>
    <cellStyle name="Normal 2 5 5 2 2 3 3" xfId="27740" xr:uid="{00000000-0005-0000-0000-0000499C0000}"/>
    <cellStyle name="Normal 2 5 5 2 2 3_AVA DVA EL" xfId="27741" xr:uid="{00000000-0005-0000-0000-00004A9C0000}"/>
    <cellStyle name="Normal 2 5 5 2 2 4" xfId="27742" xr:uid="{00000000-0005-0000-0000-00004B9C0000}"/>
    <cellStyle name="Normal 2 5 5 2 2 5" xfId="27743" xr:uid="{00000000-0005-0000-0000-00004C9C0000}"/>
    <cellStyle name="Normal 2 5 5 2 2_AVA DVA EL" xfId="27744" xr:uid="{00000000-0005-0000-0000-00004D9C0000}"/>
    <cellStyle name="Normal 2 5 5 2 3" xfId="27745" xr:uid="{00000000-0005-0000-0000-00004E9C0000}"/>
    <cellStyle name="Normal 2 5 5 2 3 2" xfId="27746" xr:uid="{00000000-0005-0000-0000-00004F9C0000}"/>
    <cellStyle name="Normal 2 5 5 2 3 3" xfId="27747" xr:uid="{00000000-0005-0000-0000-0000509C0000}"/>
    <cellStyle name="Normal 2 5 5 2 3_AVA DVA EL" xfId="27748" xr:uid="{00000000-0005-0000-0000-0000519C0000}"/>
    <cellStyle name="Normal 2 5 5 2 4" xfId="27749" xr:uid="{00000000-0005-0000-0000-0000529C0000}"/>
    <cellStyle name="Normal 2 5 5 2 4 2" xfId="27750" xr:uid="{00000000-0005-0000-0000-0000539C0000}"/>
    <cellStyle name="Normal 2 5 5 2 4 3" xfId="27751" xr:uid="{00000000-0005-0000-0000-0000549C0000}"/>
    <cellStyle name="Normal 2 5 5 2 4_AVA DVA EL" xfId="27752" xr:uid="{00000000-0005-0000-0000-0000559C0000}"/>
    <cellStyle name="Normal 2 5 5 2 5" xfId="27753" xr:uid="{00000000-0005-0000-0000-0000569C0000}"/>
    <cellStyle name="Normal 2 5 5 2 5 2" xfId="27754" xr:uid="{00000000-0005-0000-0000-0000579C0000}"/>
    <cellStyle name="Normal 2 5 5 2 5 3" xfId="27755" xr:uid="{00000000-0005-0000-0000-0000589C0000}"/>
    <cellStyle name="Normal 2 5 5 2 5_AVA DVA EL" xfId="27756" xr:uid="{00000000-0005-0000-0000-0000599C0000}"/>
    <cellStyle name="Normal 2 5 5 2 6" xfId="27757" xr:uid="{00000000-0005-0000-0000-00005A9C0000}"/>
    <cellStyle name="Normal 2 5 5 2 6 2" xfId="27758" xr:uid="{00000000-0005-0000-0000-00005B9C0000}"/>
    <cellStyle name="Normal 2 5 5 2 6 3" xfId="27759" xr:uid="{00000000-0005-0000-0000-00005C9C0000}"/>
    <cellStyle name="Normal 2 5 5 2 6_AVA DVA EL" xfId="27760" xr:uid="{00000000-0005-0000-0000-00005D9C0000}"/>
    <cellStyle name="Normal 2 5 5 2 7" xfId="27761" xr:uid="{00000000-0005-0000-0000-00005E9C0000}"/>
    <cellStyle name="Normal 2 5 5 2 7 2" xfId="27762" xr:uid="{00000000-0005-0000-0000-00005F9C0000}"/>
    <cellStyle name="Normal 2 5 5 2 7 3" xfId="27763" xr:uid="{00000000-0005-0000-0000-0000609C0000}"/>
    <cellStyle name="Normal 2 5 5 2 7_AVA DVA EL" xfId="27764" xr:uid="{00000000-0005-0000-0000-0000619C0000}"/>
    <cellStyle name="Normal 2 5 5 2 8" xfId="27765" xr:uid="{00000000-0005-0000-0000-0000629C0000}"/>
    <cellStyle name="Normal 2 5 5 2 8 2" xfId="27766" xr:uid="{00000000-0005-0000-0000-0000639C0000}"/>
    <cellStyle name="Normal 2 5 5 2 8 3" xfId="27767" xr:uid="{00000000-0005-0000-0000-0000649C0000}"/>
    <cellStyle name="Normal 2 5 5 2 8_AVA DVA EL" xfId="27768" xr:uid="{00000000-0005-0000-0000-0000659C0000}"/>
    <cellStyle name="Normal 2 5 5 2 9" xfId="27769" xr:uid="{00000000-0005-0000-0000-0000669C0000}"/>
    <cellStyle name="Normal 2 5 5 2 9 2" xfId="27770" xr:uid="{00000000-0005-0000-0000-0000679C0000}"/>
    <cellStyle name="Normal 2 5 5 2 9 3" xfId="27771" xr:uid="{00000000-0005-0000-0000-0000689C0000}"/>
    <cellStyle name="Normal 2 5 5 2 9_AVA DVA EL" xfId="27772" xr:uid="{00000000-0005-0000-0000-0000699C0000}"/>
    <cellStyle name="Normal 2 5 5 2_AVA DVA EL" xfId="50391" xr:uid="{00000000-0005-0000-0000-00006A9C0000}"/>
    <cellStyle name="Normal 2 5 5 3" xfId="8322" xr:uid="{00000000-0005-0000-0000-00006B9C0000}"/>
    <cellStyle name="Normal 2 5 5 3 2" xfId="27773" xr:uid="{00000000-0005-0000-0000-00006C9C0000}"/>
    <cellStyle name="Normal 2 5 5 3 2 2" xfId="27774" xr:uid="{00000000-0005-0000-0000-00006D9C0000}"/>
    <cellStyle name="Normal 2 5 5 3 2 3" xfId="27775" xr:uid="{00000000-0005-0000-0000-00006E9C0000}"/>
    <cellStyle name="Normal 2 5 5 3 2_AVA DVA EL" xfId="27776" xr:uid="{00000000-0005-0000-0000-00006F9C0000}"/>
    <cellStyle name="Normal 2 5 5 3 3" xfId="27777" xr:uid="{00000000-0005-0000-0000-0000709C0000}"/>
    <cellStyle name="Normal 2 5 5 3 3 2" xfId="27778" xr:uid="{00000000-0005-0000-0000-0000719C0000}"/>
    <cellStyle name="Normal 2 5 5 3 3 3" xfId="27779" xr:uid="{00000000-0005-0000-0000-0000729C0000}"/>
    <cellStyle name="Normal 2 5 5 3 3_AVA DVA EL" xfId="27780" xr:uid="{00000000-0005-0000-0000-0000739C0000}"/>
    <cellStyle name="Normal 2 5 5 3 4" xfId="27781" xr:uid="{00000000-0005-0000-0000-0000749C0000}"/>
    <cellStyle name="Normal 2 5 5 3 4 2" xfId="27782" xr:uid="{00000000-0005-0000-0000-0000759C0000}"/>
    <cellStyle name="Normal 2 5 5 3 4 3" xfId="27783" xr:uid="{00000000-0005-0000-0000-0000769C0000}"/>
    <cellStyle name="Normal 2 5 5 3 4_AVA DVA EL" xfId="27784" xr:uid="{00000000-0005-0000-0000-0000779C0000}"/>
    <cellStyle name="Normal 2 5 5 3_AVA DVA EL" xfId="50392" xr:uid="{00000000-0005-0000-0000-0000789C0000}"/>
    <cellStyle name="Normal 2 5 5 4" xfId="27785" xr:uid="{00000000-0005-0000-0000-0000799C0000}"/>
    <cellStyle name="Normal 2 5 5 4 2" xfId="27786" xr:uid="{00000000-0005-0000-0000-00007A9C0000}"/>
    <cellStyle name="Normal 2 5 5 4 3" xfId="27787" xr:uid="{00000000-0005-0000-0000-00007B9C0000}"/>
    <cellStyle name="Normal 2 5 5 4_AVA DVA EL" xfId="27788" xr:uid="{00000000-0005-0000-0000-00007C9C0000}"/>
    <cellStyle name="Normal 2 5 5 5" xfId="27789" xr:uid="{00000000-0005-0000-0000-00007D9C0000}"/>
    <cellStyle name="Normal 2 5 5 5 2" xfId="27790" xr:uid="{00000000-0005-0000-0000-00007E9C0000}"/>
    <cellStyle name="Normal 2 5 5 5 3" xfId="27791" xr:uid="{00000000-0005-0000-0000-00007F9C0000}"/>
    <cellStyle name="Normal 2 5 5 5_AVA DVA EL" xfId="27792" xr:uid="{00000000-0005-0000-0000-0000809C0000}"/>
    <cellStyle name="Normal 2 5 5 6" xfId="27793" xr:uid="{00000000-0005-0000-0000-0000819C0000}"/>
    <cellStyle name="Normal 2 5 5 6 2" xfId="27794" xr:uid="{00000000-0005-0000-0000-0000829C0000}"/>
    <cellStyle name="Normal 2 5 5 6 3" xfId="27795" xr:uid="{00000000-0005-0000-0000-0000839C0000}"/>
    <cellStyle name="Normal 2 5 5 6_AVA DVA EL" xfId="27796" xr:uid="{00000000-0005-0000-0000-0000849C0000}"/>
    <cellStyle name="Normal 2 5 5 7" xfId="27797" xr:uid="{00000000-0005-0000-0000-0000859C0000}"/>
    <cellStyle name="Normal 2 5 5 7 2" xfId="27798" xr:uid="{00000000-0005-0000-0000-0000869C0000}"/>
    <cellStyle name="Normal 2 5 5 7 3" xfId="27799" xr:uid="{00000000-0005-0000-0000-0000879C0000}"/>
    <cellStyle name="Normal 2 5 5 7_AVA DVA EL" xfId="27800" xr:uid="{00000000-0005-0000-0000-0000889C0000}"/>
    <cellStyle name="Normal 2 5 5 8" xfId="27801" xr:uid="{00000000-0005-0000-0000-0000899C0000}"/>
    <cellStyle name="Normal 2 5 5 8 2" xfId="27802" xr:uid="{00000000-0005-0000-0000-00008A9C0000}"/>
    <cellStyle name="Normal 2 5 5 8 3" xfId="27803" xr:uid="{00000000-0005-0000-0000-00008B9C0000}"/>
    <cellStyle name="Normal 2 5 5 8_AVA DVA EL" xfId="27804" xr:uid="{00000000-0005-0000-0000-00008C9C0000}"/>
    <cellStyle name="Normal 2 5 5 9" xfId="27805" xr:uid="{00000000-0005-0000-0000-00008D9C0000}"/>
    <cellStyle name="Normal 2 5 5 9 2" xfId="27806" xr:uid="{00000000-0005-0000-0000-00008E9C0000}"/>
    <cellStyle name="Normal 2 5 5 9 3" xfId="27807" xr:uid="{00000000-0005-0000-0000-00008F9C0000}"/>
    <cellStyle name="Normal 2 5 5 9_AVA DVA EL" xfId="27808" xr:uid="{00000000-0005-0000-0000-0000909C0000}"/>
    <cellStyle name="Normal 2 5 5_3. Chng in credit spreads" xfId="50393" xr:uid="{00000000-0005-0000-0000-0000919C0000}"/>
    <cellStyle name="Normal 2 5 6" xfId="8323" xr:uid="{00000000-0005-0000-0000-0000929C0000}"/>
    <cellStyle name="Normal 2 5 6 10" xfId="27809" xr:uid="{00000000-0005-0000-0000-0000939C0000}"/>
    <cellStyle name="Normal 2 5 6 10 2" xfId="27810" xr:uid="{00000000-0005-0000-0000-0000949C0000}"/>
    <cellStyle name="Normal 2 5 6 10 3" xfId="27811" xr:uid="{00000000-0005-0000-0000-0000959C0000}"/>
    <cellStyle name="Normal 2 5 6 10_AVA DVA EL" xfId="27812" xr:uid="{00000000-0005-0000-0000-0000969C0000}"/>
    <cellStyle name="Normal 2 5 6 11" xfId="50394" xr:uid="{00000000-0005-0000-0000-0000979C0000}"/>
    <cellStyle name="Normal 2 5 6 2" xfId="8324" xr:uid="{00000000-0005-0000-0000-0000989C0000}"/>
    <cellStyle name="Normal 2 5 6 2 2" xfId="27813" xr:uid="{00000000-0005-0000-0000-0000999C0000}"/>
    <cellStyle name="Normal 2 5 6 2 2 2" xfId="27814" xr:uid="{00000000-0005-0000-0000-00009A9C0000}"/>
    <cellStyle name="Normal 2 5 6 2 2 3" xfId="27815" xr:uid="{00000000-0005-0000-0000-00009B9C0000}"/>
    <cellStyle name="Normal 2 5 6 2 2_AVA DVA EL" xfId="27816" xr:uid="{00000000-0005-0000-0000-00009C9C0000}"/>
    <cellStyle name="Normal 2 5 6 2 3" xfId="27817" xr:uid="{00000000-0005-0000-0000-00009D9C0000}"/>
    <cellStyle name="Normal 2 5 6 2 3 2" xfId="27818" xr:uid="{00000000-0005-0000-0000-00009E9C0000}"/>
    <cellStyle name="Normal 2 5 6 2 3 3" xfId="27819" xr:uid="{00000000-0005-0000-0000-00009F9C0000}"/>
    <cellStyle name="Normal 2 5 6 2 3_AVA DVA EL" xfId="27820" xr:uid="{00000000-0005-0000-0000-0000A09C0000}"/>
    <cellStyle name="Normal 2 5 6 2 4" xfId="27821" xr:uid="{00000000-0005-0000-0000-0000A19C0000}"/>
    <cellStyle name="Normal 2 5 6 2 4 2" xfId="27822" xr:uid="{00000000-0005-0000-0000-0000A29C0000}"/>
    <cellStyle name="Normal 2 5 6 2 4 3" xfId="27823" xr:uid="{00000000-0005-0000-0000-0000A39C0000}"/>
    <cellStyle name="Normal 2 5 6 2 4_AVA DVA EL" xfId="27824" xr:uid="{00000000-0005-0000-0000-0000A49C0000}"/>
    <cellStyle name="Normal 2 5 6 2 5" xfId="50395" xr:uid="{00000000-0005-0000-0000-0000A59C0000}"/>
    <cellStyle name="Normal 2 5 6 2_AVA DVA EL" xfId="50396" xr:uid="{00000000-0005-0000-0000-0000A69C0000}"/>
    <cellStyle name="Normal 2 5 6 3" xfId="8325" xr:uid="{00000000-0005-0000-0000-0000A79C0000}"/>
    <cellStyle name="Normal 2 5 6 3 2" xfId="27825" xr:uid="{00000000-0005-0000-0000-0000A89C0000}"/>
    <cellStyle name="Normal 2 5 6 3 2 2" xfId="27826" xr:uid="{00000000-0005-0000-0000-0000A99C0000}"/>
    <cellStyle name="Normal 2 5 6 3 2 3" xfId="27827" xr:uid="{00000000-0005-0000-0000-0000AA9C0000}"/>
    <cellStyle name="Normal 2 5 6 3 2_AVA DVA EL" xfId="27828" xr:uid="{00000000-0005-0000-0000-0000AB9C0000}"/>
    <cellStyle name="Normal 2 5 6 3_AVA DVA EL" xfId="50397" xr:uid="{00000000-0005-0000-0000-0000AC9C0000}"/>
    <cellStyle name="Normal 2 5 6 4" xfId="27829" xr:uid="{00000000-0005-0000-0000-0000AD9C0000}"/>
    <cellStyle name="Normal 2 5 6 4 2" xfId="27830" xr:uid="{00000000-0005-0000-0000-0000AE9C0000}"/>
    <cellStyle name="Normal 2 5 6 4 3" xfId="27831" xr:uid="{00000000-0005-0000-0000-0000AF9C0000}"/>
    <cellStyle name="Normal 2 5 6 4_AVA DVA EL" xfId="27832" xr:uid="{00000000-0005-0000-0000-0000B09C0000}"/>
    <cellStyle name="Normal 2 5 6 5" xfId="27833" xr:uid="{00000000-0005-0000-0000-0000B19C0000}"/>
    <cellStyle name="Normal 2 5 6 5 2" xfId="27834" xr:uid="{00000000-0005-0000-0000-0000B29C0000}"/>
    <cellStyle name="Normal 2 5 6 5 3" xfId="27835" xr:uid="{00000000-0005-0000-0000-0000B39C0000}"/>
    <cellStyle name="Normal 2 5 6 5_AVA DVA EL" xfId="27836" xr:uid="{00000000-0005-0000-0000-0000B49C0000}"/>
    <cellStyle name="Normal 2 5 6 6" xfId="27837" xr:uid="{00000000-0005-0000-0000-0000B59C0000}"/>
    <cellStyle name="Normal 2 5 6 6 2" xfId="27838" xr:uid="{00000000-0005-0000-0000-0000B69C0000}"/>
    <cellStyle name="Normal 2 5 6 6 3" xfId="27839" xr:uid="{00000000-0005-0000-0000-0000B79C0000}"/>
    <cellStyle name="Normal 2 5 6 6_AVA DVA EL" xfId="27840" xr:uid="{00000000-0005-0000-0000-0000B89C0000}"/>
    <cellStyle name="Normal 2 5 6 7" xfId="27841" xr:uid="{00000000-0005-0000-0000-0000B99C0000}"/>
    <cellStyle name="Normal 2 5 6 7 2" xfId="27842" xr:uid="{00000000-0005-0000-0000-0000BA9C0000}"/>
    <cellStyle name="Normal 2 5 6 7 3" xfId="27843" xr:uid="{00000000-0005-0000-0000-0000BB9C0000}"/>
    <cellStyle name="Normal 2 5 6 7_AVA DVA EL" xfId="27844" xr:uid="{00000000-0005-0000-0000-0000BC9C0000}"/>
    <cellStyle name="Normal 2 5 6 8" xfId="27845" xr:uid="{00000000-0005-0000-0000-0000BD9C0000}"/>
    <cellStyle name="Normal 2 5 6 8 2" xfId="27846" xr:uid="{00000000-0005-0000-0000-0000BE9C0000}"/>
    <cellStyle name="Normal 2 5 6 8 3" xfId="27847" xr:uid="{00000000-0005-0000-0000-0000BF9C0000}"/>
    <cellStyle name="Normal 2 5 6 8_AVA DVA EL" xfId="27848" xr:uid="{00000000-0005-0000-0000-0000C09C0000}"/>
    <cellStyle name="Normal 2 5 6 9" xfId="27849" xr:uid="{00000000-0005-0000-0000-0000C19C0000}"/>
    <cellStyle name="Normal 2 5 6 9 2" xfId="27850" xr:uid="{00000000-0005-0000-0000-0000C29C0000}"/>
    <cellStyle name="Normal 2 5 6 9 3" xfId="27851" xr:uid="{00000000-0005-0000-0000-0000C39C0000}"/>
    <cellStyle name="Normal 2 5 6 9_AVA DVA EL" xfId="27852" xr:uid="{00000000-0005-0000-0000-0000C49C0000}"/>
    <cellStyle name="Normal 2 5 6_3. Chng in credit spreads" xfId="50398" xr:uid="{00000000-0005-0000-0000-0000C59C0000}"/>
    <cellStyle name="Normal 2 5 7" xfId="8326" xr:uid="{00000000-0005-0000-0000-0000C69C0000}"/>
    <cellStyle name="Normal 2 5 7 2" xfId="27853" xr:uid="{00000000-0005-0000-0000-0000C79C0000}"/>
    <cellStyle name="Normal 2 5 7 2 2" xfId="27854" xr:uid="{00000000-0005-0000-0000-0000C89C0000}"/>
    <cellStyle name="Normal 2 5 7 2 3" xfId="27855" xr:uid="{00000000-0005-0000-0000-0000C99C0000}"/>
    <cellStyle name="Normal 2 5 7 2_AVA DVA EL" xfId="27856" xr:uid="{00000000-0005-0000-0000-0000CA9C0000}"/>
    <cellStyle name="Normal 2 5 7 3" xfId="27857" xr:uid="{00000000-0005-0000-0000-0000CB9C0000}"/>
    <cellStyle name="Normal 2 5 7 3 2" xfId="27858" xr:uid="{00000000-0005-0000-0000-0000CC9C0000}"/>
    <cellStyle name="Normal 2 5 7 3 3" xfId="27859" xr:uid="{00000000-0005-0000-0000-0000CD9C0000}"/>
    <cellStyle name="Normal 2 5 7 3_AVA DVA EL" xfId="27860" xr:uid="{00000000-0005-0000-0000-0000CE9C0000}"/>
    <cellStyle name="Normal 2 5 7 4" xfId="27861" xr:uid="{00000000-0005-0000-0000-0000CF9C0000}"/>
    <cellStyle name="Normal 2 5 7 4 2" xfId="27862" xr:uid="{00000000-0005-0000-0000-0000D09C0000}"/>
    <cellStyle name="Normal 2 5 7 4 3" xfId="27863" xr:uid="{00000000-0005-0000-0000-0000D19C0000}"/>
    <cellStyle name="Normal 2 5 7 4_AVA DVA EL" xfId="27864" xr:uid="{00000000-0005-0000-0000-0000D29C0000}"/>
    <cellStyle name="Normal 2 5 7_AVA DVA EL" xfId="50399" xr:uid="{00000000-0005-0000-0000-0000D39C0000}"/>
    <cellStyle name="Normal 2 5 8" xfId="8327" xr:uid="{00000000-0005-0000-0000-0000D49C0000}"/>
    <cellStyle name="Normal 2 5 8 2" xfId="27865" xr:uid="{00000000-0005-0000-0000-0000D59C0000}"/>
    <cellStyle name="Normal 2 5 8 2 2" xfId="27866" xr:uid="{00000000-0005-0000-0000-0000D69C0000}"/>
    <cellStyle name="Normal 2 5 8 2 3" xfId="27867" xr:uid="{00000000-0005-0000-0000-0000D79C0000}"/>
    <cellStyle name="Normal 2 5 8 2_AVA DVA EL" xfId="27868" xr:uid="{00000000-0005-0000-0000-0000D89C0000}"/>
    <cellStyle name="Normal 2 5 8 3" xfId="27869" xr:uid="{00000000-0005-0000-0000-0000D99C0000}"/>
    <cellStyle name="Normal 2 5 8 3 2" xfId="27870" xr:uid="{00000000-0005-0000-0000-0000DA9C0000}"/>
    <cellStyle name="Normal 2 5 8 3 3" xfId="27871" xr:uid="{00000000-0005-0000-0000-0000DB9C0000}"/>
    <cellStyle name="Normal 2 5 8 3_AVA DVA EL" xfId="27872" xr:uid="{00000000-0005-0000-0000-0000DC9C0000}"/>
    <cellStyle name="Normal 2 5 8 4" xfId="27873" xr:uid="{00000000-0005-0000-0000-0000DD9C0000}"/>
    <cellStyle name="Normal 2 5 8 4 2" xfId="27874" xr:uid="{00000000-0005-0000-0000-0000DE9C0000}"/>
    <cellStyle name="Normal 2 5 8 4 3" xfId="27875" xr:uid="{00000000-0005-0000-0000-0000DF9C0000}"/>
    <cellStyle name="Normal 2 5 8 4_AVA DVA EL" xfId="27876" xr:uid="{00000000-0005-0000-0000-0000E09C0000}"/>
    <cellStyle name="Normal 2 5 8_AVA DVA EL" xfId="50400" xr:uid="{00000000-0005-0000-0000-0000E19C0000}"/>
    <cellStyle name="Normal 2 5 9" xfId="8328" xr:uid="{00000000-0005-0000-0000-0000E29C0000}"/>
    <cellStyle name="Normal 2 5 9 2" xfId="27877" xr:uid="{00000000-0005-0000-0000-0000E39C0000}"/>
    <cellStyle name="Normal 2 5 9 2 2" xfId="27878" xr:uid="{00000000-0005-0000-0000-0000E49C0000}"/>
    <cellStyle name="Normal 2 5 9 2 3" xfId="27879" xr:uid="{00000000-0005-0000-0000-0000E59C0000}"/>
    <cellStyle name="Normal 2 5 9 2_AVA DVA EL" xfId="27880" xr:uid="{00000000-0005-0000-0000-0000E69C0000}"/>
    <cellStyle name="Normal 2 5 9 3" xfId="27881" xr:uid="{00000000-0005-0000-0000-0000E79C0000}"/>
    <cellStyle name="Normal 2 5 9_AVA DVA EL" xfId="27882" xr:uid="{00000000-0005-0000-0000-0000E89C0000}"/>
    <cellStyle name="Normal 2 5_3. Chng in credit spreads" xfId="50401" xr:uid="{00000000-0005-0000-0000-0000E99C0000}"/>
    <cellStyle name="Normal 2 50" xfId="27883" xr:uid="{00000000-0005-0000-0000-0000EA9C0000}"/>
    <cellStyle name="Normal 2 50 2" xfId="35680" xr:uid="{00000000-0005-0000-0000-0000EB9C0000}"/>
    <cellStyle name="Normal 2 50 3" xfId="36066" xr:uid="{00000000-0005-0000-0000-0000EC9C0000}"/>
    <cellStyle name="Normal 2 51" xfId="27884" xr:uid="{00000000-0005-0000-0000-0000ED9C0000}"/>
    <cellStyle name="Normal 2 51 2" xfId="36106" xr:uid="{00000000-0005-0000-0000-0000EE9C0000}"/>
    <cellStyle name="Normal 2 52" xfId="27885" xr:uid="{00000000-0005-0000-0000-0000EF9C0000}"/>
    <cellStyle name="Normal 2 52 2" xfId="36232" xr:uid="{00000000-0005-0000-0000-0000F09C0000}"/>
    <cellStyle name="Normal 2 53" xfId="27886" xr:uid="{00000000-0005-0000-0000-0000F19C0000}"/>
    <cellStyle name="Normal 2 53 2" xfId="36243" xr:uid="{00000000-0005-0000-0000-0000F29C0000}"/>
    <cellStyle name="Normal 2 54" xfId="35977" xr:uid="{00000000-0005-0000-0000-0000F39C0000}"/>
    <cellStyle name="Normal 2 54 2" xfId="36292" xr:uid="{00000000-0005-0000-0000-0000F49C0000}"/>
    <cellStyle name="Normal 2 55" xfId="36385" xr:uid="{00000000-0005-0000-0000-0000F59C0000}"/>
    <cellStyle name="Normal 2 56" xfId="36411" xr:uid="{00000000-0005-0000-0000-0000F69C0000}"/>
    <cellStyle name="Normal 2 57" xfId="35980" xr:uid="{00000000-0005-0000-0000-0000F79C0000}"/>
    <cellStyle name="Normal 2 58" xfId="36568" xr:uid="{00000000-0005-0000-0000-0000F89C0000}"/>
    <cellStyle name="Normal 2 59" xfId="36806" xr:uid="{00000000-0005-0000-0000-0000F99C0000}"/>
    <cellStyle name="Normal 2 6" xfId="8329" xr:uid="{00000000-0005-0000-0000-0000FA9C0000}"/>
    <cellStyle name="Normal 2 6 2" xfId="8330" xr:uid="{00000000-0005-0000-0000-0000FB9C0000}"/>
    <cellStyle name="Normal 2 6 2 10" xfId="27887" xr:uid="{00000000-0005-0000-0000-0000FC9C0000}"/>
    <cellStyle name="Normal 2 6 2 10 2" xfId="27888" xr:uid="{00000000-0005-0000-0000-0000FD9C0000}"/>
    <cellStyle name="Normal 2 6 2 10 3" xfId="27889" xr:uid="{00000000-0005-0000-0000-0000FE9C0000}"/>
    <cellStyle name="Normal 2 6 2 10_AVA DVA EL" xfId="27890" xr:uid="{00000000-0005-0000-0000-0000FF9C0000}"/>
    <cellStyle name="Normal 2 6 2 11" xfId="27891" xr:uid="{00000000-0005-0000-0000-0000009D0000}"/>
    <cellStyle name="Normal 2 6 2 12" xfId="50402" xr:uid="{00000000-0005-0000-0000-0000019D0000}"/>
    <cellStyle name="Normal 2 6 2 2" xfId="8331" xr:uid="{00000000-0005-0000-0000-0000029D0000}"/>
    <cellStyle name="Normal 2 6 2 2 10" xfId="27892" xr:uid="{00000000-0005-0000-0000-0000039D0000}"/>
    <cellStyle name="Normal 2 6 2 2 10 2" xfId="27893" xr:uid="{00000000-0005-0000-0000-0000049D0000}"/>
    <cellStyle name="Normal 2 6 2 2 10 3" xfId="27894" xr:uid="{00000000-0005-0000-0000-0000059D0000}"/>
    <cellStyle name="Normal 2 6 2 2 10_AVA DVA EL" xfId="27895" xr:uid="{00000000-0005-0000-0000-0000069D0000}"/>
    <cellStyle name="Normal 2 6 2 2 11" xfId="27896" xr:uid="{00000000-0005-0000-0000-0000079D0000}"/>
    <cellStyle name="Normal 2 6 2 2 12" xfId="50403" xr:uid="{00000000-0005-0000-0000-0000089D0000}"/>
    <cellStyle name="Normal 2 6 2 2 2" xfId="27897" xr:uid="{00000000-0005-0000-0000-0000099D0000}"/>
    <cellStyle name="Normal 2 6 2 2 2 2" xfId="27898" xr:uid="{00000000-0005-0000-0000-00000A9D0000}"/>
    <cellStyle name="Normal 2 6 2 2 2 2 2" xfId="27899" xr:uid="{00000000-0005-0000-0000-00000B9D0000}"/>
    <cellStyle name="Normal 2 6 2 2 2 2 3" xfId="27900" xr:uid="{00000000-0005-0000-0000-00000C9D0000}"/>
    <cellStyle name="Normal 2 6 2 2 2 2_AVA DVA EL" xfId="27901" xr:uid="{00000000-0005-0000-0000-00000D9D0000}"/>
    <cellStyle name="Normal 2 6 2 2 2 3" xfId="27902" xr:uid="{00000000-0005-0000-0000-00000E9D0000}"/>
    <cellStyle name="Normal 2 6 2 2 2 3 2" xfId="27903" xr:uid="{00000000-0005-0000-0000-00000F9D0000}"/>
    <cellStyle name="Normal 2 6 2 2 2 3 3" xfId="27904" xr:uid="{00000000-0005-0000-0000-0000109D0000}"/>
    <cellStyle name="Normal 2 6 2 2 2 3_AVA DVA EL" xfId="27905" xr:uid="{00000000-0005-0000-0000-0000119D0000}"/>
    <cellStyle name="Normal 2 6 2 2 2 4" xfId="27906" xr:uid="{00000000-0005-0000-0000-0000129D0000}"/>
    <cellStyle name="Normal 2 6 2 2 2 5" xfId="27907" xr:uid="{00000000-0005-0000-0000-0000139D0000}"/>
    <cellStyle name="Normal 2 6 2 2 2 6" xfId="50404" xr:uid="{00000000-0005-0000-0000-0000149D0000}"/>
    <cellStyle name="Normal 2 6 2 2 2_AVA DVA EL" xfId="27908" xr:uid="{00000000-0005-0000-0000-0000159D0000}"/>
    <cellStyle name="Normal 2 6 2 2 3" xfId="27909" xr:uid="{00000000-0005-0000-0000-0000169D0000}"/>
    <cellStyle name="Normal 2 6 2 2 3 2" xfId="27910" xr:uid="{00000000-0005-0000-0000-0000179D0000}"/>
    <cellStyle name="Normal 2 6 2 2 3 3" xfId="27911" xr:uid="{00000000-0005-0000-0000-0000189D0000}"/>
    <cellStyle name="Normal 2 6 2 2 3_AVA DVA EL" xfId="27912" xr:uid="{00000000-0005-0000-0000-0000199D0000}"/>
    <cellStyle name="Normal 2 6 2 2 4" xfId="27913" xr:uid="{00000000-0005-0000-0000-00001A9D0000}"/>
    <cellStyle name="Normal 2 6 2 2 4 2" xfId="27914" xr:uid="{00000000-0005-0000-0000-00001B9D0000}"/>
    <cellStyle name="Normal 2 6 2 2 4 3" xfId="27915" xr:uid="{00000000-0005-0000-0000-00001C9D0000}"/>
    <cellStyle name="Normal 2 6 2 2 4_AVA DVA EL" xfId="27916" xr:uid="{00000000-0005-0000-0000-00001D9D0000}"/>
    <cellStyle name="Normal 2 6 2 2 5" xfId="27917" xr:uid="{00000000-0005-0000-0000-00001E9D0000}"/>
    <cellStyle name="Normal 2 6 2 2 5 2" xfId="27918" xr:uid="{00000000-0005-0000-0000-00001F9D0000}"/>
    <cellStyle name="Normal 2 6 2 2 5 3" xfId="27919" xr:uid="{00000000-0005-0000-0000-0000209D0000}"/>
    <cellStyle name="Normal 2 6 2 2 5_AVA DVA EL" xfId="27920" xr:uid="{00000000-0005-0000-0000-0000219D0000}"/>
    <cellStyle name="Normal 2 6 2 2 6" xfId="27921" xr:uid="{00000000-0005-0000-0000-0000229D0000}"/>
    <cellStyle name="Normal 2 6 2 2 6 2" xfId="27922" xr:uid="{00000000-0005-0000-0000-0000239D0000}"/>
    <cellStyle name="Normal 2 6 2 2 6 3" xfId="27923" xr:uid="{00000000-0005-0000-0000-0000249D0000}"/>
    <cellStyle name="Normal 2 6 2 2 6_AVA DVA EL" xfId="27924" xr:uid="{00000000-0005-0000-0000-0000259D0000}"/>
    <cellStyle name="Normal 2 6 2 2 7" xfId="27925" xr:uid="{00000000-0005-0000-0000-0000269D0000}"/>
    <cellStyle name="Normal 2 6 2 2 7 2" xfId="27926" xr:uid="{00000000-0005-0000-0000-0000279D0000}"/>
    <cellStyle name="Normal 2 6 2 2 7 3" xfId="27927" xr:uid="{00000000-0005-0000-0000-0000289D0000}"/>
    <cellStyle name="Normal 2 6 2 2 7_AVA DVA EL" xfId="27928" xr:uid="{00000000-0005-0000-0000-0000299D0000}"/>
    <cellStyle name="Normal 2 6 2 2 8" xfId="27929" xr:uid="{00000000-0005-0000-0000-00002A9D0000}"/>
    <cellStyle name="Normal 2 6 2 2 8 2" xfId="27930" xr:uid="{00000000-0005-0000-0000-00002B9D0000}"/>
    <cellStyle name="Normal 2 6 2 2 8 3" xfId="27931" xr:uid="{00000000-0005-0000-0000-00002C9D0000}"/>
    <cellStyle name="Normal 2 6 2 2 8_AVA DVA EL" xfId="27932" xr:uid="{00000000-0005-0000-0000-00002D9D0000}"/>
    <cellStyle name="Normal 2 6 2 2 9" xfId="27933" xr:uid="{00000000-0005-0000-0000-00002E9D0000}"/>
    <cellStyle name="Normal 2 6 2 2 9 2" xfId="27934" xr:uid="{00000000-0005-0000-0000-00002F9D0000}"/>
    <cellStyle name="Normal 2 6 2 2 9 3" xfId="27935" xr:uid="{00000000-0005-0000-0000-0000309D0000}"/>
    <cellStyle name="Normal 2 6 2 2 9_AVA DVA EL" xfId="27936" xr:uid="{00000000-0005-0000-0000-0000319D0000}"/>
    <cellStyle name="Normal 2 6 2 2_3. Chng in credit spreads" xfId="50405" xr:uid="{00000000-0005-0000-0000-0000329D0000}"/>
    <cellStyle name="Normal 2 6 2 3" xfId="27937" xr:uid="{00000000-0005-0000-0000-0000339D0000}"/>
    <cellStyle name="Normal 2 6 2 3 2" xfId="27938" xr:uid="{00000000-0005-0000-0000-0000349D0000}"/>
    <cellStyle name="Normal 2 6 2 3 2 2" xfId="27939" xr:uid="{00000000-0005-0000-0000-0000359D0000}"/>
    <cellStyle name="Normal 2 6 2 3 2 3" xfId="27940" xr:uid="{00000000-0005-0000-0000-0000369D0000}"/>
    <cellStyle name="Normal 2 6 2 3 2 4" xfId="50406" xr:uid="{00000000-0005-0000-0000-0000379D0000}"/>
    <cellStyle name="Normal 2 6 2 3 2_AVA DVA EL" xfId="27941" xr:uid="{00000000-0005-0000-0000-0000389D0000}"/>
    <cellStyle name="Normal 2 6 2 3 3" xfId="27942" xr:uid="{00000000-0005-0000-0000-0000399D0000}"/>
    <cellStyle name="Normal 2 6 2 3 3 2" xfId="27943" xr:uid="{00000000-0005-0000-0000-00003A9D0000}"/>
    <cellStyle name="Normal 2 6 2 3 3 3" xfId="27944" xr:uid="{00000000-0005-0000-0000-00003B9D0000}"/>
    <cellStyle name="Normal 2 6 2 3 3_AVA DVA EL" xfId="27945" xr:uid="{00000000-0005-0000-0000-00003C9D0000}"/>
    <cellStyle name="Normal 2 6 2 3 4" xfId="27946" xr:uid="{00000000-0005-0000-0000-00003D9D0000}"/>
    <cellStyle name="Normal 2 6 2 3 5" xfId="27947" xr:uid="{00000000-0005-0000-0000-00003E9D0000}"/>
    <cellStyle name="Normal 2 6 2 3 6" xfId="50407" xr:uid="{00000000-0005-0000-0000-00003F9D0000}"/>
    <cellStyle name="Normal 2 6 2 3_3. Chng in credit spreads" xfId="50408" xr:uid="{00000000-0005-0000-0000-0000409D0000}"/>
    <cellStyle name="Normal 2 6 2 4" xfId="27948" xr:uid="{00000000-0005-0000-0000-0000419D0000}"/>
    <cellStyle name="Normal 2 6 2 4 2" xfId="27949" xr:uid="{00000000-0005-0000-0000-0000429D0000}"/>
    <cellStyle name="Normal 2 6 2 4 2 2" xfId="50409" xr:uid="{00000000-0005-0000-0000-0000439D0000}"/>
    <cellStyle name="Normal 2 6 2 4 3" xfId="27950" xr:uid="{00000000-0005-0000-0000-0000449D0000}"/>
    <cellStyle name="Normal 2 6 2 4 4" xfId="50410" xr:uid="{00000000-0005-0000-0000-0000459D0000}"/>
    <cellStyle name="Normal 2 6 2 4_3. Chng in credit spreads" xfId="50411" xr:uid="{00000000-0005-0000-0000-0000469D0000}"/>
    <cellStyle name="Normal 2 6 2 5" xfId="27951" xr:uid="{00000000-0005-0000-0000-0000479D0000}"/>
    <cellStyle name="Normal 2 6 2 5 2" xfId="27952" xr:uid="{00000000-0005-0000-0000-0000489D0000}"/>
    <cellStyle name="Normal 2 6 2 5 3" xfId="27953" xr:uid="{00000000-0005-0000-0000-0000499D0000}"/>
    <cellStyle name="Normal 2 6 2 5 4" xfId="50412" xr:uid="{00000000-0005-0000-0000-00004A9D0000}"/>
    <cellStyle name="Normal 2 6 2 5_AVA DVA EL" xfId="27954" xr:uid="{00000000-0005-0000-0000-00004B9D0000}"/>
    <cellStyle name="Normal 2 6 2 6" xfId="27955" xr:uid="{00000000-0005-0000-0000-00004C9D0000}"/>
    <cellStyle name="Normal 2 6 2 6 2" xfId="27956" xr:uid="{00000000-0005-0000-0000-00004D9D0000}"/>
    <cellStyle name="Normal 2 6 2 6 3" xfId="27957" xr:uid="{00000000-0005-0000-0000-00004E9D0000}"/>
    <cellStyle name="Normal 2 6 2 6_AVA DVA EL" xfId="27958" xr:uid="{00000000-0005-0000-0000-00004F9D0000}"/>
    <cellStyle name="Normal 2 6 2 7" xfId="27959" xr:uid="{00000000-0005-0000-0000-0000509D0000}"/>
    <cellStyle name="Normal 2 6 2 7 2" xfId="27960" xr:uid="{00000000-0005-0000-0000-0000519D0000}"/>
    <cellStyle name="Normal 2 6 2 7 3" xfId="27961" xr:uid="{00000000-0005-0000-0000-0000529D0000}"/>
    <cellStyle name="Normal 2 6 2 7_AVA DVA EL" xfId="27962" xr:uid="{00000000-0005-0000-0000-0000539D0000}"/>
    <cellStyle name="Normal 2 6 2 8" xfId="27963" xr:uid="{00000000-0005-0000-0000-0000549D0000}"/>
    <cellStyle name="Normal 2 6 2 8 2" xfId="27964" xr:uid="{00000000-0005-0000-0000-0000559D0000}"/>
    <cellStyle name="Normal 2 6 2 8 3" xfId="27965" xr:uid="{00000000-0005-0000-0000-0000569D0000}"/>
    <cellStyle name="Normal 2 6 2 8_AVA DVA EL" xfId="27966" xr:uid="{00000000-0005-0000-0000-0000579D0000}"/>
    <cellStyle name="Normal 2 6 2 9" xfId="27967" xr:uid="{00000000-0005-0000-0000-0000589D0000}"/>
    <cellStyle name="Normal 2 6 2 9 2" xfId="27968" xr:uid="{00000000-0005-0000-0000-0000599D0000}"/>
    <cellStyle name="Normal 2 6 2 9 3" xfId="27969" xr:uid="{00000000-0005-0000-0000-00005A9D0000}"/>
    <cellStyle name="Normal 2 6 2 9_AVA DVA EL" xfId="27970" xr:uid="{00000000-0005-0000-0000-00005B9D0000}"/>
    <cellStyle name="Normal 2 6 2_3. Chng in credit spreads" xfId="50413" xr:uid="{00000000-0005-0000-0000-00005C9D0000}"/>
    <cellStyle name="Normal 2 6 3" xfId="8332" xr:uid="{00000000-0005-0000-0000-00005D9D0000}"/>
    <cellStyle name="Normal 2 6 3 10" xfId="27971" xr:uid="{00000000-0005-0000-0000-00005E9D0000}"/>
    <cellStyle name="Normal 2 6 3 10 2" xfId="27972" xr:uid="{00000000-0005-0000-0000-00005F9D0000}"/>
    <cellStyle name="Normal 2 6 3 10 3" xfId="27973" xr:uid="{00000000-0005-0000-0000-0000609D0000}"/>
    <cellStyle name="Normal 2 6 3 10_AVA DVA EL" xfId="27974" xr:uid="{00000000-0005-0000-0000-0000619D0000}"/>
    <cellStyle name="Normal 2 6 3 11" xfId="27975" xr:uid="{00000000-0005-0000-0000-0000629D0000}"/>
    <cellStyle name="Normal 2 6 3 12" xfId="50414" xr:uid="{00000000-0005-0000-0000-0000639D0000}"/>
    <cellStyle name="Normal 2 6 3 2" xfId="8333" xr:uid="{00000000-0005-0000-0000-0000649D0000}"/>
    <cellStyle name="Normal 2 6 3 2 2" xfId="27976" xr:uid="{00000000-0005-0000-0000-0000659D0000}"/>
    <cellStyle name="Normal 2 6 3 2 2 2" xfId="27977" xr:uid="{00000000-0005-0000-0000-0000669D0000}"/>
    <cellStyle name="Normal 2 6 3 2 2 3" xfId="27978" xr:uid="{00000000-0005-0000-0000-0000679D0000}"/>
    <cellStyle name="Normal 2 6 3 2 2_AVA DVA EL" xfId="27979" xr:uid="{00000000-0005-0000-0000-0000689D0000}"/>
    <cellStyle name="Normal 2 6 3 2 3" xfId="27980" xr:uid="{00000000-0005-0000-0000-0000699D0000}"/>
    <cellStyle name="Normal 2 6 3 2 3 2" xfId="27981" xr:uid="{00000000-0005-0000-0000-00006A9D0000}"/>
    <cellStyle name="Normal 2 6 3 2 3 3" xfId="27982" xr:uid="{00000000-0005-0000-0000-00006B9D0000}"/>
    <cellStyle name="Normal 2 6 3 2 3_AVA DVA EL" xfId="27983" xr:uid="{00000000-0005-0000-0000-00006C9D0000}"/>
    <cellStyle name="Normal 2 6 3 2 4" xfId="27984" xr:uid="{00000000-0005-0000-0000-00006D9D0000}"/>
    <cellStyle name="Normal 2 6 3 2 4 2" xfId="27985" xr:uid="{00000000-0005-0000-0000-00006E9D0000}"/>
    <cellStyle name="Normal 2 6 3 2 4 3" xfId="27986" xr:uid="{00000000-0005-0000-0000-00006F9D0000}"/>
    <cellStyle name="Normal 2 6 3 2 4_AVA DVA EL" xfId="27987" xr:uid="{00000000-0005-0000-0000-0000709D0000}"/>
    <cellStyle name="Normal 2 6 3 2 5" xfId="27988" xr:uid="{00000000-0005-0000-0000-0000719D0000}"/>
    <cellStyle name="Normal 2 6 3 2 6" xfId="50415" xr:uid="{00000000-0005-0000-0000-0000729D0000}"/>
    <cellStyle name="Normal 2 6 3 2_AVA DVA EL" xfId="27989" xr:uid="{00000000-0005-0000-0000-0000739D0000}"/>
    <cellStyle name="Normal 2 6 3 3" xfId="8334" xr:uid="{00000000-0005-0000-0000-0000749D0000}"/>
    <cellStyle name="Normal 2 6 3 3 2" xfId="27990" xr:uid="{00000000-0005-0000-0000-0000759D0000}"/>
    <cellStyle name="Normal 2 6 3 3 2 2" xfId="27991" xr:uid="{00000000-0005-0000-0000-0000769D0000}"/>
    <cellStyle name="Normal 2 6 3 3 2 3" xfId="27992" xr:uid="{00000000-0005-0000-0000-0000779D0000}"/>
    <cellStyle name="Normal 2 6 3 3 2_AVA DVA EL" xfId="27993" xr:uid="{00000000-0005-0000-0000-0000789D0000}"/>
    <cellStyle name="Normal 2 6 3 3 3" xfId="27994" xr:uid="{00000000-0005-0000-0000-0000799D0000}"/>
    <cellStyle name="Normal 2 6 3 3_AVA DVA EL" xfId="27995" xr:uid="{00000000-0005-0000-0000-00007A9D0000}"/>
    <cellStyle name="Normal 2 6 3 4" xfId="8335" xr:uid="{00000000-0005-0000-0000-00007B9D0000}"/>
    <cellStyle name="Normal 2 6 3 4 2" xfId="27996" xr:uid="{00000000-0005-0000-0000-00007C9D0000}"/>
    <cellStyle name="Normal 2 6 3 4 2 2" xfId="27997" xr:uid="{00000000-0005-0000-0000-00007D9D0000}"/>
    <cellStyle name="Normal 2 6 3 4 2 3" xfId="27998" xr:uid="{00000000-0005-0000-0000-00007E9D0000}"/>
    <cellStyle name="Normal 2 6 3 4 2_AVA DVA EL" xfId="27999" xr:uid="{00000000-0005-0000-0000-00007F9D0000}"/>
    <cellStyle name="Normal 2 6 3 4 3" xfId="28000" xr:uid="{00000000-0005-0000-0000-0000809D0000}"/>
    <cellStyle name="Normal 2 6 3 4_AVA DVA EL" xfId="28001" xr:uid="{00000000-0005-0000-0000-0000819D0000}"/>
    <cellStyle name="Normal 2 6 3 5" xfId="8336" xr:uid="{00000000-0005-0000-0000-0000829D0000}"/>
    <cellStyle name="Normal 2 6 3 5 2" xfId="28002" xr:uid="{00000000-0005-0000-0000-0000839D0000}"/>
    <cellStyle name="Normal 2 6 3 5 2 2" xfId="28003" xr:uid="{00000000-0005-0000-0000-0000849D0000}"/>
    <cellStyle name="Normal 2 6 3 5 2 3" xfId="28004" xr:uid="{00000000-0005-0000-0000-0000859D0000}"/>
    <cellStyle name="Normal 2 6 3 5 2_AVA DVA EL" xfId="28005" xr:uid="{00000000-0005-0000-0000-0000869D0000}"/>
    <cellStyle name="Normal 2 6 3 5 3" xfId="28006" xr:uid="{00000000-0005-0000-0000-0000879D0000}"/>
    <cellStyle name="Normal 2 6 3 5_AVA DVA EL" xfId="28007" xr:uid="{00000000-0005-0000-0000-0000889D0000}"/>
    <cellStyle name="Normal 2 6 3 6" xfId="8337" xr:uid="{00000000-0005-0000-0000-0000899D0000}"/>
    <cellStyle name="Normal 2 6 3 6 2" xfId="28008" xr:uid="{00000000-0005-0000-0000-00008A9D0000}"/>
    <cellStyle name="Normal 2 6 3 6 2 2" xfId="28009" xr:uid="{00000000-0005-0000-0000-00008B9D0000}"/>
    <cellStyle name="Normal 2 6 3 6 2 3" xfId="28010" xr:uid="{00000000-0005-0000-0000-00008C9D0000}"/>
    <cellStyle name="Normal 2 6 3 6 2_AVA DVA EL" xfId="28011" xr:uid="{00000000-0005-0000-0000-00008D9D0000}"/>
    <cellStyle name="Normal 2 6 3 6 3" xfId="28012" xr:uid="{00000000-0005-0000-0000-00008E9D0000}"/>
    <cellStyle name="Normal 2 6 3 6_AVA DVA EL" xfId="28013" xr:uid="{00000000-0005-0000-0000-00008F9D0000}"/>
    <cellStyle name="Normal 2 6 3 7" xfId="28014" xr:uid="{00000000-0005-0000-0000-0000909D0000}"/>
    <cellStyle name="Normal 2 6 3 7 2" xfId="28015" xr:uid="{00000000-0005-0000-0000-0000919D0000}"/>
    <cellStyle name="Normal 2 6 3 7 3" xfId="28016" xr:uid="{00000000-0005-0000-0000-0000929D0000}"/>
    <cellStyle name="Normal 2 6 3 7_AVA DVA EL" xfId="28017" xr:uid="{00000000-0005-0000-0000-0000939D0000}"/>
    <cellStyle name="Normal 2 6 3 8" xfId="28018" xr:uid="{00000000-0005-0000-0000-0000949D0000}"/>
    <cellStyle name="Normal 2 6 3 8 2" xfId="28019" xr:uid="{00000000-0005-0000-0000-0000959D0000}"/>
    <cellStyle name="Normal 2 6 3 8 3" xfId="28020" xr:uid="{00000000-0005-0000-0000-0000969D0000}"/>
    <cellStyle name="Normal 2 6 3 8_AVA DVA EL" xfId="28021" xr:uid="{00000000-0005-0000-0000-0000979D0000}"/>
    <cellStyle name="Normal 2 6 3 9" xfId="28022" xr:uid="{00000000-0005-0000-0000-0000989D0000}"/>
    <cellStyle name="Normal 2 6 3 9 2" xfId="28023" xr:uid="{00000000-0005-0000-0000-0000999D0000}"/>
    <cellStyle name="Normal 2 6 3 9 3" xfId="28024" xr:uid="{00000000-0005-0000-0000-00009A9D0000}"/>
    <cellStyle name="Normal 2 6 3 9_AVA DVA EL" xfId="28025" xr:uid="{00000000-0005-0000-0000-00009B9D0000}"/>
    <cellStyle name="Normal 2 6 3_3. Chng in credit spreads" xfId="50416" xr:uid="{00000000-0005-0000-0000-00009C9D0000}"/>
    <cellStyle name="Normal 2 6 4" xfId="8338" xr:uid="{00000000-0005-0000-0000-00009D9D0000}"/>
    <cellStyle name="Normal 2 6 4 2" xfId="28026" xr:uid="{00000000-0005-0000-0000-00009E9D0000}"/>
    <cellStyle name="Normal 2 6 4 2 2" xfId="50417" xr:uid="{00000000-0005-0000-0000-00009F9D0000}"/>
    <cellStyle name="Normal 2 6 4 3" xfId="50418" xr:uid="{00000000-0005-0000-0000-0000A09D0000}"/>
    <cellStyle name="Normal 2 6 4_3. Chng in credit spreads" xfId="50419" xr:uid="{00000000-0005-0000-0000-0000A19D0000}"/>
    <cellStyle name="Normal 2 6 5" xfId="28027" xr:uid="{00000000-0005-0000-0000-0000A29D0000}"/>
    <cellStyle name="Normal 2 6 5 2" xfId="28028" xr:uid="{00000000-0005-0000-0000-0000A39D0000}"/>
    <cellStyle name="Normal 2 6 5 2 2" xfId="50420" xr:uid="{00000000-0005-0000-0000-0000A49D0000}"/>
    <cellStyle name="Normal 2 6 5 3" xfId="28029" xr:uid="{00000000-0005-0000-0000-0000A59D0000}"/>
    <cellStyle name="Normal 2 6 5 4" xfId="50421" xr:uid="{00000000-0005-0000-0000-0000A69D0000}"/>
    <cellStyle name="Normal 2 6 5_3. Chng in credit spreads" xfId="50422" xr:uid="{00000000-0005-0000-0000-0000A79D0000}"/>
    <cellStyle name="Normal 2 6 6" xfId="28030" xr:uid="{00000000-0005-0000-0000-0000A89D0000}"/>
    <cellStyle name="Normal 2 6 6 2" xfId="50423" xr:uid="{00000000-0005-0000-0000-0000A99D0000}"/>
    <cellStyle name="Normal 2 6 6 2 2" xfId="50424" xr:uid="{00000000-0005-0000-0000-0000AA9D0000}"/>
    <cellStyle name="Normal 2 6 6 3" xfId="50425" xr:uid="{00000000-0005-0000-0000-0000AB9D0000}"/>
    <cellStyle name="Normal 2 6 6_3. Chng in credit spreads" xfId="50426" xr:uid="{00000000-0005-0000-0000-0000AC9D0000}"/>
    <cellStyle name="Normal 2 6 7" xfId="36868" xr:uid="{00000000-0005-0000-0000-0000AD9D0000}"/>
    <cellStyle name="Normal 2 6 7 2" xfId="50427" xr:uid="{00000000-0005-0000-0000-0000AE9D0000}"/>
    <cellStyle name="Normal 2 6 8" xfId="50428" xr:uid="{00000000-0005-0000-0000-0000AF9D0000}"/>
    <cellStyle name="Normal 2 6 9" xfId="50429" xr:uid="{00000000-0005-0000-0000-0000B09D0000}"/>
    <cellStyle name="Normal 2 6_3. Chng in credit spreads" xfId="50430" xr:uid="{00000000-0005-0000-0000-0000B19D0000}"/>
    <cellStyle name="Normal 2 7" xfId="8339" xr:uid="{00000000-0005-0000-0000-0000B29D0000}"/>
    <cellStyle name="Normal 2 7 10" xfId="28031" xr:uid="{00000000-0005-0000-0000-0000B39D0000}"/>
    <cellStyle name="Normal 2 7 10 2" xfId="28032" xr:uid="{00000000-0005-0000-0000-0000B49D0000}"/>
    <cellStyle name="Normal 2 7 10 3" xfId="28033" xr:uid="{00000000-0005-0000-0000-0000B59D0000}"/>
    <cellStyle name="Normal 2 7 10_AVA DVA EL" xfId="28034" xr:uid="{00000000-0005-0000-0000-0000B69D0000}"/>
    <cellStyle name="Normal 2 7 11" xfId="28035" xr:uid="{00000000-0005-0000-0000-0000B79D0000}"/>
    <cellStyle name="Normal 2 7 11 2" xfId="28036" xr:uid="{00000000-0005-0000-0000-0000B89D0000}"/>
    <cellStyle name="Normal 2 7 11 2 2" xfId="28037" xr:uid="{00000000-0005-0000-0000-0000B99D0000}"/>
    <cellStyle name="Normal 2 7 11 2 3" xfId="28038" xr:uid="{00000000-0005-0000-0000-0000BA9D0000}"/>
    <cellStyle name="Normal 2 7 11 2_AVA DVA EL" xfId="28039" xr:uid="{00000000-0005-0000-0000-0000BB9D0000}"/>
    <cellStyle name="Normal 2 7 11 3" xfId="28040" xr:uid="{00000000-0005-0000-0000-0000BC9D0000}"/>
    <cellStyle name="Normal 2 7 11 4" xfId="28041" xr:uid="{00000000-0005-0000-0000-0000BD9D0000}"/>
    <cellStyle name="Normal 2 7 11_AVA DVA EL" xfId="28042" xr:uid="{00000000-0005-0000-0000-0000BE9D0000}"/>
    <cellStyle name="Normal 2 7 12" xfId="28043" xr:uid="{00000000-0005-0000-0000-0000BF9D0000}"/>
    <cellStyle name="Normal 2 7 12 2" xfId="28044" xr:uid="{00000000-0005-0000-0000-0000C09D0000}"/>
    <cellStyle name="Normal 2 7 12 2 2" xfId="28045" xr:uid="{00000000-0005-0000-0000-0000C19D0000}"/>
    <cellStyle name="Normal 2 7 12 2 3" xfId="28046" xr:uid="{00000000-0005-0000-0000-0000C29D0000}"/>
    <cellStyle name="Normal 2 7 12 2_AVA DVA EL" xfId="28047" xr:uid="{00000000-0005-0000-0000-0000C39D0000}"/>
    <cellStyle name="Normal 2 7 12 3" xfId="28048" xr:uid="{00000000-0005-0000-0000-0000C49D0000}"/>
    <cellStyle name="Normal 2 7 12 4" xfId="28049" xr:uid="{00000000-0005-0000-0000-0000C59D0000}"/>
    <cellStyle name="Normal 2 7 12_AVA DVA EL" xfId="28050" xr:uid="{00000000-0005-0000-0000-0000C69D0000}"/>
    <cellStyle name="Normal 2 7 13" xfId="28051" xr:uid="{00000000-0005-0000-0000-0000C79D0000}"/>
    <cellStyle name="Normal 2 7 13 2" xfId="28052" xr:uid="{00000000-0005-0000-0000-0000C89D0000}"/>
    <cellStyle name="Normal 2 7 13 2 2" xfId="28053" xr:uid="{00000000-0005-0000-0000-0000C99D0000}"/>
    <cellStyle name="Normal 2 7 13 2 3" xfId="28054" xr:uid="{00000000-0005-0000-0000-0000CA9D0000}"/>
    <cellStyle name="Normal 2 7 13 2_AVA DVA EL" xfId="28055" xr:uid="{00000000-0005-0000-0000-0000CB9D0000}"/>
    <cellStyle name="Normal 2 7 13 3" xfId="28056" xr:uid="{00000000-0005-0000-0000-0000CC9D0000}"/>
    <cellStyle name="Normal 2 7 13 4" xfId="28057" xr:uid="{00000000-0005-0000-0000-0000CD9D0000}"/>
    <cellStyle name="Normal 2 7 13_AVA DVA EL" xfId="28058" xr:uid="{00000000-0005-0000-0000-0000CE9D0000}"/>
    <cellStyle name="Normal 2 7 14" xfId="28059" xr:uid="{00000000-0005-0000-0000-0000CF9D0000}"/>
    <cellStyle name="Normal 2 7 14 2" xfId="28060" xr:uid="{00000000-0005-0000-0000-0000D09D0000}"/>
    <cellStyle name="Normal 2 7 14 2 2" xfId="28061" xr:uid="{00000000-0005-0000-0000-0000D19D0000}"/>
    <cellStyle name="Normal 2 7 14 2 3" xfId="28062" xr:uid="{00000000-0005-0000-0000-0000D29D0000}"/>
    <cellStyle name="Normal 2 7 14 2_AVA DVA EL" xfId="28063" xr:uid="{00000000-0005-0000-0000-0000D39D0000}"/>
    <cellStyle name="Normal 2 7 14 3" xfId="28064" xr:uid="{00000000-0005-0000-0000-0000D49D0000}"/>
    <cellStyle name="Normal 2 7 14 4" xfId="28065" xr:uid="{00000000-0005-0000-0000-0000D59D0000}"/>
    <cellStyle name="Normal 2 7 14_AVA DVA EL" xfId="28066" xr:uid="{00000000-0005-0000-0000-0000D69D0000}"/>
    <cellStyle name="Normal 2 7 15" xfId="28067" xr:uid="{00000000-0005-0000-0000-0000D79D0000}"/>
    <cellStyle name="Normal 2 7 15 2" xfId="28068" xr:uid="{00000000-0005-0000-0000-0000D89D0000}"/>
    <cellStyle name="Normal 2 7 15 3" xfId="28069" xr:uid="{00000000-0005-0000-0000-0000D99D0000}"/>
    <cellStyle name="Normal 2 7 15_AVA DVA EL" xfId="28070" xr:uid="{00000000-0005-0000-0000-0000DA9D0000}"/>
    <cellStyle name="Normal 2 7 16" xfId="28071" xr:uid="{00000000-0005-0000-0000-0000DB9D0000}"/>
    <cellStyle name="Normal 2 7 16 2" xfId="28072" xr:uid="{00000000-0005-0000-0000-0000DC9D0000}"/>
    <cellStyle name="Normal 2 7 16 3" xfId="28073" xr:uid="{00000000-0005-0000-0000-0000DD9D0000}"/>
    <cellStyle name="Normal 2 7 16_AVA DVA EL" xfId="28074" xr:uid="{00000000-0005-0000-0000-0000DE9D0000}"/>
    <cellStyle name="Normal 2 7 17" xfId="28075" xr:uid="{00000000-0005-0000-0000-0000DF9D0000}"/>
    <cellStyle name="Normal 2 7 18" xfId="50431" xr:uid="{00000000-0005-0000-0000-0000E09D0000}"/>
    <cellStyle name="Normal 2 7 2" xfId="8340" xr:uid="{00000000-0005-0000-0000-0000E19D0000}"/>
    <cellStyle name="Normal 2 7 2 10" xfId="28076" xr:uid="{00000000-0005-0000-0000-0000E29D0000}"/>
    <cellStyle name="Normal 2 7 2 10 2" xfId="28077" xr:uid="{00000000-0005-0000-0000-0000E39D0000}"/>
    <cellStyle name="Normal 2 7 2 10 3" xfId="28078" xr:uid="{00000000-0005-0000-0000-0000E49D0000}"/>
    <cellStyle name="Normal 2 7 2 10_AVA DVA EL" xfId="28079" xr:uid="{00000000-0005-0000-0000-0000E59D0000}"/>
    <cellStyle name="Normal 2 7 2 11" xfId="28080" xr:uid="{00000000-0005-0000-0000-0000E69D0000}"/>
    <cellStyle name="Normal 2 7 2 12" xfId="50432" xr:uid="{00000000-0005-0000-0000-0000E79D0000}"/>
    <cellStyle name="Normal 2 7 2 2" xfId="28081" xr:uid="{00000000-0005-0000-0000-0000E89D0000}"/>
    <cellStyle name="Normal 2 7 2 2 2" xfId="28082" xr:uid="{00000000-0005-0000-0000-0000E99D0000}"/>
    <cellStyle name="Normal 2 7 2 2 2 2" xfId="28083" xr:uid="{00000000-0005-0000-0000-0000EA9D0000}"/>
    <cellStyle name="Normal 2 7 2 2 2 3" xfId="28084" xr:uid="{00000000-0005-0000-0000-0000EB9D0000}"/>
    <cellStyle name="Normal 2 7 2 2 2 4" xfId="50433" xr:uid="{00000000-0005-0000-0000-0000EC9D0000}"/>
    <cellStyle name="Normal 2 7 2 2 2_AVA DVA EL" xfId="28085" xr:uid="{00000000-0005-0000-0000-0000ED9D0000}"/>
    <cellStyle name="Normal 2 7 2 2 3" xfId="28086" xr:uid="{00000000-0005-0000-0000-0000EE9D0000}"/>
    <cellStyle name="Normal 2 7 2 2 3 2" xfId="28087" xr:uid="{00000000-0005-0000-0000-0000EF9D0000}"/>
    <cellStyle name="Normal 2 7 2 2 3 3" xfId="28088" xr:uid="{00000000-0005-0000-0000-0000F09D0000}"/>
    <cellStyle name="Normal 2 7 2 2 3_AVA DVA EL" xfId="28089" xr:uid="{00000000-0005-0000-0000-0000F19D0000}"/>
    <cellStyle name="Normal 2 7 2 2 4" xfId="28090" xr:uid="{00000000-0005-0000-0000-0000F29D0000}"/>
    <cellStyle name="Normal 2 7 2 2 5" xfId="28091" xr:uid="{00000000-0005-0000-0000-0000F39D0000}"/>
    <cellStyle name="Normal 2 7 2 2 6" xfId="50434" xr:uid="{00000000-0005-0000-0000-0000F49D0000}"/>
    <cellStyle name="Normal 2 7 2 2_3. Chng in credit spreads" xfId="50435" xr:uid="{00000000-0005-0000-0000-0000F59D0000}"/>
    <cellStyle name="Normal 2 7 2 3" xfId="28092" xr:uid="{00000000-0005-0000-0000-0000F69D0000}"/>
    <cellStyle name="Normal 2 7 2 3 2" xfId="28093" xr:uid="{00000000-0005-0000-0000-0000F79D0000}"/>
    <cellStyle name="Normal 2 7 2 3 2 2" xfId="50436" xr:uid="{00000000-0005-0000-0000-0000F89D0000}"/>
    <cellStyle name="Normal 2 7 2 3 3" xfId="28094" xr:uid="{00000000-0005-0000-0000-0000F99D0000}"/>
    <cellStyle name="Normal 2 7 2 3 4" xfId="50437" xr:uid="{00000000-0005-0000-0000-0000FA9D0000}"/>
    <cellStyle name="Normal 2 7 2 3_3. Chng in credit spreads" xfId="50438" xr:uid="{00000000-0005-0000-0000-0000FB9D0000}"/>
    <cellStyle name="Normal 2 7 2 4" xfId="28095" xr:uid="{00000000-0005-0000-0000-0000FC9D0000}"/>
    <cellStyle name="Normal 2 7 2 4 2" xfId="28096" xr:uid="{00000000-0005-0000-0000-0000FD9D0000}"/>
    <cellStyle name="Normal 2 7 2 4 2 2" xfId="50439" xr:uid="{00000000-0005-0000-0000-0000FE9D0000}"/>
    <cellStyle name="Normal 2 7 2 4 3" xfId="28097" xr:uid="{00000000-0005-0000-0000-0000FF9D0000}"/>
    <cellStyle name="Normal 2 7 2 4 4" xfId="50440" xr:uid="{00000000-0005-0000-0000-0000009E0000}"/>
    <cellStyle name="Normal 2 7 2 4_3. Chng in credit spreads" xfId="50441" xr:uid="{00000000-0005-0000-0000-0000019E0000}"/>
    <cellStyle name="Normal 2 7 2 5" xfId="28098" xr:uid="{00000000-0005-0000-0000-0000029E0000}"/>
    <cellStyle name="Normal 2 7 2 5 2" xfId="28099" xr:uid="{00000000-0005-0000-0000-0000039E0000}"/>
    <cellStyle name="Normal 2 7 2 5 3" xfId="28100" xr:uid="{00000000-0005-0000-0000-0000049E0000}"/>
    <cellStyle name="Normal 2 7 2 5 4" xfId="50442" xr:uid="{00000000-0005-0000-0000-0000059E0000}"/>
    <cellStyle name="Normal 2 7 2 5_AVA DVA EL" xfId="28101" xr:uid="{00000000-0005-0000-0000-0000069E0000}"/>
    <cellStyle name="Normal 2 7 2 6" xfId="28102" xr:uid="{00000000-0005-0000-0000-0000079E0000}"/>
    <cellStyle name="Normal 2 7 2 6 2" xfId="28103" xr:uid="{00000000-0005-0000-0000-0000089E0000}"/>
    <cellStyle name="Normal 2 7 2 6 3" xfId="28104" xr:uid="{00000000-0005-0000-0000-0000099E0000}"/>
    <cellStyle name="Normal 2 7 2 6_AVA DVA EL" xfId="28105" xr:uid="{00000000-0005-0000-0000-00000A9E0000}"/>
    <cellStyle name="Normal 2 7 2 7" xfId="28106" xr:uid="{00000000-0005-0000-0000-00000B9E0000}"/>
    <cellStyle name="Normal 2 7 2 7 2" xfId="28107" xr:uid="{00000000-0005-0000-0000-00000C9E0000}"/>
    <cellStyle name="Normal 2 7 2 7 3" xfId="28108" xr:uid="{00000000-0005-0000-0000-00000D9E0000}"/>
    <cellStyle name="Normal 2 7 2 7_AVA DVA EL" xfId="28109" xr:uid="{00000000-0005-0000-0000-00000E9E0000}"/>
    <cellStyle name="Normal 2 7 2 8" xfId="28110" xr:uid="{00000000-0005-0000-0000-00000F9E0000}"/>
    <cellStyle name="Normal 2 7 2 8 2" xfId="28111" xr:uid="{00000000-0005-0000-0000-0000109E0000}"/>
    <cellStyle name="Normal 2 7 2 8 3" xfId="28112" xr:uid="{00000000-0005-0000-0000-0000119E0000}"/>
    <cellStyle name="Normal 2 7 2 8_AVA DVA EL" xfId="28113" xr:uid="{00000000-0005-0000-0000-0000129E0000}"/>
    <cellStyle name="Normal 2 7 2 9" xfId="28114" xr:uid="{00000000-0005-0000-0000-0000139E0000}"/>
    <cellStyle name="Normal 2 7 2 9 2" xfId="28115" xr:uid="{00000000-0005-0000-0000-0000149E0000}"/>
    <cellStyle name="Normal 2 7 2 9 3" xfId="28116" xr:uid="{00000000-0005-0000-0000-0000159E0000}"/>
    <cellStyle name="Normal 2 7 2 9_AVA DVA EL" xfId="28117" xr:uid="{00000000-0005-0000-0000-0000169E0000}"/>
    <cellStyle name="Normal 2 7 2_3. Chng in credit spreads" xfId="50443" xr:uid="{00000000-0005-0000-0000-0000179E0000}"/>
    <cellStyle name="Normal 2 7 3" xfId="8341" xr:uid="{00000000-0005-0000-0000-0000189E0000}"/>
    <cellStyle name="Normal 2 7 3 2" xfId="28118" xr:uid="{00000000-0005-0000-0000-0000199E0000}"/>
    <cellStyle name="Normal 2 7 3 2 2" xfId="28119" xr:uid="{00000000-0005-0000-0000-00001A9E0000}"/>
    <cellStyle name="Normal 2 7 3 2 3" xfId="28120" xr:uid="{00000000-0005-0000-0000-00001B9E0000}"/>
    <cellStyle name="Normal 2 7 3 2 4" xfId="50444" xr:uid="{00000000-0005-0000-0000-00001C9E0000}"/>
    <cellStyle name="Normal 2 7 3 2_AVA DVA EL" xfId="28121" xr:uid="{00000000-0005-0000-0000-00001D9E0000}"/>
    <cellStyle name="Normal 2 7 3 3" xfId="28122" xr:uid="{00000000-0005-0000-0000-00001E9E0000}"/>
    <cellStyle name="Normal 2 7 3 3 2" xfId="28123" xr:uid="{00000000-0005-0000-0000-00001F9E0000}"/>
    <cellStyle name="Normal 2 7 3 3 3" xfId="28124" xr:uid="{00000000-0005-0000-0000-0000209E0000}"/>
    <cellStyle name="Normal 2 7 3 3_AVA DVA EL" xfId="28125" xr:uid="{00000000-0005-0000-0000-0000219E0000}"/>
    <cellStyle name="Normal 2 7 3 4" xfId="28126" xr:uid="{00000000-0005-0000-0000-0000229E0000}"/>
    <cellStyle name="Normal 2 7 3 4 2" xfId="28127" xr:uid="{00000000-0005-0000-0000-0000239E0000}"/>
    <cellStyle name="Normal 2 7 3 4 3" xfId="28128" xr:uid="{00000000-0005-0000-0000-0000249E0000}"/>
    <cellStyle name="Normal 2 7 3 4_AVA DVA EL" xfId="28129" xr:uid="{00000000-0005-0000-0000-0000259E0000}"/>
    <cellStyle name="Normal 2 7 3 5" xfId="28130" xr:uid="{00000000-0005-0000-0000-0000269E0000}"/>
    <cellStyle name="Normal 2 7 3 6" xfId="50445" xr:uid="{00000000-0005-0000-0000-0000279E0000}"/>
    <cellStyle name="Normal 2 7 3_3. Chng in credit spreads" xfId="50446" xr:uid="{00000000-0005-0000-0000-0000289E0000}"/>
    <cellStyle name="Normal 2 7 4" xfId="8342" xr:uid="{00000000-0005-0000-0000-0000299E0000}"/>
    <cellStyle name="Normal 2 7 4 2" xfId="28131" xr:uid="{00000000-0005-0000-0000-00002A9E0000}"/>
    <cellStyle name="Normal 2 7 4 2 2" xfId="28132" xr:uid="{00000000-0005-0000-0000-00002B9E0000}"/>
    <cellStyle name="Normal 2 7 4 2 3" xfId="28133" xr:uid="{00000000-0005-0000-0000-00002C9E0000}"/>
    <cellStyle name="Normal 2 7 4 2 4" xfId="50447" xr:uid="{00000000-0005-0000-0000-00002D9E0000}"/>
    <cellStyle name="Normal 2 7 4 2_AVA DVA EL" xfId="28134" xr:uid="{00000000-0005-0000-0000-00002E9E0000}"/>
    <cellStyle name="Normal 2 7 4 3" xfId="28135" xr:uid="{00000000-0005-0000-0000-00002F9E0000}"/>
    <cellStyle name="Normal 2 7 4 4" xfId="50448" xr:uid="{00000000-0005-0000-0000-0000309E0000}"/>
    <cellStyle name="Normal 2 7 4_3. Chng in credit spreads" xfId="50449" xr:uid="{00000000-0005-0000-0000-0000319E0000}"/>
    <cellStyle name="Normal 2 7 5" xfId="8343" xr:uid="{00000000-0005-0000-0000-0000329E0000}"/>
    <cellStyle name="Normal 2 7 5 2" xfId="28136" xr:uid="{00000000-0005-0000-0000-0000339E0000}"/>
    <cellStyle name="Normal 2 7 5 2 2" xfId="28137" xr:uid="{00000000-0005-0000-0000-0000349E0000}"/>
    <cellStyle name="Normal 2 7 5 2 3" xfId="28138" xr:uid="{00000000-0005-0000-0000-0000359E0000}"/>
    <cellStyle name="Normal 2 7 5 2 4" xfId="50450" xr:uid="{00000000-0005-0000-0000-0000369E0000}"/>
    <cellStyle name="Normal 2 7 5 2_AVA DVA EL" xfId="28139" xr:uid="{00000000-0005-0000-0000-0000379E0000}"/>
    <cellStyle name="Normal 2 7 5 3" xfId="28140" xr:uid="{00000000-0005-0000-0000-0000389E0000}"/>
    <cellStyle name="Normal 2 7 5 4" xfId="50451" xr:uid="{00000000-0005-0000-0000-0000399E0000}"/>
    <cellStyle name="Normal 2 7 5_3. Chng in credit spreads" xfId="50452" xr:uid="{00000000-0005-0000-0000-00003A9E0000}"/>
    <cellStyle name="Normal 2 7 6" xfId="8344" xr:uid="{00000000-0005-0000-0000-00003B9E0000}"/>
    <cellStyle name="Normal 2 7 6 2" xfId="28141" xr:uid="{00000000-0005-0000-0000-00003C9E0000}"/>
    <cellStyle name="Normal 2 7 6 2 2" xfId="28142" xr:uid="{00000000-0005-0000-0000-00003D9E0000}"/>
    <cellStyle name="Normal 2 7 6 2 3" xfId="28143" xr:uid="{00000000-0005-0000-0000-00003E9E0000}"/>
    <cellStyle name="Normal 2 7 6 2_AVA DVA EL" xfId="28144" xr:uid="{00000000-0005-0000-0000-00003F9E0000}"/>
    <cellStyle name="Normal 2 7 6 3" xfId="28145" xr:uid="{00000000-0005-0000-0000-0000409E0000}"/>
    <cellStyle name="Normal 2 7 6 4" xfId="50453" xr:uid="{00000000-0005-0000-0000-0000419E0000}"/>
    <cellStyle name="Normal 2 7 6_AVA DVA EL" xfId="28146" xr:uid="{00000000-0005-0000-0000-0000429E0000}"/>
    <cellStyle name="Normal 2 7 7" xfId="8345" xr:uid="{00000000-0005-0000-0000-0000439E0000}"/>
    <cellStyle name="Normal 2 7 7 2" xfId="28147" xr:uid="{00000000-0005-0000-0000-0000449E0000}"/>
    <cellStyle name="Normal 2 7 7 2 2" xfId="28148" xr:uid="{00000000-0005-0000-0000-0000459E0000}"/>
    <cellStyle name="Normal 2 7 7 2 3" xfId="28149" xr:uid="{00000000-0005-0000-0000-0000469E0000}"/>
    <cellStyle name="Normal 2 7 7 2_AVA DVA EL" xfId="28150" xr:uid="{00000000-0005-0000-0000-0000479E0000}"/>
    <cellStyle name="Normal 2 7 7 3" xfId="28151" xr:uid="{00000000-0005-0000-0000-0000489E0000}"/>
    <cellStyle name="Normal 2 7 7_AVA DVA EL" xfId="28152" xr:uid="{00000000-0005-0000-0000-0000499E0000}"/>
    <cellStyle name="Normal 2 7 8" xfId="28153" xr:uid="{00000000-0005-0000-0000-00004A9E0000}"/>
    <cellStyle name="Normal 2 7 8 2" xfId="28154" xr:uid="{00000000-0005-0000-0000-00004B9E0000}"/>
    <cellStyle name="Normal 2 7 8 3" xfId="28155" xr:uid="{00000000-0005-0000-0000-00004C9E0000}"/>
    <cellStyle name="Normal 2 7 8_AVA DVA EL" xfId="28156" xr:uid="{00000000-0005-0000-0000-00004D9E0000}"/>
    <cellStyle name="Normal 2 7 9" xfId="28157" xr:uid="{00000000-0005-0000-0000-00004E9E0000}"/>
    <cellStyle name="Normal 2 7 9 2" xfId="28158" xr:uid="{00000000-0005-0000-0000-00004F9E0000}"/>
    <cellStyle name="Normal 2 7 9 3" xfId="28159" xr:uid="{00000000-0005-0000-0000-0000509E0000}"/>
    <cellStyle name="Normal 2 7 9_AVA DVA EL" xfId="28160" xr:uid="{00000000-0005-0000-0000-0000519E0000}"/>
    <cellStyle name="Normal 2 7_3. Chng in credit spreads" xfId="50454" xr:uid="{00000000-0005-0000-0000-0000529E0000}"/>
    <cellStyle name="Normal 2 8" xfId="8346" xr:uid="{00000000-0005-0000-0000-0000539E0000}"/>
    <cellStyle name="Normal 2 8 10" xfId="28161" xr:uid="{00000000-0005-0000-0000-0000549E0000}"/>
    <cellStyle name="Normal 2 8 10 2" xfId="28162" xr:uid="{00000000-0005-0000-0000-0000559E0000}"/>
    <cellStyle name="Normal 2 8 10 3" xfId="28163" xr:uid="{00000000-0005-0000-0000-0000569E0000}"/>
    <cellStyle name="Normal 2 8 10_AVA DVA EL" xfId="28164" xr:uid="{00000000-0005-0000-0000-0000579E0000}"/>
    <cellStyle name="Normal 2 8 11" xfId="28165" xr:uid="{00000000-0005-0000-0000-0000589E0000}"/>
    <cellStyle name="Normal 2 8 12" xfId="50455" xr:uid="{00000000-0005-0000-0000-0000599E0000}"/>
    <cellStyle name="Normal 2 8 2" xfId="8347" xr:uid="{00000000-0005-0000-0000-00005A9E0000}"/>
    <cellStyle name="Normal 2 8 2 10" xfId="28166" xr:uid="{00000000-0005-0000-0000-00005B9E0000}"/>
    <cellStyle name="Normal 2 8 2 10 2" xfId="28167" xr:uid="{00000000-0005-0000-0000-00005C9E0000}"/>
    <cellStyle name="Normal 2 8 2 10 3" xfId="28168" xr:uid="{00000000-0005-0000-0000-00005D9E0000}"/>
    <cellStyle name="Normal 2 8 2 10_AVA DVA EL" xfId="28169" xr:uid="{00000000-0005-0000-0000-00005E9E0000}"/>
    <cellStyle name="Normal 2 8 2 11" xfId="28170" xr:uid="{00000000-0005-0000-0000-00005F9E0000}"/>
    <cellStyle name="Normal 2 8 2 12" xfId="50456" xr:uid="{00000000-0005-0000-0000-0000609E0000}"/>
    <cellStyle name="Normal 2 8 2 2" xfId="28171" xr:uid="{00000000-0005-0000-0000-0000619E0000}"/>
    <cellStyle name="Normal 2 8 2 2 2" xfId="28172" xr:uid="{00000000-0005-0000-0000-0000629E0000}"/>
    <cellStyle name="Normal 2 8 2 2 2 2" xfId="28173" xr:uid="{00000000-0005-0000-0000-0000639E0000}"/>
    <cellStyle name="Normal 2 8 2 2 2 3" xfId="28174" xr:uid="{00000000-0005-0000-0000-0000649E0000}"/>
    <cellStyle name="Normal 2 8 2 2 2 4" xfId="50457" xr:uid="{00000000-0005-0000-0000-0000659E0000}"/>
    <cellStyle name="Normal 2 8 2 2 2_AVA DVA EL" xfId="28175" xr:uid="{00000000-0005-0000-0000-0000669E0000}"/>
    <cellStyle name="Normal 2 8 2 2 3" xfId="28176" xr:uid="{00000000-0005-0000-0000-0000679E0000}"/>
    <cellStyle name="Normal 2 8 2 2 3 2" xfId="28177" xr:uid="{00000000-0005-0000-0000-0000689E0000}"/>
    <cellStyle name="Normal 2 8 2 2 3 3" xfId="28178" xr:uid="{00000000-0005-0000-0000-0000699E0000}"/>
    <cellStyle name="Normal 2 8 2 2 3_AVA DVA EL" xfId="28179" xr:uid="{00000000-0005-0000-0000-00006A9E0000}"/>
    <cellStyle name="Normal 2 8 2 2 4" xfId="28180" xr:uid="{00000000-0005-0000-0000-00006B9E0000}"/>
    <cellStyle name="Normal 2 8 2 2 5" xfId="28181" xr:uid="{00000000-0005-0000-0000-00006C9E0000}"/>
    <cellStyle name="Normal 2 8 2 2 6" xfId="50458" xr:uid="{00000000-0005-0000-0000-00006D9E0000}"/>
    <cellStyle name="Normal 2 8 2 2_3. Chng in credit spreads" xfId="50459" xr:uid="{00000000-0005-0000-0000-00006E9E0000}"/>
    <cellStyle name="Normal 2 8 2 3" xfId="28182" xr:uid="{00000000-0005-0000-0000-00006F9E0000}"/>
    <cellStyle name="Normal 2 8 2 3 2" xfId="28183" xr:uid="{00000000-0005-0000-0000-0000709E0000}"/>
    <cellStyle name="Normal 2 8 2 3 2 2" xfId="50460" xr:uid="{00000000-0005-0000-0000-0000719E0000}"/>
    <cellStyle name="Normal 2 8 2 3 3" xfId="28184" xr:uid="{00000000-0005-0000-0000-0000729E0000}"/>
    <cellStyle name="Normal 2 8 2 3 4" xfId="50461" xr:uid="{00000000-0005-0000-0000-0000739E0000}"/>
    <cellStyle name="Normal 2 8 2 3_3. Chng in credit spreads" xfId="50462" xr:uid="{00000000-0005-0000-0000-0000749E0000}"/>
    <cellStyle name="Normal 2 8 2 4" xfId="28185" xr:uid="{00000000-0005-0000-0000-0000759E0000}"/>
    <cellStyle name="Normal 2 8 2 4 2" xfId="28186" xr:uid="{00000000-0005-0000-0000-0000769E0000}"/>
    <cellStyle name="Normal 2 8 2 4 3" xfId="28187" xr:uid="{00000000-0005-0000-0000-0000779E0000}"/>
    <cellStyle name="Normal 2 8 2 4 4" xfId="50463" xr:uid="{00000000-0005-0000-0000-0000789E0000}"/>
    <cellStyle name="Normal 2 8 2 4_AVA DVA EL" xfId="28188" xr:uid="{00000000-0005-0000-0000-0000799E0000}"/>
    <cellStyle name="Normal 2 8 2 5" xfId="28189" xr:uid="{00000000-0005-0000-0000-00007A9E0000}"/>
    <cellStyle name="Normal 2 8 2 5 2" xfId="28190" xr:uid="{00000000-0005-0000-0000-00007B9E0000}"/>
    <cellStyle name="Normal 2 8 2 5 3" xfId="28191" xr:uid="{00000000-0005-0000-0000-00007C9E0000}"/>
    <cellStyle name="Normal 2 8 2 5_AVA DVA EL" xfId="28192" xr:uid="{00000000-0005-0000-0000-00007D9E0000}"/>
    <cellStyle name="Normal 2 8 2 6" xfId="28193" xr:uid="{00000000-0005-0000-0000-00007E9E0000}"/>
    <cellStyle name="Normal 2 8 2 6 2" xfId="28194" xr:uid="{00000000-0005-0000-0000-00007F9E0000}"/>
    <cellStyle name="Normal 2 8 2 6 3" xfId="28195" xr:uid="{00000000-0005-0000-0000-0000809E0000}"/>
    <cellStyle name="Normal 2 8 2 6_AVA DVA EL" xfId="28196" xr:uid="{00000000-0005-0000-0000-0000819E0000}"/>
    <cellStyle name="Normal 2 8 2 7" xfId="28197" xr:uid="{00000000-0005-0000-0000-0000829E0000}"/>
    <cellStyle name="Normal 2 8 2 7 2" xfId="28198" xr:uid="{00000000-0005-0000-0000-0000839E0000}"/>
    <cellStyle name="Normal 2 8 2 7 3" xfId="28199" xr:uid="{00000000-0005-0000-0000-0000849E0000}"/>
    <cellStyle name="Normal 2 8 2 7_AVA DVA EL" xfId="28200" xr:uid="{00000000-0005-0000-0000-0000859E0000}"/>
    <cellStyle name="Normal 2 8 2 8" xfId="28201" xr:uid="{00000000-0005-0000-0000-0000869E0000}"/>
    <cellStyle name="Normal 2 8 2 8 2" xfId="28202" xr:uid="{00000000-0005-0000-0000-0000879E0000}"/>
    <cellStyle name="Normal 2 8 2 8 3" xfId="28203" xr:uid="{00000000-0005-0000-0000-0000889E0000}"/>
    <cellStyle name="Normal 2 8 2 8_AVA DVA EL" xfId="28204" xr:uid="{00000000-0005-0000-0000-0000899E0000}"/>
    <cellStyle name="Normal 2 8 2 9" xfId="28205" xr:uid="{00000000-0005-0000-0000-00008A9E0000}"/>
    <cellStyle name="Normal 2 8 2 9 2" xfId="28206" xr:uid="{00000000-0005-0000-0000-00008B9E0000}"/>
    <cellStyle name="Normal 2 8 2 9 3" xfId="28207" xr:uid="{00000000-0005-0000-0000-00008C9E0000}"/>
    <cellStyle name="Normal 2 8 2 9_AVA DVA EL" xfId="28208" xr:uid="{00000000-0005-0000-0000-00008D9E0000}"/>
    <cellStyle name="Normal 2 8 2_3. Chng in credit spreads" xfId="50464" xr:uid="{00000000-0005-0000-0000-00008E9E0000}"/>
    <cellStyle name="Normal 2 8 3" xfId="8348" xr:uid="{00000000-0005-0000-0000-00008F9E0000}"/>
    <cellStyle name="Normal 2 8 3 2" xfId="28209" xr:uid="{00000000-0005-0000-0000-0000909E0000}"/>
    <cellStyle name="Normal 2 8 3 2 2" xfId="28210" xr:uid="{00000000-0005-0000-0000-0000919E0000}"/>
    <cellStyle name="Normal 2 8 3 2 3" xfId="28211" xr:uid="{00000000-0005-0000-0000-0000929E0000}"/>
    <cellStyle name="Normal 2 8 3 2 4" xfId="50465" xr:uid="{00000000-0005-0000-0000-0000939E0000}"/>
    <cellStyle name="Normal 2 8 3 2_AVA DVA EL" xfId="28212" xr:uid="{00000000-0005-0000-0000-0000949E0000}"/>
    <cellStyle name="Normal 2 8 3 3" xfId="28213" xr:uid="{00000000-0005-0000-0000-0000959E0000}"/>
    <cellStyle name="Normal 2 8 3 3 2" xfId="28214" xr:uid="{00000000-0005-0000-0000-0000969E0000}"/>
    <cellStyle name="Normal 2 8 3 3 3" xfId="28215" xr:uid="{00000000-0005-0000-0000-0000979E0000}"/>
    <cellStyle name="Normal 2 8 3 3_AVA DVA EL" xfId="28216" xr:uid="{00000000-0005-0000-0000-0000989E0000}"/>
    <cellStyle name="Normal 2 8 3 4" xfId="28217" xr:uid="{00000000-0005-0000-0000-0000999E0000}"/>
    <cellStyle name="Normal 2 8 3 4 2" xfId="28218" xr:uid="{00000000-0005-0000-0000-00009A9E0000}"/>
    <cellStyle name="Normal 2 8 3 4 3" xfId="28219" xr:uid="{00000000-0005-0000-0000-00009B9E0000}"/>
    <cellStyle name="Normal 2 8 3 4_AVA DVA EL" xfId="28220" xr:uid="{00000000-0005-0000-0000-00009C9E0000}"/>
    <cellStyle name="Normal 2 8 3 5" xfId="28221" xr:uid="{00000000-0005-0000-0000-00009D9E0000}"/>
    <cellStyle name="Normal 2 8 3 6" xfId="50466" xr:uid="{00000000-0005-0000-0000-00009E9E0000}"/>
    <cellStyle name="Normal 2 8 3_3. Chng in credit spreads" xfId="50467" xr:uid="{00000000-0005-0000-0000-00009F9E0000}"/>
    <cellStyle name="Normal 2 8 4" xfId="8349" xr:uid="{00000000-0005-0000-0000-0000A09E0000}"/>
    <cellStyle name="Normal 2 8 4 2" xfId="28222" xr:uid="{00000000-0005-0000-0000-0000A19E0000}"/>
    <cellStyle name="Normal 2 8 4 2 2" xfId="28223" xr:uid="{00000000-0005-0000-0000-0000A29E0000}"/>
    <cellStyle name="Normal 2 8 4 2 3" xfId="28224" xr:uid="{00000000-0005-0000-0000-0000A39E0000}"/>
    <cellStyle name="Normal 2 8 4 2 4" xfId="50468" xr:uid="{00000000-0005-0000-0000-0000A49E0000}"/>
    <cellStyle name="Normal 2 8 4 2_AVA DVA EL" xfId="28225" xr:uid="{00000000-0005-0000-0000-0000A59E0000}"/>
    <cellStyle name="Normal 2 8 4 3" xfId="28226" xr:uid="{00000000-0005-0000-0000-0000A69E0000}"/>
    <cellStyle name="Normal 2 8 4 4" xfId="50469" xr:uid="{00000000-0005-0000-0000-0000A79E0000}"/>
    <cellStyle name="Normal 2 8 4_3. Chng in credit spreads" xfId="50470" xr:uid="{00000000-0005-0000-0000-0000A89E0000}"/>
    <cellStyle name="Normal 2 8 5" xfId="8350" xr:uid="{00000000-0005-0000-0000-0000A99E0000}"/>
    <cellStyle name="Normal 2 8 5 2" xfId="28227" xr:uid="{00000000-0005-0000-0000-0000AA9E0000}"/>
    <cellStyle name="Normal 2 8 5 2 2" xfId="28228" xr:uid="{00000000-0005-0000-0000-0000AB9E0000}"/>
    <cellStyle name="Normal 2 8 5 2 3" xfId="28229" xr:uid="{00000000-0005-0000-0000-0000AC9E0000}"/>
    <cellStyle name="Normal 2 8 5 2 4" xfId="50471" xr:uid="{00000000-0005-0000-0000-0000AD9E0000}"/>
    <cellStyle name="Normal 2 8 5 2_AVA DVA EL" xfId="28230" xr:uid="{00000000-0005-0000-0000-0000AE9E0000}"/>
    <cellStyle name="Normal 2 8 5 3" xfId="28231" xr:uid="{00000000-0005-0000-0000-0000AF9E0000}"/>
    <cellStyle name="Normal 2 8 5 4" xfId="50472" xr:uid="{00000000-0005-0000-0000-0000B09E0000}"/>
    <cellStyle name="Normal 2 8 5_3. Chng in credit spreads" xfId="50473" xr:uid="{00000000-0005-0000-0000-0000B19E0000}"/>
    <cellStyle name="Normal 2 8 6" xfId="8351" xr:uid="{00000000-0005-0000-0000-0000B29E0000}"/>
    <cellStyle name="Normal 2 8 6 2" xfId="28232" xr:uid="{00000000-0005-0000-0000-0000B39E0000}"/>
    <cellStyle name="Normal 2 8 6 2 2" xfId="28233" xr:uid="{00000000-0005-0000-0000-0000B49E0000}"/>
    <cellStyle name="Normal 2 8 6 2 3" xfId="28234" xr:uid="{00000000-0005-0000-0000-0000B59E0000}"/>
    <cellStyle name="Normal 2 8 6 2_AVA DVA EL" xfId="28235" xr:uid="{00000000-0005-0000-0000-0000B69E0000}"/>
    <cellStyle name="Normal 2 8 6 3" xfId="28236" xr:uid="{00000000-0005-0000-0000-0000B79E0000}"/>
    <cellStyle name="Normal 2 8 6 4" xfId="50474" xr:uid="{00000000-0005-0000-0000-0000B89E0000}"/>
    <cellStyle name="Normal 2 8 6_AVA DVA EL" xfId="28237" xr:uid="{00000000-0005-0000-0000-0000B99E0000}"/>
    <cellStyle name="Normal 2 8 7" xfId="28238" xr:uid="{00000000-0005-0000-0000-0000BA9E0000}"/>
    <cellStyle name="Normal 2 8 7 2" xfId="28239" xr:uid="{00000000-0005-0000-0000-0000BB9E0000}"/>
    <cellStyle name="Normal 2 8 7 3" xfId="28240" xr:uid="{00000000-0005-0000-0000-0000BC9E0000}"/>
    <cellStyle name="Normal 2 8 7_AVA DVA EL" xfId="28241" xr:uid="{00000000-0005-0000-0000-0000BD9E0000}"/>
    <cellStyle name="Normal 2 8 8" xfId="28242" xr:uid="{00000000-0005-0000-0000-0000BE9E0000}"/>
    <cellStyle name="Normal 2 8 8 2" xfId="28243" xr:uid="{00000000-0005-0000-0000-0000BF9E0000}"/>
    <cellStyle name="Normal 2 8 8 3" xfId="28244" xr:uid="{00000000-0005-0000-0000-0000C09E0000}"/>
    <cellStyle name="Normal 2 8 8_AVA DVA EL" xfId="28245" xr:uid="{00000000-0005-0000-0000-0000C19E0000}"/>
    <cellStyle name="Normal 2 8 9" xfId="28246" xr:uid="{00000000-0005-0000-0000-0000C29E0000}"/>
    <cellStyle name="Normal 2 8 9 2" xfId="28247" xr:uid="{00000000-0005-0000-0000-0000C39E0000}"/>
    <cellStyle name="Normal 2 8 9 3" xfId="28248" xr:uid="{00000000-0005-0000-0000-0000C49E0000}"/>
    <cellStyle name="Normal 2 8 9_AVA DVA EL" xfId="28249" xr:uid="{00000000-0005-0000-0000-0000C59E0000}"/>
    <cellStyle name="Normal 2 8_3. Chng in credit spreads" xfId="50475" xr:uid="{00000000-0005-0000-0000-0000C69E0000}"/>
    <cellStyle name="Normal 2 9" xfId="8352" xr:uid="{00000000-0005-0000-0000-0000C79E0000}"/>
    <cellStyle name="Normal 2 9 10" xfId="28250" xr:uid="{00000000-0005-0000-0000-0000C89E0000}"/>
    <cellStyle name="Normal 2 9 10 2" xfId="28251" xr:uid="{00000000-0005-0000-0000-0000C99E0000}"/>
    <cellStyle name="Normal 2 9 10 3" xfId="28252" xr:uid="{00000000-0005-0000-0000-0000CA9E0000}"/>
    <cellStyle name="Normal 2 9 10_AVA DVA EL" xfId="28253" xr:uid="{00000000-0005-0000-0000-0000CB9E0000}"/>
    <cellStyle name="Normal 2 9 11" xfId="28254" xr:uid="{00000000-0005-0000-0000-0000CC9E0000}"/>
    <cellStyle name="Normal 2 9 11 2" xfId="28255" xr:uid="{00000000-0005-0000-0000-0000CD9E0000}"/>
    <cellStyle name="Normal 2 9 11 3" xfId="28256" xr:uid="{00000000-0005-0000-0000-0000CE9E0000}"/>
    <cellStyle name="Normal 2 9 11_AVA DVA EL" xfId="28257" xr:uid="{00000000-0005-0000-0000-0000CF9E0000}"/>
    <cellStyle name="Normal 2 9 12" xfId="28258" xr:uid="{00000000-0005-0000-0000-0000D09E0000}"/>
    <cellStyle name="Normal 2 9 13" xfId="50476" xr:uid="{00000000-0005-0000-0000-0000D19E0000}"/>
    <cellStyle name="Normal 2 9 2" xfId="8353" xr:uid="{00000000-0005-0000-0000-0000D29E0000}"/>
    <cellStyle name="Normal 2 9 2 10" xfId="28259" xr:uid="{00000000-0005-0000-0000-0000D39E0000}"/>
    <cellStyle name="Normal 2 9 2 10 2" xfId="28260" xr:uid="{00000000-0005-0000-0000-0000D49E0000}"/>
    <cellStyle name="Normal 2 9 2 10 3" xfId="28261" xr:uid="{00000000-0005-0000-0000-0000D59E0000}"/>
    <cellStyle name="Normal 2 9 2 10_AVA DVA EL" xfId="28262" xr:uid="{00000000-0005-0000-0000-0000D69E0000}"/>
    <cellStyle name="Normal 2 9 2 11" xfId="28263" xr:uid="{00000000-0005-0000-0000-0000D79E0000}"/>
    <cellStyle name="Normal 2 9 2 12" xfId="50477" xr:uid="{00000000-0005-0000-0000-0000D89E0000}"/>
    <cellStyle name="Normal 2 9 2 2" xfId="28264" xr:uid="{00000000-0005-0000-0000-0000D99E0000}"/>
    <cellStyle name="Normal 2 9 2 2 2" xfId="28265" xr:uid="{00000000-0005-0000-0000-0000DA9E0000}"/>
    <cellStyle name="Normal 2 9 2 2 2 2" xfId="28266" xr:uid="{00000000-0005-0000-0000-0000DB9E0000}"/>
    <cellStyle name="Normal 2 9 2 2 2 3" xfId="28267" xr:uid="{00000000-0005-0000-0000-0000DC9E0000}"/>
    <cellStyle name="Normal 2 9 2 2 2_AVA DVA EL" xfId="28268" xr:uid="{00000000-0005-0000-0000-0000DD9E0000}"/>
    <cellStyle name="Normal 2 9 2 2 3" xfId="28269" xr:uid="{00000000-0005-0000-0000-0000DE9E0000}"/>
    <cellStyle name="Normal 2 9 2 2 3 2" xfId="28270" xr:uid="{00000000-0005-0000-0000-0000DF9E0000}"/>
    <cellStyle name="Normal 2 9 2 2 3 3" xfId="28271" xr:uid="{00000000-0005-0000-0000-0000E09E0000}"/>
    <cellStyle name="Normal 2 9 2 2 3_AVA DVA EL" xfId="28272" xr:uid="{00000000-0005-0000-0000-0000E19E0000}"/>
    <cellStyle name="Normal 2 9 2 2 4" xfId="28273" xr:uid="{00000000-0005-0000-0000-0000E29E0000}"/>
    <cellStyle name="Normal 2 9 2 2 5" xfId="28274" xr:uid="{00000000-0005-0000-0000-0000E39E0000}"/>
    <cellStyle name="Normal 2 9 2 2 6" xfId="50478" xr:uid="{00000000-0005-0000-0000-0000E49E0000}"/>
    <cellStyle name="Normal 2 9 2 2_AVA DVA EL" xfId="28275" xr:uid="{00000000-0005-0000-0000-0000E59E0000}"/>
    <cellStyle name="Normal 2 9 2 3" xfId="28276" xr:uid="{00000000-0005-0000-0000-0000E69E0000}"/>
    <cellStyle name="Normal 2 9 2 3 2" xfId="28277" xr:uid="{00000000-0005-0000-0000-0000E79E0000}"/>
    <cellStyle name="Normal 2 9 2 3 3" xfId="28278" xr:uid="{00000000-0005-0000-0000-0000E89E0000}"/>
    <cellStyle name="Normal 2 9 2 3_AVA DVA EL" xfId="28279" xr:uid="{00000000-0005-0000-0000-0000E99E0000}"/>
    <cellStyle name="Normal 2 9 2 4" xfId="28280" xr:uid="{00000000-0005-0000-0000-0000EA9E0000}"/>
    <cellStyle name="Normal 2 9 2 4 2" xfId="28281" xr:uid="{00000000-0005-0000-0000-0000EB9E0000}"/>
    <cellStyle name="Normal 2 9 2 4 3" xfId="28282" xr:uid="{00000000-0005-0000-0000-0000EC9E0000}"/>
    <cellStyle name="Normal 2 9 2 4_AVA DVA EL" xfId="28283" xr:uid="{00000000-0005-0000-0000-0000ED9E0000}"/>
    <cellStyle name="Normal 2 9 2 5" xfId="28284" xr:uid="{00000000-0005-0000-0000-0000EE9E0000}"/>
    <cellStyle name="Normal 2 9 2 5 2" xfId="28285" xr:uid="{00000000-0005-0000-0000-0000EF9E0000}"/>
    <cellStyle name="Normal 2 9 2 5 3" xfId="28286" xr:uid="{00000000-0005-0000-0000-0000F09E0000}"/>
    <cellStyle name="Normal 2 9 2 5_AVA DVA EL" xfId="28287" xr:uid="{00000000-0005-0000-0000-0000F19E0000}"/>
    <cellStyle name="Normal 2 9 2 6" xfId="28288" xr:uid="{00000000-0005-0000-0000-0000F29E0000}"/>
    <cellStyle name="Normal 2 9 2 6 2" xfId="28289" xr:uid="{00000000-0005-0000-0000-0000F39E0000}"/>
    <cellStyle name="Normal 2 9 2 6 3" xfId="28290" xr:uid="{00000000-0005-0000-0000-0000F49E0000}"/>
    <cellStyle name="Normal 2 9 2 6_AVA DVA EL" xfId="28291" xr:uid="{00000000-0005-0000-0000-0000F59E0000}"/>
    <cellStyle name="Normal 2 9 2 7" xfId="28292" xr:uid="{00000000-0005-0000-0000-0000F69E0000}"/>
    <cellStyle name="Normal 2 9 2 7 2" xfId="28293" xr:uid="{00000000-0005-0000-0000-0000F79E0000}"/>
    <cellStyle name="Normal 2 9 2 7 3" xfId="28294" xr:uid="{00000000-0005-0000-0000-0000F89E0000}"/>
    <cellStyle name="Normal 2 9 2 7_AVA DVA EL" xfId="28295" xr:uid="{00000000-0005-0000-0000-0000F99E0000}"/>
    <cellStyle name="Normal 2 9 2 8" xfId="28296" xr:uid="{00000000-0005-0000-0000-0000FA9E0000}"/>
    <cellStyle name="Normal 2 9 2 8 2" xfId="28297" xr:uid="{00000000-0005-0000-0000-0000FB9E0000}"/>
    <cellStyle name="Normal 2 9 2 8 3" xfId="28298" xr:uid="{00000000-0005-0000-0000-0000FC9E0000}"/>
    <cellStyle name="Normal 2 9 2 8_AVA DVA EL" xfId="28299" xr:uid="{00000000-0005-0000-0000-0000FD9E0000}"/>
    <cellStyle name="Normal 2 9 2 9" xfId="28300" xr:uid="{00000000-0005-0000-0000-0000FE9E0000}"/>
    <cellStyle name="Normal 2 9 2 9 2" xfId="28301" xr:uid="{00000000-0005-0000-0000-0000FF9E0000}"/>
    <cellStyle name="Normal 2 9 2 9 3" xfId="28302" xr:uid="{00000000-0005-0000-0000-0000009F0000}"/>
    <cellStyle name="Normal 2 9 2 9_AVA DVA EL" xfId="28303" xr:uid="{00000000-0005-0000-0000-0000019F0000}"/>
    <cellStyle name="Normal 2 9 2_3. Chng in credit spreads" xfId="50479" xr:uid="{00000000-0005-0000-0000-0000029F0000}"/>
    <cellStyle name="Normal 2 9 3" xfId="8354" xr:uid="{00000000-0005-0000-0000-0000039F0000}"/>
    <cellStyle name="Normal 2 9 3 2" xfId="28304" xr:uid="{00000000-0005-0000-0000-0000049F0000}"/>
    <cellStyle name="Normal 2 9 3 2 2" xfId="28305" xr:uid="{00000000-0005-0000-0000-0000059F0000}"/>
    <cellStyle name="Normal 2 9 3 2 3" xfId="28306" xr:uid="{00000000-0005-0000-0000-0000069F0000}"/>
    <cellStyle name="Normal 2 9 3 2 4" xfId="50480" xr:uid="{00000000-0005-0000-0000-0000079F0000}"/>
    <cellStyle name="Normal 2 9 3 2_AVA DVA EL" xfId="28307" xr:uid="{00000000-0005-0000-0000-0000089F0000}"/>
    <cellStyle name="Normal 2 9 3 3" xfId="28308" xr:uid="{00000000-0005-0000-0000-0000099F0000}"/>
    <cellStyle name="Normal 2 9 3 3 2" xfId="28309" xr:uid="{00000000-0005-0000-0000-00000A9F0000}"/>
    <cellStyle name="Normal 2 9 3 3 3" xfId="28310" xr:uid="{00000000-0005-0000-0000-00000B9F0000}"/>
    <cellStyle name="Normal 2 9 3 3_AVA DVA EL" xfId="28311" xr:uid="{00000000-0005-0000-0000-00000C9F0000}"/>
    <cellStyle name="Normal 2 9 3 4" xfId="28312" xr:uid="{00000000-0005-0000-0000-00000D9F0000}"/>
    <cellStyle name="Normal 2 9 3 4 2" xfId="28313" xr:uid="{00000000-0005-0000-0000-00000E9F0000}"/>
    <cellStyle name="Normal 2 9 3 4 3" xfId="28314" xr:uid="{00000000-0005-0000-0000-00000F9F0000}"/>
    <cellStyle name="Normal 2 9 3 4_AVA DVA EL" xfId="28315" xr:uid="{00000000-0005-0000-0000-0000109F0000}"/>
    <cellStyle name="Normal 2 9 3 5" xfId="28316" xr:uid="{00000000-0005-0000-0000-0000119F0000}"/>
    <cellStyle name="Normal 2 9 3 6" xfId="50481" xr:uid="{00000000-0005-0000-0000-0000129F0000}"/>
    <cellStyle name="Normal 2 9 3_3. Chng in credit spreads" xfId="50482" xr:uid="{00000000-0005-0000-0000-0000139F0000}"/>
    <cellStyle name="Normal 2 9 4" xfId="8355" xr:uid="{00000000-0005-0000-0000-0000149F0000}"/>
    <cellStyle name="Normal 2 9 4 2" xfId="28317" xr:uid="{00000000-0005-0000-0000-0000159F0000}"/>
    <cellStyle name="Normal 2 9 4 2 2" xfId="28318" xr:uid="{00000000-0005-0000-0000-0000169F0000}"/>
    <cellStyle name="Normal 2 9 4 2 3" xfId="28319" xr:uid="{00000000-0005-0000-0000-0000179F0000}"/>
    <cellStyle name="Normal 2 9 4 2 4" xfId="50483" xr:uid="{00000000-0005-0000-0000-0000189F0000}"/>
    <cellStyle name="Normal 2 9 4 2_AVA DVA EL" xfId="28320" xr:uid="{00000000-0005-0000-0000-0000199F0000}"/>
    <cellStyle name="Normal 2 9 4 3" xfId="28321" xr:uid="{00000000-0005-0000-0000-00001A9F0000}"/>
    <cellStyle name="Normal 2 9 4 4" xfId="50484" xr:uid="{00000000-0005-0000-0000-00001B9F0000}"/>
    <cellStyle name="Normal 2 9 4_3. Chng in credit spreads" xfId="50485" xr:uid="{00000000-0005-0000-0000-00001C9F0000}"/>
    <cellStyle name="Normal 2 9 5" xfId="8356" xr:uid="{00000000-0005-0000-0000-00001D9F0000}"/>
    <cellStyle name="Normal 2 9 5 2" xfId="28322" xr:uid="{00000000-0005-0000-0000-00001E9F0000}"/>
    <cellStyle name="Normal 2 9 5 2 2" xfId="28323" xr:uid="{00000000-0005-0000-0000-00001F9F0000}"/>
    <cellStyle name="Normal 2 9 5 2 3" xfId="28324" xr:uid="{00000000-0005-0000-0000-0000209F0000}"/>
    <cellStyle name="Normal 2 9 5 2_AVA DVA EL" xfId="28325" xr:uid="{00000000-0005-0000-0000-0000219F0000}"/>
    <cellStyle name="Normal 2 9 5 3" xfId="28326" xr:uid="{00000000-0005-0000-0000-0000229F0000}"/>
    <cellStyle name="Normal 2 9 5 4" xfId="50486" xr:uid="{00000000-0005-0000-0000-0000239F0000}"/>
    <cellStyle name="Normal 2 9 5_AVA DVA EL" xfId="28327" xr:uid="{00000000-0005-0000-0000-0000249F0000}"/>
    <cellStyle name="Normal 2 9 6" xfId="8357" xr:uid="{00000000-0005-0000-0000-0000259F0000}"/>
    <cellStyle name="Normal 2 9 6 2" xfId="28328" xr:uid="{00000000-0005-0000-0000-0000269F0000}"/>
    <cellStyle name="Normal 2 9 6 2 2" xfId="28329" xr:uid="{00000000-0005-0000-0000-0000279F0000}"/>
    <cellStyle name="Normal 2 9 6 2 3" xfId="28330" xr:uid="{00000000-0005-0000-0000-0000289F0000}"/>
    <cellStyle name="Normal 2 9 6 2_AVA DVA EL" xfId="28331" xr:uid="{00000000-0005-0000-0000-0000299F0000}"/>
    <cellStyle name="Normal 2 9 6 3" xfId="28332" xr:uid="{00000000-0005-0000-0000-00002A9F0000}"/>
    <cellStyle name="Normal 2 9 6_AVA DVA EL" xfId="28333" xr:uid="{00000000-0005-0000-0000-00002B9F0000}"/>
    <cellStyle name="Normal 2 9 7" xfId="28334" xr:uid="{00000000-0005-0000-0000-00002C9F0000}"/>
    <cellStyle name="Normal 2 9 7 2" xfId="28335" xr:uid="{00000000-0005-0000-0000-00002D9F0000}"/>
    <cellStyle name="Normal 2 9 7 3" xfId="28336" xr:uid="{00000000-0005-0000-0000-00002E9F0000}"/>
    <cellStyle name="Normal 2 9 7_AVA DVA EL" xfId="28337" xr:uid="{00000000-0005-0000-0000-00002F9F0000}"/>
    <cellStyle name="Normal 2 9 8" xfId="28338" xr:uid="{00000000-0005-0000-0000-0000309F0000}"/>
    <cellStyle name="Normal 2 9 8 2" xfId="28339" xr:uid="{00000000-0005-0000-0000-0000319F0000}"/>
    <cellStyle name="Normal 2 9 8 3" xfId="28340" xr:uid="{00000000-0005-0000-0000-0000329F0000}"/>
    <cellStyle name="Normal 2 9 8_AVA DVA EL" xfId="28341" xr:uid="{00000000-0005-0000-0000-0000339F0000}"/>
    <cellStyle name="Normal 2 9 9" xfId="28342" xr:uid="{00000000-0005-0000-0000-0000349F0000}"/>
    <cellStyle name="Normal 2 9 9 2" xfId="28343" xr:uid="{00000000-0005-0000-0000-0000359F0000}"/>
    <cellStyle name="Normal 2 9 9 3" xfId="28344" xr:uid="{00000000-0005-0000-0000-0000369F0000}"/>
    <cellStyle name="Normal 2 9 9_AVA DVA EL" xfId="28345" xr:uid="{00000000-0005-0000-0000-0000379F0000}"/>
    <cellStyle name="Normal 2 9_3. Chng in credit spreads" xfId="50487" xr:uid="{00000000-0005-0000-0000-0000389F0000}"/>
    <cellStyle name="Normal 2_~0149226" xfId="8358" xr:uid="{00000000-0005-0000-0000-0000399F0000}"/>
    <cellStyle name="Normal 20" xfId="8359" xr:uid="{00000000-0005-0000-0000-00003A9F0000}"/>
    <cellStyle name="Normal 20 10" xfId="50488" xr:uid="{00000000-0005-0000-0000-00003B9F0000}"/>
    <cellStyle name="Normal 20 11" xfId="50489" xr:uid="{00000000-0005-0000-0000-00003C9F0000}"/>
    <cellStyle name="Normal 20 2" xfId="8360" xr:uid="{00000000-0005-0000-0000-00003D9F0000}"/>
    <cellStyle name="Normal 20 2 2" xfId="28346" xr:uid="{00000000-0005-0000-0000-00003E9F0000}"/>
    <cellStyle name="Normal 20 2 2 2" xfId="28347" xr:uid="{00000000-0005-0000-0000-00003F9F0000}"/>
    <cellStyle name="Normal 20 2 2 3" xfId="28348" xr:uid="{00000000-0005-0000-0000-0000409F0000}"/>
    <cellStyle name="Normal 20 2 2_AVA DVA EL" xfId="28349" xr:uid="{00000000-0005-0000-0000-0000419F0000}"/>
    <cellStyle name="Normal 20 2 3" xfId="28350" xr:uid="{00000000-0005-0000-0000-0000429F0000}"/>
    <cellStyle name="Normal 20 2 4" xfId="50490" xr:uid="{00000000-0005-0000-0000-0000439F0000}"/>
    <cellStyle name="Normal 20 2_AVA DVA EL" xfId="28351" xr:uid="{00000000-0005-0000-0000-0000449F0000}"/>
    <cellStyle name="Normal 20 3" xfId="8361" xr:uid="{00000000-0005-0000-0000-0000459F0000}"/>
    <cellStyle name="Normal 20 3 2" xfId="28352" xr:uid="{00000000-0005-0000-0000-0000469F0000}"/>
    <cellStyle name="Normal 20 3 3" xfId="50491" xr:uid="{00000000-0005-0000-0000-0000479F0000}"/>
    <cellStyle name="Normal 20 3_AVA DVA EL" xfId="28353" xr:uid="{00000000-0005-0000-0000-0000489F0000}"/>
    <cellStyle name="Normal 20 4" xfId="8362" xr:uid="{00000000-0005-0000-0000-0000499F0000}"/>
    <cellStyle name="Normal 20 4 2" xfId="28354" xr:uid="{00000000-0005-0000-0000-00004A9F0000}"/>
    <cellStyle name="Normal 20 4 3" xfId="50492" xr:uid="{00000000-0005-0000-0000-00004B9F0000}"/>
    <cellStyle name="Normal 20 4_AVA DVA EL" xfId="28355" xr:uid="{00000000-0005-0000-0000-00004C9F0000}"/>
    <cellStyle name="Normal 20 5" xfId="8363" xr:uid="{00000000-0005-0000-0000-00004D9F0000}"/>
    <cellStyle name="Normal 20 5 2" xfId="28356" xr:uid="{00000000-0005-0000-0000-00004E9F0000}"/>
    <cellStyle name="Normal 20 5_AVA DVA EL" xfId="28357" xr:uid="{00000000-0005-0000-0000-00004F9F0000}"/>
    <cellStyle name="Normal 20 6" xfId="8364" xr:uid="{00000000-0005-0000-0000-0000509F0000}"/>
    <cellStyle name="Normal 20 6 2" xfId="28358" xr:uid="{00000000-0005-0000-0000-0000519F0000}"/>
    <cellStyle name="Normal 20 6_AVA DVA EL" xfId="28359" xr:uid="{00000000-0005-0000-0000-0000529F0000}"/>
    <cellStyle name="Normal 20 7" xfId="8365" xr:uid="{00000000-0005-0000-0000-0000539F0000}"/>
    <cellStyle name="Normal 20 7 2" xfId="28360" xr:uid="{00000000-0005-0000-0000-0000549F0000}"/>
    <cellStyle name="Normal 20 7_AVA DVA EL" xfId="28361" xr:uid="{00000000-0005-0000-0000-0000559F0000}"/>
    <cellStyle name="Normal 20 8" xfId="28362" xr:uid="{00000000-0005-0000-0000-0000569F0000}"/>
    <cellStyle name="Normal 20 8 2" xfId="28363" xr:uid="{00000000-0005-0000-0000-0000579F0000}"/>
    <cellStyle name="Normal 20 8 3" xfId="28364" xr:uid="{00000000-0005-0000-0000-0000589F0000}"/>
    <cellStyle name="Normal 20 8_AVA DVA EL" xfId="28365" xr:uid="{00000000-0005-0000-0000-0000599F0000}"/>
    <cellStyle name="Normal 20 9" xfId="28366" xr:uid="{00000000-0005-0000-0000-00005A9F0000}"/>
    <cellStyle name="Normal 20_7. Other MTM adjustments" xfId="50493" xr:uid="{00000000-0005-0000-0000-00005B9F0000}"/>
    <cellStyle name="Normal 21" xfId="8366" xr:uid="{00000000-0005-0000-0000-00005C9F0000}"/>
    <cellStyle name="Normal 21 10" xfId="50494" xr:uid="{00000000-0005-0000-0000-00005D9F0000}"/>
    <cellStyle name="Normal 21 11" xfId="50495" xr:uid="{00000000-0005-0000-0000-00005E9F0000}"/>
    <cellStyle name="Normal 21 2" xfId="8367" xr:uid="{00000000-0005-0000-0000-00005F9F0000}"/>
    <cellStyle name="Normal 21 2 2" xfId="28367" xr:uid="{00000000-0005-0000-0000-0000609F0000}"/>
    <cellStyle name="Normal 21 2 2 2" xfId="28368" xr:uid="{00000000-0005-0000-0000-0000619F0000}"/>
    <cellStyle name="Normal 21 2 2 2 2" xfId="50496" xr:uid="{00000000-0005-0000-0000-0000629F0000}"/>
    <cellStyle name="Normal 21 2 2 2 2 2" xfId="50497" xr:uid="{00000000-0005-0000-0000-0000639F0000}"/>
    <cellStyle name="Normal 21 2 2 2 3" xfId="50498" xr:uid="{00000000-0005-0000-0000-0000649F0000}"/>
    <cellStyle name="Normal 21 2 2 2 4" xfId="50499" xr:uid="{00000000-0005-0000-0000-0000659F0000}"/>
    <cellStyle name="Normal 21 2 2 2_3. Chng in credit spreads" xfId="50500" xr:uid="{00000000-0005-0000-0000-0000669F0000}"/>
    <cellStyle name="Normal 21 2 2 3" xfId="28369" xr:uid="{00000000-0005-0000-0000-0000679F0000}"/>
    <cellStyle name="Normal 21 2 2 3 2" xfId="50501" xr:uid="{00000000-0005-0000-0000-0000689F0000}"/>
    <cellStyle name="Normal 21 2 2 4" xfId="50502" xr:uid="{00000000-0005-0000-0000-0000699F0000}"/>
    <cellStyle name="Normal 21 2 2 5" xfId="50503" xr:uid="{00000000-0005-0000-0000-00006A9F0000}"/>
    <cellStyle name="Normal 21 2 2_3. Chng in credit spreads" xfId="50504" xr:uid="{00000000-0005-0000-0000-00006B9F0000}"/>
    <cellStyle name="Normal 21 2 3" xfId="28370" xr:uid="{00000000-0005-0000-0000-00006C9F0000}"/>
    <cellStyle name="Normal 21 2 3 2" xfId="28371" xr:uid="{00000000-0005-0000-0000-00006D9F0000}"/>
    <cellStyle name="Normal 21 2 3 2 2" xfId="50505" xr:uid="{00000000-0005-0000-0000-00006E9F0000}"/>
    <cellStyle name="Normal 21 2 3 2 2 2" xfId="50506" xr:uid="{00000000-0005-0000-0000-00006F9F0000}"/>
    <cellStyle name="Normal 21 2 3 2 3" xfId="50507" xr:uid="{00000000-0005-0000-0000-0000709F0000}"/>
    <cellStyle name="Normal 21 2 3 2 4" xfId="50508" xr:uid="{00000000-0005-0000-0000-0000719F0000}"/>
    <cellStyle name="Normal 21 2 3 2_3. Chng in credit spreads" xfId="50509" xr:uid="{00000000-0005-0000-0000-0000729F0000}"/>
    <cellStyle name="Normal 21 2 3 3" xfId="28372" xr:uid="{00000000-0005-0000-0000-0000739F0000}"/>
    <cellStyle name="Normal 21 2 3 3 2" xfId="50510" xr:uid="{00000000-0005-0000-0000-0000749F0000}"/>
    <cellStyle name="Normal 21 2 3 4" xfId="50511" xr:uid="{00000000-0005-0000-0000-0000759F0000}"/>
    <cellStyle name="Normal 21 2 3 5" xfId="50512" xr:uid="{00000000-0005-0000-0000-0000769F0000}"/>
    <cellStyle name="Normal 21 2 3_3. Chng in credit spreads" xfId="50513" xr:uid="{00000000-0005-0000-0000-0000779F0000}"/>
    <cellStyle name="Normal 21 2 4" xfId="28373" xr:uid="{00000000-0005-0000-0000-0000789F0000}"/>
    <cellStyle name="Normal 21 2 4 2" xfId="50514" xr:uid="{00000000-0005-0000-0000-0000799F0000}"/>
    <cellStyle name="Normal 21 2 4 2 2" xfId="50515" xr:uid="{00000000-0005-0000-0000-00007A9F0000}"/>
    <cellStyle name="Normal 21 2 4 3" xfId="50516" xr:uid="{00000000-0005-0000-0000-00007B9F0000}"/>
    <cellStyle name="Normal 21 2 4 4" xfId="50517" xr:uid="{00000000-0005-0000-0000-00007C9F0000}"/>
    <cellStyle name="Normal 21 2 4_3. Chng in credit spreads" xfId="50518" xr:uid="{00000000-0005-0000-0000-00007D9F0000}"/>
    <cellStyle name="Normal 21 2 5" xfId="50519" xr:uid="{00000000-0005-0000-0000-00007E9F0000}"/>
    <cellStyle name="Normal 21 2 5 2" xfId="50520" xr:uid="{00000000-0005-0000-0000-00007F9F0000}"/>
    <cellStyle name="Normal 21 2 6" xfId="50521" xr:uid="{00000000-0005-0000-0000-0000809F0000}"/>
    <cellStyle name="Normal 21 2 7" xfId="50522" xr:uid="{00000000-0005-0000-0000-0000819F0000}"/>
    <cellStyle name="Normal 21 2_3. Chng in credit spreads" xfId="50523" xr:uid="{00000000-0005-0000-0000-0000829F0000}"/>
    <cellStyle name="Normal 21 3" xfId="8368" xr:uid="{00000000-0005-0000-0000-0000839F0000}"/>
    <cellStyle name="Normal 21 3 2" xfId="28374" xr:uid="{00000000-0005-0000-0000-0000849F0000}"/>
    <cellStyle name="Normal 21 3 2 2" xfId="28375" xr:uid="{00000000-0005-0000-0000-0000859F0000}"/>
    <cellStyle name="Normal 21 3 2 2 2" xfId="50524" xr:uid="{00000000-0005-0000-0000-0000869F0000}"/>
    <cellStyle name="Normal 21 3 2 3" xfId="28376" xr:uid="{00000000-0005-0000-0000-0000879F0000}"/>
    <cellStyle name="Normal 21 3 2 3 2" xfId="50525" xr:uid="{00000000-0005-0000-0000-0000889F0000}"/>
    <cellStyle name="Normal 21 3 2 4" xfId="50526" xr:uid="{00000000-0005-0000-0000-0000899F0000}"/>
    <cellStyle name="Normal 21 3 2_3. Chng in credit spreads" xfId="50527" xr:uid="{00000000-0005-0000-0000-00008A9F0000}"/>
    <cellStyle name="Normal 21 3 3" xfId="28377" xr:uid="{00000000-0005-0000-0000-00008B9F0000}"/>
    <cellStyle name="Normal 21 3 3 2" xfId="28378" xr:uid="{00000000-0005-0000-0000-00008C9F0000}"/>
    <cellStyle name="Normal 21 3 3 3" xfId="28379" xr:uid="{00000000-0005-0000-0000-00008D9F0000}"/>
    <cellStyle name="Normal 21 3 3 4" xfId="50528" xr:uid="{00000000-0005-0000-0000-00008E9F0000}"/>
    <cellStyle name="Normal 21 3 3_AVA DVA EL" xfId="28380" xr:uid="{00000000-0005-0000-0000-00008F9F0000}"/>
    <cellStyle name="Normal 21 3 4" xfId="28381" xr:uid="{00000000-0005-0000-0000-0000909F0000}"/>
    <cellStyle name="Normal 21 3 4 2" xfId="50529" xr:uid="{00000000-0005-0000-0000-0000919F0000}"/>
    <cellStyle name="Normal 21 3 5" xfId="50530" xr:uid="{00000000-0005-0000-0000-0000929F0000}"/>
    <cellStyle name="Normal 21 3_3. Chng in credit spreads" xfId="50531" xr:uid="{00000000-0005-0000-0000-0000939F0000}"/>
    <cellStyle name="Normal 21 4" xfId="8369" xr:uid="{00000000-0005-0000-0000-0000949F0000}"/>
    <cellStyle name="Normal 21 4 2" xfId="28382" xr:uid="{00000000-0005-0000-0000-0000959F0000}"/>
    <cellStyle name="Normal 21 4 2 2" xfId="28383" xr:uid="{00000000-0005-0000-0000-0000969F0000}"/>
    <cellStyle name="Normal 21 4 2 3" xfId="28384" xr:uid="{00000000-0005-0000-0000-0000979F0000}"/>
    <cellStyle name="Normal 21 4 2_AVA DVA EL" xfId="28385" xr:uid="{00000000-0005-0000-0000-0000989F0000}"/>
    <cellStyle name="Normal 21 4 3" xfId="28386" xr:uid="{00000000-0005-0000-0000-0000999F0000}"/>
    <cellStyle name="Normal 21 4 3 2" xfId="28387" xr:uid="{00000000-0005-0000-0000-00009A9F0000}"/>
    <cellStyle name="Normal 21 4 3 3" xfId="28388" xr:uid="{00000000-0005-0000-0000-00009B9F0000}"/>
    <cellStyle name="Normal 21 4 3_AVA DVA EL" xfId="28389" xr:uid="{00000000-0005-0000-0000-00009C9F0000}"/>
    <cellStyle name="Normal 21 4 4" xfId="28390" xr:uid="{00000000-0005-0000-0000-00009D9F0000}"/>
    <cellStyle name="Normal 21 4 5" xfId="50532" xr:uid="{00000000-0005-0000-0000-00009E9F0000}"/>
    <cellStyle name="Normal 21 4_AVA DVA EL" xfId="28391" xr:uid="{00000000-0005-0000-0000-00009F9F0000}"/>
    <cellStyle name="Normal 21 5" xfId="8370" xr:uid="{00000000-0005-0000-0000-0000A09F0000}"/>
    <cellStyle name="Normal 21 5 2" xfId="28392" xr:uid="{00000000-0005-0000-0000-0000A19F0000}"/>
    <cellStyle name="Normal 21 5 2 2" xfId="28393" xr:uid="{00000000-0005-0000-0000-0000A29F0000}"/>
    <cellStyle name="Normal 21 5 2 3" xfId="28394" xr:uid="{00000000-0005-0000-0000-0000A39F0000}"/>
    <cellStyle name="Normal 21 5 2_AVA DVA EL" xfId="28395" xr:uid="{00000000-0005-0000-0000-0000A49F0000}"/>
    <cellStyle name="Normal 21 5 3" xfId="28396" xr:uid="{00000000-0005-0000-0000-0000A59F0000}"/>
    <cellStyle name="Normal 21 5 3 2" xfId="28397" xr:uid="{00000000-0005-0000-0000-0000A69F0000}"/>
    <cellStyle name="Normal 21 5 3 3" xfId="28398" xr:uid="{00000000-0005-0000-0000-0000A79F0000}"/>
    <cellStyle name="Normal 21 5 3_AVA DVA EL" xfId="28399" xr:uid="{00000000-0005-0000-0000-0000A89F0000}"/>
    <cellStyle name="Normal 21 5 4" xfId="28400" xr:uid="{00000000-0005-0000-0000-0000A99F0000}"/>
    <cellStyle name="Normal 21 5 5" xfId="50533" xr:uid="{00000000-0005-0000-0000-0000AA9F0000}"/>
    <cellStyle name="Normal 21 5_AVA DVA EL" xfId="28401" xr:uid="{00000000-0005-0000-0000-0000AB9F0000}"/>
    <cellStyle name="Normal 21 6" xfId="8371" xr:uid="{00000000-0005-0000-0000-0000AC9F0000}"/>
    <cellStyle name="Normal 21 6 2" xfId="28402" xr:uid="{00000000-0005-0000-0000-0000AD9F0000}"/>
    <cellStyle name="Normal 21 6 2 2" xfId="28403" xr:uid="{00000000-0005-0000-0000-0000AE9F0000}"/>
    <cellStyle name="Normal 21 6 2 3" xfId="28404" xr:uid="{00000000-0005-0000-0000-0000AF9F0000}"/>
    <cellStyle name="Normal 21 6 2_AVA DVA EL" xfId="28405" xr:uid="{00000000-0005-0000-0000-0000B09F0000}"/>
    <cellStyle name="Normal 21 6 3" xfId="28406" xr:uid="{00000000-0005-0000-0000-0000B19F0000}"/>
    <cellStyle name="Normal 21 6 3 2" xfId="28407" xr:uid="{00000000-0005-0000-0000-0000B29F0000}"/>
    <cellStyle name="Normal 21 6 3 3" xfId="28408" xr:uid="{00000000-0005-0000-0000-0000B39F0000}"/>
    <cellStyle name="Normal 21 6 3_AVA DVA EL" xfId="28409" xr:uid="{00000000-0005-0000-0000-0000B49F0000}"/>
    <cellStyle name="Normal 21 6 4" xfId="28410" xr:uid="{00000000-0005-0000-0000-0000B59F0000}"/>
    <cellStyle name="Normal 21 6_AVA DVA EL" xfId="28411" xr:uid="{00000000-0005-0000-0000-0000B69F0000}"/>
    <cellStyle name="Normal 21 7" xfId="8372" xr:uid="{00000000-0005-0000-0000-0000B79F0000}"/>
    <cellStyle name="Normal 21 7 2" xfId="28412" xr:uid="{00000000-0005-0000-0000-0000B89F0000}"/>
    <cellStyle name="Normal 21 7 2 2" xfId="28413" xr:uid="{00000000-0005-0000-0000-0000B99F0000}"/>
    <cellStyle name="Normal 21 7 2 3" xfId="28414" xr:uid="{00000000-0005-0000-0000-0000BA9F0000}"/>
    <cellStyle name="Normal 21 7 2_AVA DVA EL" xfId="28415" xr:uid="{00000000-0005-0000-0000-0000BB9F0000}"/>
    <cellStyle name="Normal 21 7 3" xfId="28416" xr:uid="{00000000-0005-0000-0000-0000BC9F0000}"/>
    <cellStyle name="Normal 21 7 3 2" xfId="28417" xr:uid="{00000000-0005-0000-0000-0000BD9F0000}"/>
    <cellStyle name="Normal 21 7 3 3" xfId="28418" xr:uid="{00000000-0005-0000-0000-0000BE9F0000}"/>
    <cellStyle name="Normal 21 7 3_AVA DVA EL" xfId="28419" xr:uid="{00000000-0005-0000-0000-0000BF9F0000}"/>
    <cellStyle name="Normal 21 7 4" xfId="28420" xr:uid="{00000000-0005-0000-0000-0000C09F0000}"/>
    <cellStyle name="Normal 21 7_AVA DVA EL" xfId="28421" xr:uid="{00000000-0005-0000-0000-0000C19F0000}"/>
    <cellStyle name="Normal 21 8" xfId="28422" xr:uid="{00000000-0005-0000-0000-0000C29F0000}"/>
    <cellStyle name="Normal 21 8 2" xfId="28423" xr:uid="{00000000-0005-0000-0000-0000C39F0000}"/>
    <cellStyle name="Normal 21 8 3" xfId="28424" xr:uid="{00000000-0005-0000-0000-0000C49F0000}"/>
    <cellStyle name="Normal 21 8_AVA DVA EL" xfId="28425" xr:uid="{00000000-0005-0000-0000-0000C59F0000}"/>
    <cellStyle name="Normal 21 9" xfId="28426" xr:uid="{00000000-0005-0000-0000-0000C69F0000}"/>
    <cellStyle name="Normal 21_7. Other MTM adjustments" xfId="50534" xr:uid="{00000000-0005-0000-0000-0000C79F0000}"/>
    <cellStyle name="Normal 22" xfId="8373" xr:uid="{00000000-0005-0000-0000-0000C89F0000}"/>
    <cellStyle name="Normal 22 2" xfId="28427" xr:uid="{00000000-0005-0000-0000-0000C99F0000}"/>
    <cellStyle name="Normal 22 2 2" xfId="28428" xr:uid="{00000000-0005-0000-0000-0000CA9F0000}"/>
    <cellStyle name="Normal 22 2 3" xfId="28429" xr:uid="{00000000-0005-0000-0000-0000CB9F0000}"/>
    <cellStyle name="Normal 22 2 4" xfId="50535" xr:uid="{00000000-0005-0000-0000-0000CC9F0000}"/>
    <cellStyle name="Normal 22 2_AVA DVA EL" xfId="28430" xr:uid="{00000000-0005-0000-0000-0000CD9F0000}"/>
    <cellStyle name="Normal 22 3" xfId="28431" xr:uid="{00000000-0005-0000-0000-0000CE9F0000}"/>
    <cellStyle name="Normal 22 3 2" xfId="50536" xr:uid="{00000000-0005-0000-0000-0000CF9F0000}"/>
    <cellStyle name="Normal 22 4" xfId="50537" xr:uid="{00000000-0005-0000-0000-0000D09F0000}"/>
    <cellStyle name="Normal 22 4 2" xfId="50538" xr:uid="{00000000-0005-0000-0000-0000D19F0000}"/>
    <cellStyle name="Normal 22 5" xfId="50539" xr:uid="{00000000-0005-0000-0000-0000D29F0000}"/>
    <cellStyle name="Normal 22 6" xfId="50540" xr:uid="{00000000-0005-0000-0000-0000D39F0000}"/>
    <cellStyle name="Normal 22_7. Other MTM adjustments" xfId="50541" xr:uid="{00000000-0005-0000-0000-0000D49F0000}"/>
    <cellStyle name="Normal 23" xfId="8374" xr:uid="{00000000-0005-0000-0000-0000D59F0000}"/>
    <cellStyle name="Normal 23 2" xfId="28432" xr:uid="{00000000-0005-0000-0000-0000D69F0000}"/>
    <cellStyle name="Normal 23 2 2" xfId="28433" xr:uid="{00000000-0005-0000-0000-0000D79F0000}"/>
    <cellStyle name="Normal 23 2 3" xfId="28434" xr:uid="{00000000-0005-0000-0000-0000D89F0000}"/>
    <cellStyle name="Normal 23 2 4" xfId="50542" xr:uid="{00000000-0005-0000-0000-0000D99F0000}"/>
    <cellStyle name="Normal 23 2_AVA DVA EL" xfId="28435" xr:uid="{00000000-0005-0000-0000-0000DA9F0000}"/>
    <cellStyle name="Normal 23 3" xfId="28436" xr:uid="{00000000-0005-0000-0000-0000DB9F0000}"/>
    <cellStyle name="Normal 23 3 2" xfId="28437" xr:uid="{00000000-0005-0000-0000-0000DC9F0000}"/>
    <cellStyle name="Normal 23 3 2 2" xfId="50543" xr:uid="{00000000-0005-0000-0000-0000DD9F0000}"/>
    <cellStyle name="Normal 23 3 2 2 2" xfId="50544" xr:uid="{00000000-0005-0000-0000-0000DE9F0000}"/>
    <cellStyle name="Normal 23 3 2 3" xfId="50545" xr:uid="{00000000-0005-0000-0000-0000DF9F0000}"/>
    <cellStyle name="Normal 23 3 2 4" xfId="50546" xr:uid="{00000000-0005-0000-0000-0000E09F0000}"/>
    <cellStyle name="Normal 23 3 2_3. Chng in credit spreads" xfId="50547" xr:uid="{00000000-0005-0000-0000-0000E19F0000}"/>
    <cellStyle name="Normal 23 3 3" xfId="28438" xr:uid="{00000000-0005-0000-0000-0000E29F0000}"/>
    <cellStyle name="Normal 23 3 3 2" xfId="50548" xr:uid="{00000000-0005-0000-0000-0000E39F0000}"/>
    <cellStyle name="Normal 23 3 4" xfId="50549" xr:uid="{00000000-0005-0000-0000-0000E49F0000}"/>
    <cellStyle name="Normal 23 3 5" xfId="50550" xr:uid="{00000000-0005-0000-0000-0000E59F0000}"/>
    <cellStyle name="Normal 23 3_3. Chng in credit spreads" xfId="50551" xr:uid="{00000000-0005-0000-0000-0000E69F0000}"/>
    <cellStyle name="Normal 23 4" xfId="28439" xr:uid="{00000000-0005-0000-0000-0000E79F0000}"/>
    <cellStyle name="Normal 23 4 2" xfId="28440" xr:uid="{00000000-0005-0000-0000-0000E89F0000}"/>
    <cellStyle name="Normal 23 4 3" xfId="28441" xr:uid="{00000000-0005-0000-0000-0000E99F0000}"/>
    <cellStyle name="Normal 23 4 4" xfId="50552" xr:uid="{00000000-0005-0000-0000-0000EA9F0000}"/>
    <cellStyle name="Normal 23 4_AVA DVA EL" xfId="28442" xr:uid="{00000000-0005-0000-0000-0000EB9F0000}"/>
    <cellStyle name="Normal 23 5" xfId="28443" xr:uid="{00000000-0005-0000-0000-0000EC9F0000}"/>
    <cellStyle name="Normal 23 6" xfId="50553" xr:uid="{00000000-0005-0000-0000-0000ED9F0000}"/>
    <cellStyle name="Normal 23_7. Other MTM adjustments" xfId="50554" xr:uid="{00000000-0005-0000-0000-0000EE9F0000}"/>
    <cellStyle name="Normal 24" xfId="8375" xr:uid="{00000000-0005-0000-0000-0000EF9F0000}"/>
    <cellStyle name="Normal 24 2" xfId="8376" xr:uid="{00000000-0005-0000-0000-0000F09F0000}"/>
    <cellStyle name="Normal 24 2 2" xfId="50555" xr:uid="{00000000-0005-0000-0000-0000F19F0000}"/>
    <cellStyle name="Normal 24 3" xfId="28444" xr:uid="{00000000-0005-0000-0000-0000F29F0000}"/>
    <cellStyle name="Normal 24 3 2" xfId="28445" xr:uid="{00000000-0005-0000-0000-0000F39F0000}"/>
    <cellStyle name="Normal 24 3 3" xfId="28446" xr:uid="{00000000-0005-0000-0000-0000F49F0000}"/>
    <cellStyle name="Normal 24 3 4" xfId="50556" xr:uid="{00000000-0005-0000-0000-0000F59F0000}"/>
    <cellStyle name="Normal 24 3_AVA DVA EL" xfId="28447" xr:uid="{00000000-0005-0000-0000-0000F69F0000}"/>
    <cellStyle name="Normal 24 4" xfId="28448" xr:uid="{00000000-0005-0000-0000-0000F79F0000}"/>
    <cellStyle name="Normal 24 4 2" xfId="28449" xr:uid="{00000000-0005-0000-0000-0000F89F0000}"/>
    <cellStyle name="Normal 24 4 3" xfId="28450" xr:uid="{00000000-0005-0000-0000-0000F99F0000}"/>
    <cellStyle name="Normal 24 4_AVA DVA EL" xfId="28451" xr:uid="{00000000-0005-0000-0000-0000FA9F0000}"/>
    <cellStyle name="Normal 24 5" xfId="50557" xr:uid="{00000000-0005-0000-0000-0000FB9F0000}"/>
    <cellStyle name="Normal 24_7. Other MTM adjustments" xfId="50558"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2" xr:uid="{00000000-0005-0000-0000-000000A00000}"/>
    <cellStyle name="Normal 25 2 2_AVA DVA EL" xfId="28453" xr:uid="{00000000-0005-0000-0000-000001A00000}"/>
    <cellStyle name="Normal 25 2 3" xfId="28454" xr:uid="{00000000-0005-0000-0000-000002A00000}"/>
    <cellStyle name="Normal 25 2 4" xfId="50559" xr:uid="{00000000-0005-0000-0000-000003A00000}"/>
    <cellStyle name="Normal 25 2_AVA DVA EL" xfId="28455" xr:uid="{00000000-0005-0000-0000-000004A00000}"/>
    <cellStyle name="Normal 25 3" xfId="8380" xr:uid="{00000000-0005-0000-0000-000005A00000}"/>
    <cellStyle name="Normal 25 3 2" xfId="28456" xr:uid="{00000000-0005-0000-0000-000006A00000}"/>
    <cellStyle name="Normal 25 3_AVA DVA EL" xfId="28457" xr:uid="{00000000-0005-0000-0000-000007A00000}"/>
    <cellStyle name="Normal 25 4" xfId="28458" xr:uid="{00000000-0005-0000-0000-000008A00000}"/>
    <cellStyle name="Normal 25 4 2" xfId="28459" xr:uid="{00000000-0005-0000-0000-000009A00000}"/>
    <cellStyle name="Normal 25 4 3" xfId="28460" xr:uid="{00000000-0005-0000-0000-00000AA00000}"/>
    <cellStyle name="Normal 25 4_AVA DVA EL" xfId="28461" xr:uid="{00000000-0005-0000-0000-00000BA00000}"/>
    <cellStyle name="Normal 25 5" xfId="28462" xr:uid="{00000000-0005-0000-0000-00000CA00000}"/>
    <cellStyle name="Normal 25 5 2" xfId="28463" xr:uid="{00000000-0005-0000-0000-00000DA00000}"/>
    <cellStyle name="Normal 25 5 3" xfId="28464" xr:uid="{00000000-0005-0000-0000-00000EA00000}"/>
    <cellStyle name="Normal 25 5_AVA DVA EL" xfId="28465" xr:uid="{00000000-0005-0000-0000-00000FA00000}"/>
    <cellStyle name="Normal 25 6" xfId="28466" xr:uid="{00000000-0005-0000-0000-000010A00000}"/>
    <cellStyle name="Normal 25 7" xfId="50560" xr:uid="{00000000-0005-0000-0000-000011A00000}"/>
    <cellStyle name="Normal 25 8" xfId="50561" xr:uid="{00000000-0005-0000-0000-000012A00000}"/>
    <cellStyle name="Normal 25 9" xfId="50562" xr:uid="{00000000-0005-0000-0000-000013A00000}"/>
    <cellStyle name="Normal 25_AVA DVA EL" xfId="28467" xr:uid="{00000000-0005-0000-0000-000014A00000}"/>
    <cellStyle name="Normal 26" xfId="8381" xr:uid="{00000000-0005-0000-0000-000015A00000}"/>
    <cellStyle name="Normal 26 2" xfId="8382" xr:uid="{00000000-0005-0000-0000-000016A00000}"/>
    <cellStyle name="Normal 26 2 2" xfId="28468" xr:uid="{00000000-0005-0000-0000-000017A00000}"/>
    <cellStyle name="Normal 26 2_AVA DVA EL" xfId="28469" xr:uid="{00000000-0005-0000-0000-000018A00000}"/>
    <cellStyle name="Normal 26 3" xfId="28470" xr:uid="{00000000-0005-0000-0000-000019A00000}"/>
    <cellStyle name="Normal 26 3 2" xfId="28471" xr:uid="{00000000-0005-0000-0000-00001AA00000}"/>
    <cellStyle name="Normal 26 3 3" xfId="28472" xr:uid="{00000000-0005-0000-0000-00001BA00000}"/>
    <cellStyle name="Normal 26 3 4" xfId="50563" xr:uid="{00000000-0005-0000-0000-00001CA00000}"/>
    <cellStyle name="Normal 26 3_AVA DVA EL" xfId="28473" xr:uid="{00000000-0005-0000-0000-00001DA00000}"/>
    <cellStyle name="Normal 26 4" xfId="28474" xr:uid="{00000000-0005-0000-0000-00001EA00000}"/>
    <cellStyle name="Normal 26 5" xfId="50564" xr:uid="{00000000-0005-0000-0000-00001FA00000}"/>
    <cellStyle name="Normal 26_3. Chng in credit spreads" xfId="50565" xr:uid="{00000000-0005-0000-0000-000020A00000}"/>
    <cellStyle name="Normal 27" xfId="8383" xr:uid="{00000000-0005-0000-0000-000021A00000}"/>
    <cellStyle name="Normal 27 2" xfId="8384" xr:uid="{00000000-0005-0000-0000-000022A00000}"/>
    <cellStyle name="Normal 27 2 2" xfId="28475" xr:uid="{00000000-0005-0000-0000-000023A00000}"/>
    <cellStyle name="Normal 27 2 2 2" xfId="28476" xr:uid="{00000000-0005-0000-0000-000024A00000}"/>
    <cellStyle name="Normal 27 2 2 3" xfId="28477" xr:uid="{00000000-0005-0000-0000-000025A00000}"/>
    <cellStyle name="Normal 27 2 2_AVA DVA EL" xfId="28478" xr:uid="{00000000-0005-0000-0000-000026A00000}"/>
    <cellStyle name="Normal 27 2 3" xfId="28479" xr:uid="{00000000-0005-0000-0000-000027A00000}"/>
    <cellStyle name="Normal 27 2 4" xfId="50566" xr:uid="{00000000-0005-0000-0000-000028A00000}"/>
    <cellStyle name="Normal 27 2_AVA DVA EL" xfId="28480" xr:uid="{00000000-0005-0000-0000-000029A00000}"/>
    <cellStyle name="Normal 27 3" xfId="28481" xr:uid="{00000000-0005-0000-0000-00002AA00000}"/>
    <cellStyle name="Normal 27 3 2" xfId="28482" xr:uid="{00000000-0005-0000-0000-00002BA00000}"/>
    <cellStyle name="Normal 27 3 3" xfId="28483" xr:uid="{00000000-0005-0000-0000-00002CA00000}"/>
    <cellStyle name="Normal 27 3 4" xfId="50567" xr:uid="{00000000-0005-0000-0000-00002DA00000}"/>
    <cellStyle name="Normal 27 3_AVA DVA EL" xfId="28484" xr:uid="{00000000-0005-0000-0000-00002EA00000}"/>
    <cellStyle name="Normal 27 4" xfId="28485" xr:uid="{00000000-0005-0000-0000-00002FA00000}"/>
    <cellStyle name="Normal 27 5" xfId="50568" xr:uid="{00000000-0005-0000-0000-000030A00000}"/>
    <cellStyle name="Normal 27 6" xfId="50569" xr:uid="{00000000-0005-0000-0000-000031A00000}"/>
    <cellStyle name="Normal 27_7. Other MTM adjustments" xfId="50570" xr:uid="{00000000-0005-0000-0000-000032A00000}"/>
    <cellStyle name="Normal 28" xfId="8385" xr:uid="{00000000-0005-0000-0000-000033A00000}"/>
    <cellStyle name="Normal 28 2" xfId="8386" xr:uid="{00000000-0005-0000-0000-000034A00000}"/>
    <cellStyle name="Normal 28 2 2" xfId="28486" xr:uid="{00000000-0005-0000-0000-000035A00000}"/>
    <cellStyle name="Normal 28 2_AVA DVA EL" xfId="28487" xr:uid="{00000000-0005-0000-0000-000036A00000}"/>
    <cellStyle name="Normal 28 3" xfId="8387" xr:uid="{00000000-0005-0000-0000-000037A00000}"/>
    <cellStyle name="Normal 28 3 2" xfId="28488" xr:uid="{00000000-0005-0000-0000-000038A00000}"/>
    <cellStyle name="Normal 28 3 3" xfId="50571" xr:uid="{00000000-0005-0000-0000-000039A00000}"/>
    <cellStyle name="Normal 28 3_AVA DVA EL" xfId="28489" xr:uid="{00000000-0005-0000-0000-00003AA00000}"/>
    <cellStyle name="Normal 28 4" xfId="28490" xr:uid="{00000000-0005-0000-0000-00003BA00000}"/>
    <cellStyle name="Normal 28 4 2" xfId="28491" xr:uid="{00000000-0005-0000-0000-00003CA00000}"/>
    <cellStyle name="Normal 28 4 3" xfId="28492" xr:uid="{00000000-0005-0000-0000-00003DA00000}"/>
    <cellStyle name="Normal 28 4_AVA DVA EL" xfId="28493" xr:uid="{00000000-0005-0000-0000-00003EA00000}"/>
    <cellStyle name="Normal 28 5" xfId="28494" xr:uid="{00000000-0005-0000-0000-00003FA00000}"/>
    <cellStyle name="Normal 28_7. Other MTM adjustments" xfId="50572" xr:uid="{00000000-0005-0000-0000-000040A00000}"/>
    <cellStyle name="Normal 29" xfId="8388" xr:uid="{00000000-0005-0000-0000-000041A00000}"/>
    <cellStyle name="Normal 29 2" xfId="28495" xr:uid="{00000000-0005-0000-0000-000042A00000}"/>
    <cellStyle name="Normal 29 2 2" xfId="28496" xr:uid="{00000000-0005-0000-0000-000043A00000}"/>
    <cellStyle name="Normal 29 2 2 2" xfId="50573" xr:uid="{00000000-0005-0000-0000-000044A00000}"/>
    <cellStyle name="Normal 29 2 3" xfId="28497" xr:uid="{00000000-0005-0000-0000-000045A00000}"/>
    <cellStyle name="Normal 29 2 3 2" xfId="50574" xr:uid="{00000000-0005-0000-0000-000046A00000}"/>
    <cellStyle name="Normal 29 2 4" xfId="50575" xr:uid="{00000000-0005-0000-0000-000047A00000}"/>
    <cellStyle name="Normal 29 2_AVA DVA EL" xfId="28498" xr:uid="{00000000-0005-0000-0000-000048A00000}"/>
    <cellStyle name="Normal 29 3" xfId="28499" xr:uid="{00000000-0005-0000-0000-000049A00000}"/>
    <cellStyle name="Normal 29 3 2" xfId="28500" xr:uid="{00000000-0005-0000-0000-00004AA00000}"/>
    <cellStyle name="Normal 29 3 3" xfId="28501" xr:uid="{00000000-0005-0000-0000-00004BA00000}"/>
    <cellStyle name="Normal 29 3 4" xfId="50576" xr:uid="{00000000-0005-0000-0000-00004CA00000}"/>
    <cellStyle name="Normal 29 3_AVA DVA EL" xfId="28502" xr:uid="{00000000-0005-0000-0000-00004DA00000}"/>
    <cellStyle name="Normal 29 4" xfId="28503" xr:uid="{00000000-0005-0000-0000-00004EA00000}"/>
    <cellStyle name="Normal 29 4 2" xfId="28504" xr:uid="{00000000-0005-0000-0000-00004FA00000}"/>
    <cellStyle name="Normal 29 4 3" xfId="28505" xr:uid="{00000000-0005-0000-0000-000050A00000}"/>
    <cellStyle name="Normal 29 4_AVA DVA EL" xfId="28506" xr:uid="{00000000-0005-0000-0000-000051A00000}"/>
    <cellStyle name="Normal 29 5" xfId="28507" xr:uid="{00000000-0005-0000-0000-000052A00000}"/>
    <cellStyle name="Normal 29 5 2" xfId="28508" xr:uid="{00000000-0005-0000-0000-000053A00000}"/>
    <cellStyle name="Normal 29 5 3" xfId="28509" xr:uid="{00000000-0005-0000-0000-000054A00000}"/>
    <cellStyle name="Normal 29 5_AVA DVA EL" xfId="28510" xr:uid="{00000000-0005-0000-0000-000055A00000}"/>
    <cellStyle name="Normal 29 6" xfId="28511" xr:uid="{00000000-0005-0000-0000-000056A00000}"/>
    <cellStyle name="Normal 29 7" xfId="50577" xr:uid="{00000000-0005-0000-0000-000057A00000}"/>
    <cellStyle name="Normal 29 8" xfId="50578" xr:uid="{00000000-0005-0000-0000-000058A00000}"/>
    <cellStyle name="Normal 29 9" xfId="50579" xr:uid="{00000000-0005-0000-0000-000059A00000}"/>
    <cellStyle name="Normal 29_AVA DVA EL" xfId="28512" xr:uid="{00000000-0005-0000-0000-00005AA00000}"/>
    <cellStyle name="Normal 3" xfId="8389" xr:uid="{00000000-0005-0000-0000-00005BA00000}"/>
    <cellStyle name="Normal 3 10" xfId="8390" xr:uid="{00000000-0005-0000-0000-00005CA00000}"/>
    <cellStyle name="Normal 3 10 2" xfId="28513" xr:uid="{00000000-0005-0000-0000-00005DA00000}"/>
    <cellStyle name="Normal 3 10 3" xfId="50580" xr:uid="{00000000-0005-0000-0000-00005EA00000}"/>
    <cellStyle name="Normal 3 10_AVA DVA EL" xfId="28514" xr:uid="{00000000-0005-0000-0000-00005FA00000}"/>
    <cellStyle name="Normal 3 11" xfId="8391" xr:uid="{00000000-0005-0000-0000-000060A00000}"/>
    <cellStyle name="Normal 3 11 2" xfId="28515" xr:uid="{00000000-0005-0000-0000-000061A00000}"/>
    <cellStyle name="Normal 3 11 2 2" xfId="28516" xr:uid="{00000000-0005-0000-0000-000062A00000}"/>
    <cellStyle name="Normal 3 11 2 3" xfId="28517" xr:uid="{00000000-0005-0000-0000-000063A00000}"/>
    <cellStyle name="Normal 3 11 2_AVA DVA EL" xfId="28518" xr:uid="{00000000-0005-0000-0000-000064A00000}"/>
    <cellStyle name="Normal 3 11 3" xfId="28519" xr:uid="{00000000-0005-0000-0000-000065A00000}"/>
    <cellStyle name="Normal 3 11_AVA DVA EL" xfId="28520" xr:uid="{00000000-0005-0000-0000-000066A00000}"/>
    <cellStyle name="Normal 3 12" xfId="8392" xr:uid="{00000000-0005-0000-0000-000067A00000}"/>
    <cellStyle name="Normal 3 12 2" xfId="28521" xr:uid="{00000000-0005-0000-0000-000068A00000}"/>
    <cellStyle name="Normal 3 12 2 2" xfId="28522" xr:uid="{00000000-0005-0000-0000-000069A00000}"/>
    <cellStyle name="Normal 3 12 2 3" xfId="28523" xr:uid="{00000000-0005-0000-0000-00006AA00000}"/>
    <cellStyle name="Normal 3 12 2_AVA DVA EL" xfId="28524" xr:uid="{00000000-0005-0000-0000-00006BA00000}"/>
    <cellStyle name="Normal 3 12 3" xfId="28525" xr:uid="{00000000-0005-0000-0000-00006CA00000}"/>
    <cellStyle name="Normal 3 12_AVA DVA EL" xfId="28526" xr:uid="{00000000-0005-0000-0000-00006DA00000}"/>
    <cellStyle name="Normal 3 13" xfId="8393" xr:uid="{00000000-0005-0000-0000-00006EA00000}"/>
    <cellStyle name="Normal 3 13 2" xfId="28527" xr:uid="{00000000-0005-0000-0000-00006FA00000}"/>
    <cellStyle name="Normal 3 13 2 2" xfId="28528" xr:uid="{00000000-0005-0000-0000-000070A00000}"/>
    <cellStyle name="Normal 3 13 2 3" xfId="28529" xr:uid="{00000000-0005-0000-0000-000071A00000}"/>
    <cellStyle name="Normal 3 13 2_AVA DVA EL" xfId="28530" xr:uid="{00000000-0005-0000-0000-000072A00000}"/>
    <cellStyle name="Normal 3 13 3" xfId="28531" xr:uid="{00000000-0005-0000-0000-000073A00000}"/>
    <cellStyle name="Normal 3 13 4" xfId="28532" xr:uid="{00000000-0005-0000-0000-000074A00000}"/>
    <cellStyle name="Normal 3 13_AVA DVA EL" xfId="28533" xr:uid="{00000000-0005-0000-0000-000075A00000}"/>
    <cellStyle name="Normal 3 14" xfId="28534" xr:uid="{00000000-0005-0000-0000-000076A00000}"/>
    <cellStyle name="Normal 3 14 2" xfId="28535" xr:uid="{00000000-0005-0000-0000-000077A00000}"/>
    <cellStyle name="Normal 3 14 2 2" xfId="28536" xr:uid="{00000000-0005-0000-0000-000078A00000}"/>
    <cellStyle name="Normal 3 14 2 3" xfId="28537" xr:uid="{00000000-0005-0000-0000-000079A00000}"/>
    <cellStyle name="Normal 3 14 2_AVA DVA EL" xfId="28538" xr:uid="{00000000-0005-0000-0000-00007AA00000}"/>
    <cellStyle name="Normal 3 14 3" xfId="28539" xr:uid="{00000000-0005-0000-0000-00007BA00000}"/>
    <cellStyle name="Normal 3 14 4" xfId="28540" xr:uid="{00000000-0005-0000-0000-00007CA00000}"/>
    <cellStyle name="Normal 3 14 5" xfId="36069" xr:uid="{00000000-0005-0000-0000-00007DA00000}"/>
    <cellStyle name="Normal 3 14 6" xfId="36043" xr:uid="{00000000-0005-0000-0000-00007EA00000}"/>
    <cellStyle name="Normal 3 14_AVA DVA EL" xfId="28541" xr:uid="{00000000-0005-0000-0000-00007FA00000}"/>
    <cellStyle name="Normal 3 15" xfId="28542" xr:uid="{00000000-0005-0000-0000-000080A00000}"/>
    <cellStyle name="Normal 3 15 2" xfId="28543" xr:uid="{00000000-0005-0000-0000-000081A00000}"/>
    <cellStyle name="Normal 3 15 3" xfId="28544" xr:uid="{00000000-0005-0000-0000-000082A00000}"/>
    <cellStyle name="Normal 3 15 4" xfId="36104" xr:uid="{00000000-0005-0000-0000-000083A00000}"/>
    <cellStyle name="Normal 3 15_AVA DVA EL" xfId="28545" xr:uid="{00000000-0005-0000-0000-000084A00000}"/>
    <cellStyle name="Normal 3 16" xfId="28546" xr:uid="{00000000-0005-0000-0000-000085A00000}"/>
    <cellStyle name="Normal 3 17" xfId="35981" xr:uid="{00000000-0005-0000-0000-000086A00000}"/>
    <cellStyle name="Normal 3 18" xfId="36569" xr:uid="{00000000-0005-0000-0000-000087A00000}"/>
    <cellStyle name="Normal 3 19" xfId="36869" xr:uid="{00000000-0005-0000-0000-000088A00000}"/>
    <cellStyle name="Normal 3 2" xfId="8394" xr:uid="{00000000-0005-0000-0000-000089A00000}"/>
    <cellStyle name="Normal 3 2 10" xfId="8395" xr:uid="{00000000-0005-0000-0000-00008AA00000}"/>
    <cellStyle name="Normal 3 2 10 2" xfId="28547" xr:uid="{00000000-0005-0000-0000-00008BA00000}"/>
    <cellStyle name="Normal 3 2 10 2 2" xfId="28548" xr:uid="{00000000-0005-0000-0000-00008CA00000}"/>
    <cellStyle name="Normal 3 2 10 2 3" xfId="28549" xr:uid="{00000000-0005-0000-0000-00008DA00000}"/>
    <cellStyle name="Normal 3 2 10 2_AVA DVA EL" xfId="28550" xr:uid="{00000000-0005-0000-0000-00008EA00000}"/>
    <cellStyle name="Normal 3 2 10 3" xfId="28551" xr:uid="{00000000-0005-0000-0000-00008FA00000}"/>
    <cellStyle name="Normal 3 2 10_AVA DVA EL" xfId="28552" xr:uid="{00000000-0005-0000-0000-000090A00000}"/>
    <cellStyle name="Normal 3 2 11" xfId="8396" xr:uid="{00000000-0005-0000-0000-000091A00000}"/>
    <cellStyle name="Normal 3 2 11 2" xfId="28553" xr:uid="{00000000-0005-0000-0000-000092A00000}"/>
    <cellStyle name="Normal 3 2 11 2 2" xfId="28554" xr:uid="{00000000-0005-0000-0000-000093A00000}"/>
    <cellStyle name="Normal 3 2 11 2 3" xfId="28555" xr:uid="{00000000-0005-0000-0000-000094A00000}"/>
    <cellStyle name="Normal 3 2 11 2_AVA DVA EL" xfId="28556" xr:uid="{00000000-0005-0000-0000-000095A00000}"/>
    <cellStyle name="Normal 3 2 11 3" xfId="28557" xr:uid="{00000000-0005-0000-0000-000096A00000}"/>
    <cellStyle name="Normal 3 2 11_AVA DVA EL" xfId="28558" xr:uid="{00000000-0005-0000-0000-000097A00000}"/>
    <cellStyle name="Normal 3 2 12" xfId="8397" xr:uid="{00000000-0005-0000-0000-000098A00000}"/>
    <cellStyle name="Normal 3 2 12 2" xfId="8398" xr:uid="{00000000-0005-0000-0000-000099A00000}"/>
    <cellStyle name="Normal 3 2 12 2 2" xfId="28559" xr:uid="{00000000-0005-0000-0000-00009AA00000}"/>
    <cellStyle name="Normal 3 2 12 2_A01" xfId="35954" xr:uid="{00000000-0005-0000-0000-00009BA00000}"/>
    <cellStyle name="Normal 3 2 12 3" xfId="28560" xr:uid="{00000000-0005-0000-0000-00009CA00000}"/>
    <cellStyle name="Normal 3 2 12 3 2" xfId="28561" xr:uid="{00000000-0005-0000-0000-00009DA00000}"/>
    <cellStyle name="Normal 3 2 12 3 3" xfId="28562" xr:uid="{00000000-0005-0000-0000-00009EA00000}"/>
    <cellStyle name="Normal 3 2 12 3_AVA DVA EL" xfId="28563" xr:uid="{00000000-0005-0000-0000-00009FA00000}"/>
    <cellStyle name="Normal 3 2 12 4" xfId="28564" xr:uid="{00000000-0005-0000-0000-0000A0A00000}"/>
    <cellStyle name="Normal 3 2 12 5" xfId="36871" xr:uid="{00000000-0005-0000-0000-0000A1A00000}"/>
    <cellStyle name="Normal 3 2 12_4Q16" xfId="28565" xr:uid="{00000000-0005-0000-0000-0000A2A00000}"/>
    <cellStyle name="Normal 3 2 13" xfId="8399" xr:uid="{00000000-0005-0000-0000-0000A3A00000}"/>
    <cellStyle name="Normal 3 2 13 2" xfId="28566" xr:uid="{00000000-0005-0000-0000-0000A4A00000}"/>
    <cellStyle name="Normal 3 2 13 2 2" xfId="28567" xr:uid="{00000000-0005-0000-0000-0000A5A00000}"/>
    <cellStyle name="Normal 3 2 13 2 3" xfId="28568" xr:uid="{00000000-0005-0000-0000-0000A6A00000}"/>
    <cellStyle name="Normal 3 2 13 2_AVA DVA EL" xfId="28569" xr:uid="{00000000-0005-0000-0000-0000A7A00000}"/>
    <cellStyle name="Normal 3 2 13 3" xfId="28570" xr:uid="{00000000-0005-0000-0000-0000A8A00000}"/>
    <cellStyle name="Normal 3 2 13_A01" xfId="35955" xr:uid="{00000000-0005-0000-0000-0000A9A00000}"/>
    <cellStyle name="Normal 3 2 14" xfId="8400" xr:uid="{00000000-0005-0000-0000-0000AAA00000}"/>
    <cellStyle name="Normal 3 2 14 2" xfId="28571" xr:uid="{00000000-0005-0000-0000-0000ABA00000}"/>
    <cellStyle name="Normal 3 2 14 2 2" xfId="28572" xr:uid="{00000000-0005-0000-0000-0000ACA00000}"/>
    <cellStyle name="Normal 3 2 14 2 3" xfId="28573" xr:uid="{00000000-0005-0000-0000-0000ADA00000}"/>
    <cellStyle name="Normal 3 2 14 2_AVA DVA EL" xfId="28574" xr:uid="{00000000-0005-0000-0000-0000AEA00000}"/>
    <cellStyle name="Normal 3 2 14 3" xfId="28575" xr:uid="{00000000-0005-0000-0000-0000AFA00000}"/>
    <cellStyle name="Normal 3 2 14_A01" xfId="35956" xr:uid="{00000000-0005-0000-0000-0000B0A00000}"/>
    <cellStyle name="Normal 3 2 15" xfId="28576" xr:uid="{00000000-0005-0000-0000-0000B1A00000}"/>
    <cellStyle name="Normal 3 2 15 2" xfId="28577" xr:uid="{00000000-0005-0000-0000-0000B2A00000}"/>
    <cellStyle name="Normal 3 2 15 2 2" xfId="28578" xr:uid="{00000000-0005-0000-0000-0000B3A00000}"/>
    <cellStyle name="Normal 3 2 15 2 3" xfId="28579" xr:uid="{00000000-0005-0000-0000-0000B4A00000}"/>
    <cellStyle name="Normal 3 2 15 2_AVA DVA EL" xfId="28580" xr:uid="{00000000-0005-0000-0000-0000B5A00000}"/>
    <cellStyle name="Normal 3 2 15 3" xfId="28581" xr:uid="{00000000-0005-0000-0000-0000B6A00000}"/>
    <cellStyle name="Normal 3 2 15 4" xfId="28582" xr:uid="{00000000-0005-0000-0000-0000B7A00000}"/>
    <cellStyle name="Normal 3 2 15 5" xfId="36070" xr:uid="{00000000-0005-0000-0000-0000B8A00000}"/>
    <cellStyle name="Normal 3 2 15 6" xfId="36042" xr:uid="{00000000-0005-0000-0000-0000B9A00000}"/>
    <cellStyle name="Normal 3 2 15_AVA DVA EL" xfId="28583" xr:uid="{00000000-0005-0000-0000-0000BAA00000}"/>
    <cellStyle name="Normal 3 2 16" xfId="28584" xr:uid="{00000000-0005-0000-0000-0000BBA00000}"/>
    <cellStyle name="Normal 3 2 16 2" xfId="28585" xr:uid="{00000000-0005-0000-0000-0000BCA00000}"/>
    <cellStyle name="Normal 3 2 16 3" xfId="28586" xr:uid="{00000000-0005-0000-0000-0000BDA00000}"/>
    <cellStyle name="Normal 3 2 16 4" xfId="36125" xr:uid="{00000000-0005-0000-0000-0000BEA00000}"/>
    <cellStyle name="Normal 3 2 16_AVA DVA EL" xfId="28587" xr:uid="{00000000-0005-0000-0000-0000BFA00000}"/>
    <cellStyle name="Normal 3 2 17" xfId="28588" xr:uid="{00000000-0005-0000-0000-0000C0A00000}"/>
    <cellStyle name="Normal 3 2 18" xfId="35999" xr:uid="{00000000-0005-0000-0000-0000C1A00000}"/>
    <cellStyle name="Normal 3 2 19" xfId="36088" xr:uid="{00000000-0005-0000-0000-0000C2A00000}"/>
    <cellStyle name="Normal 3 2 2" xfId="8401" xr:uid="{00000000-0005-0000-0000-0000C3A00000}"/>
    <cellStyle name="Normal 3 2 2 10" xfId="8402" xr:uid="{00000000-0005-0000-0000-0000C4A00000}"/>
    <cellStyle name="Normal 3 2 2 10 2" xfId="28589" xr:uid="{00000000-0005-0000-0000-0000C5A00000}"/>
    <cellStyle name="Normal 3 2 2 10 2 2" xfId="28590" xr:uid="{00000000-0005-0000-0000-0000C6A00000}"/>
    <cellStyle name="Normal 3 2 2 10 2 3" xfId="28591" xr:uid="{00000000-0005-0000-0000-0000C7A00000}"/>
    <cellStyle name="Normal 3 2 2 10 2_AVA DVA EL" xfId="28592" xr:uid="{00000000-0005-0000-0000-0000C8A00000}"/>
    <cellStyle name="Normal 3 2 2 10 3" xfId="28593" xr:uid="{00000000-0005-0000-0000-0000C9A00000}"/>
    <cellStyle name="Normal 3 2 2 10_AVA DVA EL" xfId="28594" xr:uid="{00000000-0005-0000-0000-0000CAA00000}"/>
    <cellStyle name="Normal 3 2 2 11" xfId="28595" xr:uid="{00000000-0005-0000-0000-0000CBA00000}"/>
    <cellStyle name="Normal 3 2 2 11 2" xfId="28596" xr:uid="{00000000-0005-0000-0000-0000CCA00000}"/>
    <cellStyle name="Normal 3 2 2 11 2 2" xfId="28597" xr:uid="{00000000-0005-0000-0000-0000CDA00000}"/>
    <cellStyle name="Normal 3 2 2 11 2 3" xfId="28598" xr:uid="{00000000-0005-0000-0000-0000CEA00000}"/>
    <cellStyle name="Normal 3 2 2 11 2_AVA DVA EL" xfId="28599" xr:uid="{00000000-0005-0000-0000-0000CFA00000}"/>
    <cellStyle name="Normal 3 2 2 11 3" xfId="28600" xr:uid="{00000000-0005-0000-0000-0000D0A00000}"/>
    <cellStyle name="Normal 3 2 2 11 4" xfId="28601" xr:uid="{00000000-0005-0000-0000-0000D1A00000}"/>
    <cellStyle name="Normal 3 2 2 11_AVA DVA EL" xfId="28602" xr:uid="{00000000-0005-0000-0000-0000D2A00000}"/>
    <cellStyle name="Normal 3 2 2 12" xfId="28603" xr:uid="{00000000-0005-0000-0000-0000D3A00000}"/>
    <cellStyle name="Normal 3 2 2 12 2" xfId="28604" xr:uid="{00000000-0005-0000-0000-0000D4A00000}"/>
    <cellStyle name="Normal 3 2 2 12 3" xfId="28605" xr:uid="{00000000-0005-0000-0000-0000D5A00000}"/>
    <cellStyle name="Normal 3 2 2 12_AVA DVA EL" xfId="28606" xr:uid="{00000000-0005-0000-0000-0000D6A00000}"/>
    <cellStyle name="Normal 3 2 2 13" xfId="28607" xr:uid="{00000000-0005-0000-0000-0000D7A00000}"/>
    <cellStyle name="Normal 3 2 2 14" xfId="50581" xr:uid="{00000000-0005-0000-0000-0000D8A00000}"/>
    <cellStyle name="Normal 3 2 2 15" xfId="50582" xr:uid="{00000000-0005-0000-0000-0000D9A00000}"/>
    <cellStyle name="Normal 3 2 2 2" xfId="8403" xr:uid="{00000000-0005-0000-0000-0000DAA00000}"/>
    <cellStyle name="Normal 3 2 2 2 10" xfId="28608" xr:uid="{00000000-0005-0000-0000-0000DBA00000}"/>
    <cellStyle name="Normal 3 2 2 2 10 2" xfId="28609" xr:uid="{00000000-0005-0000-0000-0000DCA00000}"/>
    <cellStyle name="Normal 3 2 2 2 10 3" xfId="28610" xr:uid="{00000000-0005-0000-0000-0000DDA00000}"/>
    <cellStyle name="Normal 3 2 2 2 10_AVA DVA EL" xfId="28611" xr:uid="{00000000-0005-0000-0000-0000DEA00000}"/>
    <cellStyle name="Normal 3 2 2 2 11" xfId="28612" xr:uid="{00000000-0005-0000-0000-0000DFA00000}"/>
    <cellStyle name="Normal 3 2 2 2 11 2" xfId="28613" xr:uid="{00000000-0005-0000-0000-0000E0A00000}"/>
    <cellStyle name="Normal 3 2 2 2 11 3" xfId="28614" xr:uid="{00000000-0005-0000-0000-0000E1A00000}"/>
    <cellStyle name="Normal 3 2 2 2 11_AVA DVA EL" xfId="28615" xr:uid="{00000000-0005-0000-0000-0000E2A00000}"/>
    <cellStyle name="Normal 3 2 2 2 12" xfId="28616" xr:uid="{00000000-0005-0000-0000-0000E3A00000}"/>
    <cellStyle name="Normal 3 2 2 2 2" xfId="28617" xr:uid="{00000000-0005-0000-0000-0000E4A00000}"/>
    <cellStyle name="Normal 3 2 2 2 2 10" xfId="28618" xr:uid="{00000000-0005-0000-0000-0000E5A00000}"/>
    <cellStyle name="Normal 3 2 2 2 2 11" xfId="28619" xr:uid="{00000000-0005-0000-0000-0000E6A00000}"/>
    <cellStyle name="Normal 3 2 2 2 2 2" xfId="28620" xr:uid="{00000000-0005-0000-0000-0000E7A00000}"/>
    <cellStyle name="Normal 3 2 2 2 2 2 2" xfId="28621" xr:uid="{00000000-0005-0000-0000-0000E8A00000}"/>
    <cellStyle name="Normal 3 2 2 2 2 2 2 2" xfId="28622" xr:uid="{00000000-0005-0000-0000-0000E9A00000}"/>
    <cellStyle name="Normal 3 2 2 2 2 2 2 3" xfId="28623" xr:uid="{00000000-0005-0000-0000-0000EAA00000}"/>
    <cellStyle name="Normal 3 2 2 2 2 2 2_AVA DVA EL" xfId="28624" xr:uid="{00000000-0005-0000-0000-0000EBA00000}"/>
    <cellStyle name="Normal 3 2 2 2 2 2 3" xfId="28625" xr:uid="{00000000-0005-0000-0000-0000ECA00000}"/>
    <cellStyle name="Normal 3 2 2 2 2 2 3 2" xfId="28626" xr:uid="{00000000-0005-0000-0000-0000EDA00000}"/>
    <cellStyle name="Normal 3 2 2 2 2 2 3 3" xfId="28627" xr:uid="{00000000-0005-0000-0000-0000EEA00000}"/>
    <cellStyle name="Normal 3 2 2 2 2 2 3_AVA DVA EL" xfId="28628" xr:uid="{00000000-0005-0000-0000-0000EFA00000}"/>
    <cellStyle name="Normal 3 2 2 2 2 2 4" xfId="28629" xr:uid="{00000000-0005-0000-0000-0000F0A00000}"/>
    <cellStyle name="Normal 3 2 2 2 2 2 5" xfId="28630" xr:uid="{00000000-0005-0000-0000-0000F1A00000}"/>
    <cellStyle name="Normal 3 2 2 2 2 2_AVA DVA EL" xfId="28631" xr:uid="{00000000-0005-0000-0000-0000F2A00000}"/>
    <cellStyle name="Normal 3 2 2 2 2 3" xfId="28632" xr:uid="{00000000-0005-0000-0000-0000F3A00000}"/>
    <cellStyle name="Normal 3 2 2 2 2 3 2" xfId="28633" xr:uid="{00000000-0005-0000-0000-0000F4A00000}"/>
    <cellStyle name="Normal 3 2 2 2 2 3 3" xfId="28634" xr:uid="{00000000-0005-0000-0000-0000F5A00000}"/>
    <cellStyle name="Normal 3 2 2 2 2 3_AVA DVA EL" xfId="28635" xr:uid="{00000000-0005-0000-0000-0000F6A00000}"/>
    <cellStyle name="Normal 3 2 2 2 2 4" xfId="28636" xr:uid="{00000000-0005-0000-0000-0000F7A00000}"/>
    <cellStyle name="Normal 3 2 2 2 2 4 2" xfId="28637" xr:uid="{00000000-0005-0000-0000-0000F8A00000}"/>
    <cellStyle name="Normal 3 2 2 2 2 4 3" xfId="28638" xr:uid="{00000000-0005-0000-0000-0000F9A00000}"/>
    <cellStyle name="Normal 3 2 2 2 2 4_AVA DVA EL" xfId="28639" xr:uid="{00000000-0005-0000-0000-0000FAA00000}"/>
    <cellStyle name="Normal 3 2 2 2 2 5" xfId="28640" xr:uid="{00000000-0005-0000-0000-0000FBA00000}"/>
    <cellStyle name="Normal 3 2 2 2 2 5 2" xfId="28641" xr:uid="{00000000-0005-0000-0000-0000FCA00000}"/>
    <cellStyle name="Normal 3 2 2 2 2 5 3" xfId="28642" xr:uid="{00000000-0005-0000-0000-0000FDA00000}"/>
    <cellStyle name="Normal 3 2 2 2 2 5_AVA DVA EL" xfId="28643" xr:uid="{00000000-0005-0000-0000-0000FEA00000}"/>
    <cellStyle name="Normal 3 2 2 2 2 6" xfId="28644" xr:uid="{00000000-0005-0000-0000-0000FFA00000}"/>
    <cellStyle name="Normal 3 2 2 2 2 6 2" xfId="28645" xr:uid="{00000000-0005-0000-0000-000000A10000}"/>
    <cellStyle name="Normal 3 2 2 2 2 6 3" xfId="28646" xr:uid="{00000000-0005-0000-0000-000001A10000}"/>
    <cellStyle name="Normal 3 2 2 2 2 6_AVA DVA EL" xfId="28647" xr:uid="{00000000-0005-0000-0000-000002A10000}"/>
    <cellStyle name="Normal 3 2 2 2 2 7" xfId="28648" xr:uid="{00000000-0005-0000-0000-000003A10000}"/>
    <cellStyle name="Normal 3 2 2 2 2 7 2" xfId="28649" xr:uid="{00000000-0005-0000-0000-000004A10000}"/>
    <cellStyle name="Normal 3 2 2 2 2 7 3" xfId="28650" xr:uid="{00000000-0005-0000-0000-000005A10000}"/>
    <cellStyle name="Normal 3 2 2 2 2 7_AVA DVA EL" xfId="28651" xr:uid="{00000000-0005-0000-0000-000006A10000}"/>
    <cellStyle name="Normal 3 2 2 2 2 8" xfId="28652" xr:uid="{00000000-0005-0000-0000-000007A10000}"/>
    <cellStyle name="Normal 3 2 2 2 2 8 2" xfId="28653" xr:uid="{00000000-0005-0000-0000-000008A10000}"/>
    <cellStyle name="Normal 3 2 2 2 2 8 3" xfId="28654" xr:uid="{00000000-0005-0000-0000-000009A10000}"/>
    <cellStyle name="Normal 3 2 2 2 2 8_AVA DVA EL" xfId="28655" xr:uid="{00000000-0005-0000-0000-00000AA10000}"/>
    <cellStyle name="Normal 3 2 2 2 2 9" xfId="28656" xr:uid="{00000000-0005-0000-0000-00000BA10000}"/>
    <cellStyle name="Normal 3 2 2 2 2 9 2" xfId="28657" xr:uid="{00000000-0005-0000-0000-00000CA10000}"/>
    <cellStyle name="Normal 3 2 2 2 2 9 3" xfId="28658" xr:uid="{00000000-0005-0000-0000-00000DA10000}"/>
    <cellStyle name="Normal 3 2 2 2 2 9_AVA DVA EL" xfId="28659" xr:uid="{00000000-0005-0000-0000-00000EA10000}"/>
    <cellStyle name="Normal 3 2 2 2 2_AVA DVA EL" xfId="28660" xr:uid="{00000000-0005-0000-0000-00000FA10000}"/>
    <cellStyle name="Normal 3 2 2 2 3" xfId="28661" xr:uid="{00000000-0005-0000-0000-000010A10000}"/>
    <cellStyle name="Normal 3 2 2 2 3 2" xfId="28662" xr:uid="{00000000-0005-0000-0000-000011A10000}"/>
    <cellStyle name="Normal 3 2 2 2 3 2 2" xfId="28663" xr:uid="{00000000-0005-0000-0000-000012A10000}"/>
    <cellStyle name="Normal 3 2 2 2 3 2 3" xfId="28664" xr:uid="{00000000-0005-0000-0000-000013A10000}"/>
    <cellStyle name="Normal 3 2 2 2 3 2_AVA DVA EL" xfId="28665" xr:uid="{00000000-0005-0000-0000-000014A10000}"/>
    <cellStyle name="Normal 3 2 2 2 3 3" xfId="28666" xr:uid="{00000000-0005-0000-0000-000015A10000}"/>
    <cellStyle name="Normal 3 2 2 2 3 3 2" xfId="28667" xr:uid="{00000000-0005-0000-0000-000016A10000}"/>
    <cellStyle name="Normal 3 2 2 2 3 3 3" xfId="28668" xr:uid="{00000000-0005-0000-0000-000017A10000}"/>
    <cellStyle name="Normal 3 2 2 2 3 3_AVA DVA EL" xfId="28669" xr:uid="{00000000-0005-0000-0000-000018A10000}"/>
    <cellStyle name="Normal 3 2 2 2 3 4" xfId="28670" xr:uid="{00000000-0005-0000-0000-000019A10000}"/>
    <cellStyle name="Normal 3 2 2 2 3 5" xfId="28671" xr:uid="{00000000-0005-0000-0000-00001AA10000}"/>
    <cellStyle name="Normal 3 2 2 2 3_AVA DVA EL" xfId="28672" xr:uid="{00000000-0005-0000-0000-00001BA10000}"/>
    <cellStyle name="Normal 3 2 2 2 4" xfId="28673" xr:uid="{00000000-0005-0000-0000-00001CA10000}"/>
    <cellStyle name="Normal 3 2 2 2 4 2" xfId="28674" xr:uid="{00000000-0005-0000-0000-00001DA10000}"/>
    <cellStyle name="Normal 3 2 2 2 4 3" xfId="28675" xr:uid="{00000000-0005-0000-0000-00001EA10000}"/>
    <cellStyle name="Normal 3 2 2 2 4_AVA DVA EL" xfId="28676" xr:uid="{00000000-0005-0000-0000-00001FA10000}"/>
    <cellStyle name="Normal 3 2 2 2 5" xfId="28677" xr:uid="{00000000-0005-0000-0000-000020A10000}"/>
    <cellStyle name="Normal 3 2 2 2 5 2" xfId="28678" xr:uid="{00000000-0005-0000-0000-000021A10000}"/>
    <cellStyle name="Normal 3 2 2 2 5 3" xfId="28679" xr:uid="{00000000-0005-0000-0000-000022A10000}"/>
    <cellStyle name="Normal 3 2 2 2 5_AVA DVA EL" xfId="28680" xr:uid="{00000000-0005-0000-0000-000023A10000}"/>
    <cellStyle name="Normal 3 2 2 2 6" xfId="28681" xr:uid="{00000000-0005-0000-0000-000024A10000}"/>
    <cellStyle name="Normal 3 2 2 2 6 2" xfId="28682" xr:uid="{00000000-0005-0000-0000-000025A10000}"/>
    <cellStyle name="Normal 3 2 2 2 6 3" xfId="28683" xr:uid="{00000000-0005-0000-0000-000026A10000}"/>
    <cellStyle name="Normal 3 2 2 2 6_AVA DVA EL" xfId="28684" xr:uid="{00000000-0005-0000-0000-000027A10000}"/>
    <cellStyle name="Normal 3 2 2 2 7" xfId="28685" xr:uid="{00000000-0005-0000-0000-000028A10000}"/>
    <cellStyle name="Normal 3 2 2 2 7 2" xfId="28686" xr:uid="{00000000-0005-0000-0000-000029A10000}"/>
    <cellStyle name="Normal 3 2 2 2 7 3" xfId="28687" xr:uid="{00000000-0005-0000-0000-00002AA10000}"/>
    <cellStyle name="Normal 3 2 2 2 7_AVA DVA EL" xfId="28688" xr:uid="{00000000-0005-0000-0000-00002BA10000}"/>
    <cellStyle name="Normal 3 2 2 2 8" xfId="28689" xr:uid="{00000000-0005-0000-0000-00002CA10000}"/>
    <cellStyle name="Normal 3 2 2 2 8 2" xfId="28690" xr:uid="{00000000-0005-0000-0000-00002DA10000}"/>
    <cellStyle name="Normal 3 2 2 2 8 3" xfId="28691" xr:uid="{00000000-0005-0000-0000-00002EA10000}"/>
    <cellStyle name="Normal 3 2 2 2 8_AVA DVA EL" xfId="28692" xr:uid="{00000000-0005-0000-0000-00002FA10000}"/>
    <cellStyle name="Normal 3 2 2 2 9" xfId="28693" xr:uid="{00000000-0005-0000-0000-000030A10000}"/>
    <cellStyle name="Normal 3 2 2 2 9 2" xfId="28694" xr:uid="{00000000-0005-0000-0000-000031A10000}"/>
    <cellStyle name="Normal 3 2 2 2 9 3" xfId="28695" xr:uid="{00000000-0005-0000-0000-000032A10000}"/>
    <cellStyle name="Normal 3 2 2 2 9_AVA DVA EL" xfId="28696" xr:uid="{00000000-0005-0000-0000-000033A10000}"/>
    <cellStyle name="Normal 3 2 2 2_AVA DVA EL" xfId="28697" xr:uid="{00000000-0005-0000-0000-000034A10000}"/>
    <cellStyle name="Normal 3 2 2 3" xfId="8404" xr:uid="{00000000-0005-0000-0000-000035A10000}"/>
    <cellStyle name="Normal 3 2 2 3 10" xfId="28698" xr:uid="{00000000-0005-0000-0000-000036A10000}"/>
    <cellStyle name="Normal 3 2 2 3 10 2" xfId="28699" xr:uid="{00000000-0005-0000-0000-000037A10000}"/>
    <cellStyle name="Normal 3 2 2 3 10 3" xfId="28700" xr:uid="{00000000-0005-0000-0000-000038A10000}"/>
    <cellStyle name="Normal 3 2 2 3 10_AVA DVA EL" xfId="28701" xr:uid="{00000000-0005-0000-0000-000039A10000}"/>
    <cellStyle name="Normal 3 2 2 3 11" xfId="28702" xr:uid="{00000000-0005-0000-0000-00003AA10000}"/>
    <cellStyle name="Normal 3 2 2 3 2" xfId="28703" xr:uid="{00000000-0005-0000-0000-00003BA10000}"/>
    <cellStyle name="Normal 3 2 2 3 2 2" xfId="28704" xr:uid="{00000000-0005-0000-0000-00003CA10000}"/>
    <cellStyle name="Normal 3 2 2 3 2 2 2" xfId="28705" xr:uid="{00000000-0005-0000-0000-00003DA10000}"/>
    <cellStyle name="Normal 3 2 2 3 2 2 3" xfId="28706" xr:uid="{00000000-0005-0000-0000-00003EA10000}"/>
    <cellStyle name="Normal 3 2 2 3 2 2_AVA DVA EL" xfId="28707" xr:uid="{00000000-0005-0000-0000-00003FA10000}"/>
    <cellStyle name="Normal 3 2 2 3 2 3" xfId="28708" xr:uid="{00000000-0005-0000-0000-000040A10000}"/>
    <cellStyle name="Normal 3 2 2 3 2 3 2" xfId="28709" xr:uid="{00000000-0005-0000-0000-000041A10000}"/>
    <cellStyle name="Normal 3 2 2 3 2 3 3" xfId="28710" xr:uid="{00000000-0005-0000-0000-000042A10000}"/>
    <cellStyle name="Normal 3 2 2 3 2 3_AVA DVA EL" xfId="28711" xr:uid="{00000000-0005-0000-0000-000043A10000}"/>
    <cellStyle name="Normal 3 2 2 3 2 4" xfId="28712" xr:uid="{00000000-0005-0000-0000-000044A10000}"/>
    <cellStyle name="Normal 3 2 2 3 2 5" xfId="28713" xr:uid="{00000000-0005-0000-0000-000045A10000}"/>
    <cellStyle name="Normal 3 2 2 3 2_AVA DVA EL" xfId="28714" xr:uid="{00000000-0005-0000-0000-000046A10000}"/>
    <cellStyle name="Normal 3 2 2 3 3" xfId="28715" xr:uid="{00000000-0005-0000-0000-000047A10000}"/>
    <cellStyle name="Normal 3 2 2 3 3 2" xfId="28716" xr:uid="{00000000-0005-0000-0000-000048A10000}"/>
    <cellStyle name="Normal 3 2 2 3 3 3" xfId="28717" xr:uid="{00000000-0005-0000-0000-000049A10000}"/>
    <cellStyle name="Normal 3 2 2 3 3_AVA DVA EL" xfId="28718" xr:uid="{00000000-0005-0000-0000-00004AA10000}"/>
    <cellStyle name="Normal 3 2 2 3 4" xfId="28719" xr:uid="{00000000-0005-0000-0000-00004BA10000}"/>
    <cellStyle name="Normal 3 2 2 3 4 2" xfId="28720" xr:uid="{00000000-0005-0000-0000-00004CA10000}"/>
    <cellStyle name="Normal 3 2 2 3 4 3" xfId="28721" xr:uid="{00000000-0005-0000-0000-00004DA10000}"/>
    <cellStyle name="Normal 3 2 2 3 4_AVA DVA EL" xfId="28722" xr:uid="{00000000-0005-0000-0000-00004EA10000}"/>
    <cellStyle name="Normal 3 2 2 3 5" xfId="28723" xr:uid="{00000000-0005-0000-0000-00004FA10000}"/>
    <cellStyle name="Normal 3 2 2 3 5 2" xfId="28724" xr:uid="{00000000-0005-0000-0000-000050A10000}"/>
    <cellStyle name="Normal 3 2 2 3 5 3" xfId="28725" xr:uid="{00000000-0005-0000-0000-000051A10000}"/>
    <cellStyle name="Normal 3 2 2 3 5_AVA DVA EL" xfId="28726" xr:uid="{00000000-0005-0000-0000-000052A10000}"/>
    <cellStyle name="Normal 3 2 2 3 6" xfId="28727" xr:uid="{00000000-0005-0000-0000-000053A10000}"/>
    <cellStyle name="Normal 3 2 2 3 6 2" xfId="28728" xr:uid="{00000000-0005-0000-0000-000054A10000}"/>
    <cellStyle name="Normal 3 2 2 3 6 3" xfId="28729" xr:uid="{00000000-0005-0000-0000-000055A10000}"/>
    <cellStyle name="Normal 3 2 2 3 6_AVA DVA EL" xfId="28730" xr:uid="{00000000-0005-0000-0000-000056A10000}"/>
    <cellStyle name="Normal 3 2 2 3 7" xfId="28731" xr:uid="{00000000-0005-0000-0000-000057A10000}"/>
    <cellStyle name="Normal 3 2 2 3 7 2" xfId="28732" xr:uid="{00000000-0005-0000-0000-000058A10000}"/>
    <cellStyle name="Normal 3 2 2 3 7 3" xfId="28733" xr:uid="{00000000-0005-0000-0000-000059A10000}"/>
    <cellStyle name="Normal 3 2 2 3 7_AVA DVA EL" xfId="28734" xr:uid="{00000000-0005-0000-0000-00005AA10000}"/>
    <cellStyle name="Normal 3 2 2 3 8" xfId="28735" xr:uid="{00000000-0005-0000-0000-00005BA10000}"/>
    <cellStyle name="Normal 3 2 2 3 8 2" xfId="28736" xr:uid="{00000000-0005-0000-0000-00005CA10000}"/>
    <cellStyle name="Normal 3 2 2 3 8 3" xfId="28737" xr:uid="{00000000-0005-0000-0000-00005DA10000}"/>
    <cellStyle name="Normal 3 2 2 3 8_AVA DVA EL" xfId="28738" xr:uid="{00000000-0005-0000-0000-00005EA10000}"/>
    <cellStyle name="Normal 3 2 2 3 9" xfId="28739" xr:uid="{00000000-0005-0000-0000-00005FA10000}"/>
    <cellStyle name="Normal 3 2 2 3 9 2" xfId="28740" xr:uid="{00000000-0005-0000-0000-000060A10000}"/>
    <cellStyle name="Normal 3 2 2 3 9 3" xfId="28741" xr:uid="{00000000-0005-0000-0000-000061A10000}"/>
    <cellStyle name="Normal 3 2 2 3 9_AVA DVA EL" xfId="28742" xr:uid="{00000000-0005-0000-0000-000062A10000}"/>
    <cellStyle name="Normal 3 2 2 3_AVA DVA EL" xfId="28743" xr:uid="{00000000-0005-0000-0000-000063A10000}"/>
    <cellStyle name="Normal 3 2 2 4" xfId="8405" xr:uid="{00000000-0005-0000-0000-000064A10000}"/>
    <cellStyle name="Normal 3 2 2 4 2" xfId="28744" xr:uid="{00000000-0005-0000-0000-000065A10000}"/>
    <cellStyle name="Normal 3 2 2 4 2 2" xfId="28745" xr:uid="{00000000-0005-0000-0000-000066A10000}"/>
    <cellStyle name="Normal 3 2 2 4 2 3" xfId="28746" xr:uid="{00000000-0005-0000-0000-000067A10000}"/>
    <cellStyle name="Normal 3 2 2 4 2_AVA DVA EL" xfId="28747" xr:uid="{00000000-0005-0000-0000-000068A10000}"/>
    <cellStyle name="Normal 3 2 2 4 3" xfId="28748" xr:uid="{00000000-0005-0000-0000-000069A10000}"/>
    <cellStyle name="Normal 3 2 2 4 3 2" xfId="28749" xr:uid="{00000000-0005-0000-0000-00006AA10000}"/>
    <cellStyle name="Normal 3 2 2 4 3 3" xfId="28750" xr:uid="{00000000-0005-0000-0000-00006BA10000}"/>
    <cellStyle name="Normal 3 2 2 4 3_AVA DVA EL" xfId="28751" xr:uid="{00000000-0005-0000-0000-00006CA10000}"/>
    <cellStyle name="Normal 3 2 2 4 4" xfId="28752" xr:uid="{00000000-0005-0000-0000-00006DA10000}"/>
    <cellStyle name="Normal 3 2 2 4 4 2" xfId="28753" xr:uid="{00000000-0005-0000-0000-00006EA10000}"/>
    <cellStyle name="Normal 3 2 2 4 4 3" xfId="28754" xr:uid="{00000000-0005-0000-0000-00006FA10000}"/>
    <cellStyle name="Normal 3 2 2 4 4_AVA DVA EL" xfId="28755" xr:uid="{00000000-0005-0000-0000-000070A10000}"/>
    <cellStyle name="Normal 3 2 2 4 5" xfId="28756" xr:uid="{00000000-0005-0000-0000-000071A10000}"/>
    <cellStyle name="Normal 3 2 2 4_AVA DVA EL" xfId="28757" xr:uid="{00000000-0005-0000-0000-000072A10000}"/>
    <cellStyle name="Normal 3 2 2 5" xfId="8406" xr:uid="{00000000-0005-0000-0000-000073A10000}"/>
    <cellStyle name="Normal 3 2 2 5 2" xfId="28758" xr:uid="{00000000-0005-0000-0000-000074A10000}"/>
    <cellStyle name="Normal 3 2 2 5 2 2" xfId="28759" xr:uid="{00000000-0005-0000-0000-000075A10000}"/>
    <cellStyle name="Normal 3 2 2 5 2 3" xfId="28760" xr:uid="{00000000-0005-0000-0000-000076A10000}"/>
    <cellStyle name="Normal 3 2 2 5 2_AVA DVA EL" xfId="28761" xr:uid="{00000000-0005-0000-0000-000077A10000}"/>
    <cellStyle name="Normal 3 2 2 5 3" xfId="28762" xr:uid="{00000000-0005-0000-0000-000078A10000}"/>
    <cellStyle name="Normal 3 2 2 5_AVA DVA EL" xfId="28763" xr:uid="{00000000-0005-0000-0000-000079A10000}"/>
    <cellStyle name="Normal 3 2 2 6" xfId="8407" xr:uid="{00000000-0005-0000-0000-00007AA10000}"/>
    <cellStyle name="Normal 3 2 2 6 2" xfId="28764" xr:uid="{00000000-0005-0000-0000-00007BA10000}"/>
    <cellStyle name="Normal 3 2 2 6 2 2" xfId="28765" xr:uid="{00000000-0005-0000-0000-00007CA10000}"/>
    <cellStyle name="Normal 3 2 2 6 2 3" xfId="28766" xr:uid="{00000000-0005-0000-0000-00007DA10000}"/>
    <cellStyle name="Normal 3 2 2 6 2_AVA DVA EL" xfId="28767" xr:uid="{00000000-0005-0000-0000-00007EA10000}"/>
    <cellStyle name="Normal 3 2 2 6 3" xfId="28768" xr:uid="{00000000-0005-0000-0000-00007FA10000}"/>
    <cellStyle name="Normal 3 2 2 6_AVA DVA EL" xfId="28769" xr:uid="{00000000-0005-0000-0000-000080A10000}"/>
    <cellStyle name="Normal 3 2 2 7" xfId="8408" xr:uid="{00000000-0005-0000-0000-000081A10000}"/>
    <cellStyle name="Normal 3 2 2 7 2" xfId="28770" xr:uid="{00000000-0005-0000-0000-000082A10000}"/>
    <cellStyle name="Normal 3 2 2 7 2 2" xfId="28771" xr:uid="{00000000-0005-0000-0000-000083A10000}"/>
    <cellStyle name="Normal 3 2 2 7 2 3" xfId="28772" xr:uid="{00000000-0005-0000-0000-000084A10000}"/>
    <cellStyle name="Normal 3 2 2 7 2_AVA DVA EL" xfId="28773" xr:uid="{00000000-0005-0000-0000-000085A10000}"/>
    <cellStyle name="Normal 3 2 2 7 3" xfId="28774" xr:uid="{00000000-0005-0000-0000-000086A10000}"/>
    <cellStyle name="Normal 3 2 2 7_AVA DVA EL" xfId="28775" xr:uid="{00000000-0005-0000-0000-000087A10000}"/>
    <cellStyle name="Normal 3 2 2 8" xfId="8409" xr:uid="{00000000-0005-0000-0000-000088A10000}"/>
    <cellStyle name="Normal 3 2 2 8 2" xfId="28776" xr:uid="{00000000-0005-0000-0000-000089A10000}"/>
    <cellStyle name="Normal 3 2 2 8 2 2" xfId="28777" xr:uid="{00000000-0005-0000-0000-00008AA10000}"/>
    <cellStyle name="Normal 3 2 2 8 2 3" xfId="28778" xr:uid="{00000000-0005-0000-0000-00008BA10000}"/>
    <cellStyle name="Normal 3 2 2 8 2_AVA DVA EL" xfId="28779" xr:uid="{00000000-0005-0000-0000-00008CA10000}"/>
    <cellStyle name="Normal 3 2 2 8 3" xfId="28780" xr:uid="{00000000-0005-0000-0000-00008DA10000}"/>
    <cellStyle name="Normal 3 2 2 8_AVA DVA EL" xfId="28781" xr:uid="{00000000-0005-0000-0000-00008EA10000}"/>
    <cellStyle name="Normal 3 2 2 9" xfId="8410" xr:uid="{00000000-0005-0000-0000-00008FA10000}"/>
    <cellStyle name="Normal 3 2 2 9 2" xfId="28782" xr:uid="{00000000-0005-0000-0000-000090A10000}"/>
    <cellStyle name="Normal 3 2 2 9 2 2" xfId="28783" xr:uid="{00000000-0005-0000-0000-000091A10000}"/>
    <cellStyle name="Normal 3 2 2 9 2 3" xfId="28784" xr:uid="{00000000-0005-0000-0000-000092A10000}"/>
    <cellStyle name="Normal 3 2 2 9 2_AVA DVA EL" xfId="28785" xr:uid="{00000000-0005-0000-0000-000093A10000}"/>
    <cellStyle name="Normal 3 2 2 9 3" xfId="28786" xr:uid="{00000000-0005-0000-0000-000094A10000}"/>
    <cellStyle name="Normal 3 2 2 9_AVA DVA EL" xfId="28787" xr:uid="{00000000-0005-0000-0000-000095A10000}"/>
    <cellStyle name="Normal 3 2 2_AVA DVA EL" xfId="28788" xr:uid="{00000000-0005-0000-0000-000096A10000}"/>
    <cellStyle name="Normal 3 2 20" xfId="36870" xr:uid="{00000000-0005-0000-0000-000097A10000}"/>
    <cellStyle name="Normal 3 2 3" xfId="8411" xr:uid="{00000000-0005-0000-0000-000098A10000}"/>
    <cellStyle name="Normal 3 2 3 10" xfId="28789" xr:uid="{00000000-0005-0000-0000-000099A10000}"/>
    <cellStyle name="Normal 3 2 3 10 2" xfId="28790" xr:uid="{00000000-0005-0000-0000-00009AA10000}"/>
    <cellStyle name="Normal 3 2 3 10 3" xfId="28791" xr:uid="{00000000-0005-0000-0000-00009BA10000}"/>
    <cellStyle name="Normal 3 2 3 10_AVA DVA EL" xfId="28792" xr:uid="{00000000-0005-0000-0000-00009CA10000}"/>
    <cellStyle name="Normal 3 2 3 11" xfId="28793" xr:uid="{00000000-0005-0000-0000-00009DA10000}"/>
    <cellStyle name="Normal 3 2 3 11 2" xfId="28794" xr:uid="{00000000-0005-0000-0000-00009EA10000}"/>
    <cellStyle name="Normal 3 2 3 11 3" xfId="28795" xr:uid="{00000000-0005-0000-0000-00009FA10000}"/>
    <cellStyle name="Normal 3 2 3 11_AVA DVA EL" xfId="28796" xr:uid="{00000000-0005-0000-0000-0000A0A10000}"/>
    <cellStyle name="Normal 3 2 3 12" xfId="28797" xr:uid="{00000000-0005-0000-0000-0000A1A10000}"/>
    <cellStyle name="Normal 3 2 3 12 2" xfId="28798" xr:uid="{00000000-0005-0000-0000-0000A2A10000}"/>
    <cellStyle name="Normal 3 2 3 12 3" xfId="28799" xr:uid="{00000000-0005-0000-0000-0000A3A10000}"/>
    <cellStyle name="Normal 3 2 3 12_AVA DVA EL" xfId="28800" xr:uid="{00000000-0005-0000-0000-0000A4A10000}"/>
    <cellStyle name="Normal 3 2 3 13" xfId="28801" xr:uid="{00000000-0005-0000-0000-0000A5A10000}"/>
    <cellStyle name="Normal 3 2 3 14" xfId="50583" xr:uid="{00000000-0005-0000-0000-0000A6A10000}"/>
    <cellStyle name="Normal 3 2 3 2" xfId="8412" xr:uid="{00000000-0005-0000-0000-0000A7A10000}"/>
    <cellStyle name="Normal 3 2 3 2 10" xfId="28802" xr:uid="{00000000-0005-0000-0000-0000A8A10000}"/>
    <cellStyle name="Normal 3 2 3 2 10 2" xfId="28803" xr:uid="{00000000-0005-0000-0000-0000A9A10000}"/>
    <cellStyle name="Normal 3 2 3 2 10 3" xfId="28804" xr:uid="{00000000-0005-0000-0000-0000AAA10000}"/>
    <cellStyle name="Normal 3 2 3 2 10_AVA DVA EL" xfId="28805" xr:uid="{00000000-0005-0000-0000-0000ABA10000}"/>
    <cellStyle name="Normal 3 2 3 2 11" xfId="28806" xr:uid="{00000000-0005-0000-0000-0000ACA10000}"/>
    <cellStyle name="Normal 3 2 3 2 11 2" xfId="28807" xr:uid="{00000000-0005-0000-0000-0000ADA10000}"/>
    <cellStyle name="Normal 3 2 3 2 11 3" xfId="28808" xr:uid="{00000000-0005-0000-0000-0000AEA10000}"/>
    <cellStyle name="Normal 3 2 3 2 11_AVA DVA EL" xfId="28809" xr:uid="{00000000-0005-0000-0000-0000AFA10000}"/>
    <cellStyle name="Normal 3 2 3 2 12" xfId="28810" xr:uid="{00000000-0005-0000-0000-0000B0A10000}"/>
    <cellStyle name="Normal 3 2 3 2 2" xfId="28811" xr:uid="{00000000-0005-0000-0000-0000B1A10000}"/>
    <cellStyle name="Normal 3 2 3 2 2 10" xfId="28812" xr:uid="{00000000-0005-0000-0000-0000B2A10000}"/>
    <cellStyle name="Normal 3 2 3 2 2 11" xfId="28813" xr:uid="{00000000-0005-0000-0000-0000B3A10000}"/>
    <cellStyle name="Normal 3 2 3 2 2 2" xfId="28814" xr:uid="{00000000-0005-0000-0000-0000B4A10000}"/>
    <cellStyle name="Normal 3 2 3 2 2 2 2" xfId="28815" xr:uid="{00000000-0005-0000-0000-0000B5A10000}"/>
    <cellStyle name="Normal 3 2 3 2 2 2 2 2" xfId="28816" xr:uid="{00000000-0005-0000-0000-0000B6A10000}"/>
    <cellStyle name="Normal 3 2 3 2 2 2 2 3" xfId="28817" xr:uid="{00000000-0005-0000-0000-0000B7A10000}"/>
    <cellStyle name="Normal 3 2 3 2 2 2 2_AVA DVA EL" xfId="28818" xr:uid="{00000000-0005-0000-0000-0000B8A10000}"/>
    <cellStyle name="Normal 3 2 3 2 2 2 3" xfId="28819" xr:uid="{00000000-0005-0000-0000-0000B9A10000}"/>
    <cellStyle name="Normal 3 2 3 2 2 2 3 2" xfId="28820" xr:uid="{00000000-0005-0000-0000-0000BAA10000}"/>
    <cellStyle name="Normal 3 2 3 2 2 2 3 3" xfId="28821" xr:uid="{00000000-0005-0000-0000-0000BBA10000}"/>
    <cellStyle name="Normal 3 2 3 2 2 2 3_AVA DVA EL" xfId="28822" xr:uid="{00000000-0005-0000-0000-0000BCA10000}"/>
    <cellStyle name="Normal 3 2 3 2 2 2 4" xfId="28823" xr:uid="{00000000-0005-0000-0000-0000BDA10000}"/>
    <cellStyle name="Normal 3 2 3 2 2 2 5" xfId="28824" xr:uid="{00000000-0005-0000-0000-0000BEA10000}"/>
    <cellStyle name="Normal 3 2 3 2 2 2_AVA DVA EL" xfId="28825" xr:uid="{00000000-0005-0000-0000-0000BFA10000}"/>
    <cellStyle name="Normal 3 2 3 2 2 3" xfId="28826" xr:uid="{00000000-0005-0000-0000-0000C0A10000}"/>
    <cellStyle name="Normal 3 2 3 2 2 3 2" xfId="28827" xr:uid="{00000000-0005-0000-0000-0000C1A10000}"/>
    <cellStyle name="Normal 3 2 3 2 2 3 3" xfId="28828" xr:uid="{00000000-0005-0000-0000-0000C2A10000}"/>
    <cellStyle name="Normal 3 2 3 2 2 3_AVA DVA EL" xfId="28829" xr:uid="{00000000-0005-0000-0000-0000C3A10000}"/>
    <cellStyle name="Normal 3 2 3 2 2 4" xfId="28830" xr:uid="{00000000-0005-0000-0000-0000C4A10000}"/>
    <cellStyle name="Normal 3 2 3 2 2 4 2" xfId="28831" xr:uid="{00000000-0005-0000-0000-0000C5A10000}"/>
    <cellStyle name="Normal 3 2 3 2 2 4 3" xfId="28832" xr:uid="{00000000-0005-0000-0000-0000C6A10000}"/>
    <cellStyle name="Normal 3 2 3 2 2 4_AVA DVA EL" xfId="28833" xr:uid="{00000000-0005-0000-0000-0000C7A10000}"/>
    <cellStyle name="Normal 3 2 3 2 2 5" xfId="28834" xr:uid="{00000000-0005-0000-0000-0000C8A10000}"/>
    <cellStyle name="Normal 3 2 3 2 2 5 2" xfId="28835" xr:uid="{00000000-0005-0000-0000-0000C9A10000}"/>
    <cellStyle name="Normal 3 2 3 2 2 5 3" xfId="28836" xr:uid="{00000000-0005-0000-0000-0000CAA10000}"/>
    <cellStyle name="Normal 3 2 3 2 2 5_AVA DVA EL" xfId="28837" xr:uid="{00000000-0005-0000-0000-0000CBA10000}"/>
    <cellStyle name="Normal 3 2 3 2 2 6" xfId="28838" xr:uid="{00000000-0005-0000-0000-0000CCA10000}"/>
    <cellStyle name="Normal 3 2 3 2 2 6 2" xfId="28839" xr:uid="{00000000-0005-0000-0000-0000CDA10000}"/>
    <cellStyle name="Normal 3 2 3 2 2 6 3" xfId="28840" xr:uid="{00000000-0005-0000-0000-0000CEA10000}"/>
    <cellStyle name="Normal 3 2 3 2 2 6_AVA DVA EL" xfId="28841" xr:uid="{00000000-0005-0000-0000-0000CFA10000}"/>
    <cellStyle name="Normal 3 2 3 2 2 7" xfId="28842" xr:uid="{00000000-0005-0000-0000-0000D0A10000}"/>
    <cellStyle name="Normal 3 2 3 2 2 7 2" xfId="28843" xr:uid="{00000000-0005-0000-0000-0000D1A10000}"/>
    <cellStyle name="Normal 3 2 3 2 2 7 3" xfId="28844" xr:uid="{00000000-0005-0000-0000-0000D2A10000}"/>
    <cellStyle name="Normal 3 2 3 2 2 7_AVA DVA EL" xfId="28845" xr:uid="{00000000-0005-0000-0000-0000D3A10000}"/>
    <cellStyle name="Normal 3 2 3 2 2 8" xfId="28846" xr:uid="{00000000-0005-0000-0000-0000D4A10000}"/>
    <cellStyle name="Normal 3 2 3 2 2 8 2" xfId="28847" xr:uid="{00000000-0005-0000-0000-0000D5A10000}"/>
    <cellStyle name="Normal 3 2 3 2 2 8 3" xfId="28848" xr:uid="{00000000-0005-0000-0000-0000D6A10000}"/>
    <cellStyle name="Normal 3 2 3 2 2 8_AVA DVA EL" xfId="28849" xr:uid="{00000000-0005-0000-0000-0000D7A10000}"/>
    <cellStyle name="Normal 3 2 3 2 2 9" xfId="28850" xr:uid="{00000000-0005-0000-0000-0000D8A10000}"/>
    <cellStyle name="Normal 3 2 3 2 2 9 2" xfId="28851" xr:uid="{00000000-0005-0000-0000-0000D9A10000}"/>
    <cellStyle name="Normal 3 2 3 2 2 9 3" xfId="28852" xr:uid="{00000000-0005-0000-0000-0000DAA10000}"/>
    <cellStyle name="Normal 3 2 3 2 2 9_AVA DVA EL" xfId="28853" xr:uid="{00000000-0005-0000-0000-0000DBA10000}"/>
    <cellStyle name="Normal 3 2 3 2 2_AVA DVA EL" xfId="28854" xr:uid="{00000000-0005-0000-0000-0000DCA10000}"/>
    <cellStyle name="Normal 3 2 3 2 3" xfId="28855" xr:uid="{00000000-0005-0000-0000-0000DDA10000}"/>
    <cellStyle name="Normal 3 2 3 2 3 2" xfId="28856" xr:uid="{00000000-0005-0000-0000-0000DEA10000}"/>
    <cellStyle name="Normal 3 2 3 2 3 2 2" xfId="28857" xr:uid="{00000000-0005-0000-0000-0000DFA10000}"/>
    <cellStyle name="Normal 3 2 3 2 3 2 3" xfId="28858" xr:uid="{00000000-0005-0000-0000-0000E0A10000}"/>
    <cellStyle name="Normal 3 2 3 2 3 2_AVA DVA EL" xfId="28859" xr:uid="{00000000-0005-0000-0000-0000E1A10000}"/>
    <cellStyle name="Normal 3 2 3 2 3 3" xfId="28860" xr:uid="{00000000-0005-0000-0000-0000E2A10000}"/>
    <cellStyle name="Normal 3 2 3 2 3 3 2" xfId="28861" xr:uid="{00000000-0005-0000-0000-0000E3A10000}"/>
    <cellStyle name="Normal 3 2 3 2 3 3 3" xfId="28862" xr:uid="{00000000-0005-0000-0000-0000E4A10000}"/>
    <cellStyle name="Normal 3 2 3 2 3 3_AVA DVA EL" xfId="28863" xr:uid="{00000000-0005-0000-0000-0000E5A10000}"/>
    <cellStyle name="Normal 3 2 3 2 3 4" xfId="28864" xr:uid="{00000000-0005-0000-0000-0000E6A10000}"/>
    <cellStyle name="Normal 3 2 3 2 3 5" xfId="28865" xr:uid="{00000000-0005-0000-0000-0000E7A10000}"/>
    <cellStyle name="Normal 3 2 3 2 3_AVA DVA EL" xfId="28866" xr:uid="{00000000-0005-0000-0000-0000E8A10000}"/>
    <cellStyle name="Normal 3 2 3 2 4" xfId="28867" xr:uid="{00000000-0005-0000-0000-0000E9A10000}"/>
    <cellStyle name="Normal 3 2 3 2 4 2" xfId="28868" xr:uid="{00000000-0005-0000-0000-0000EAA10000}"/>
    <cellStyle name="Normal 3 2 3 2 4 3" xfId="28869" xr:uid="{00000000-0005-0000-0000-0000EBA10000}"/>
    <cellStyle name="Normal 3 2 3 2 4_AVA DVA EL" xfId="28870" xr:uid="{00000000-0005-0000-0000-0000ECA10000}"/>
    <cellStyle name="Normal 3 2 3 2 5" xfId="28871" xr:uid="{00000000-0005-0000-0000-0000EDA10000}"/>
    <cellStyle name="Normal 3 2 3 2 5 2" xfId="28872" xr:uid="{00000000-0005-0000-0000-0000EEA10000}"/>
    <cellStyle name="Normal 3 2 3 2 5 3" xfId="28873" xr:uid="{00000000-0005-0000-0000-0000EFA10000}"/>
    <cellStyle name="Normal 3 2 3 2 5_AVA DVA EL" xfId="28874" xr:uid="{00000000-0005-0000-0000-0000F0A10000}"/>
    <cellStyle name="Normal 3 2 3 2 6" xfId="28875" xr:uid="{00000000-0005-0000-0000-0000F1A10000}"/>
    <cellStyle name="Normal 3 2 3 2 6 2" xfId="28876" xr:uid="{00000000-0005-0000-0000-0000F2A10000}"/>
    <cellStyle name="Normal 3 2 3 2 6 3" xfId="28877" xr:uid="{00000000-0005-0000-0000-0000F3A10000}"/>
    <cellStyle name="Normal 3 2 3 2 6_AVA DVA EL" xfId="28878" xr:uid="{00000000-0005-0000-0000-0000F4A10000}"/>
    <cellStyle name="Normal 3 2 3 2 7" xfId="28879" xr:uid="{00000000-0005-0000-0000-0000F5A10000}"/>
    <cellStyle name="Normal 3 2 3 2 7 2" xfId="28880" xr:uid="{00000000-0005-0000-0000-0000F6A10000}"/>
    <cellStyle name="Normal 3 2 3 2 7 3" xfId="28881" xr:uid="{00000000-0005-0000-0000-0000F7A10000}"/>
    <cellStyle name="Normal 3 2 3 2 7_AVA DVA EL" xfId="28882" xr:uid="{00000000-0005-0000-0000-0000F8A10000}"/>
    <cellStyle name="Normal 3 2 3 2 8" xfId="28883" xr:uid="{00000000-0005-0000-0000-0000F9A10000}"/>
    <cellStyle name="Normal 3 2 3 2 8 2" xfId="28884" xr:uid="{00000000-0005-0000-0000-0000FAA10000}"/>
    <cellStyle name="Normal 3 2 3 2 8 3" xfId="28885" xr:uid="{00000000-0005-0000-0000-0000FBA10000}"/>
    <cellStyle name="Normal 3 2 3 2 8_AVA DVA EL" xfId="28886" xr:uid="{00000000-0005-0000-0000-0000FCA10000}"/>
    <cellStyle name="Normal 3 2 3 2 9" xfId="28887" xr:uid="{00000000-0005-0000-0000-0000FDA10000}"/>
    <cellStyle name="Normal 3 2 3 2 9 2" xfId="28888" xr:uid="{00000000-0005-0000-0000-0000FEA10000}"/>
    <cellStyle name="Normal 3 2 3 2 9 3" xfId="28889" xr:uid="{00000000-0005-0000-0000-0000FFA10000}"/>
    <cellStyle name="Normal 3 2 3 2 9_AVA DVA EL" xfId="28890" xr:uid="{00000000-0005-0000-0000-000000A20000}"/>
    <cellStyle name="Normal 3 2 3 2_AVA DVA EL" xfId="28891" xr:uid="{00000000-0005-0000-0000-000001A20000}"/>
    <cellStyle name="Normal 3 2 3 3" xfId="28892" xr:uid="{00000000-0005-0000-0000-000002A20000}"/>
    <cellStyle name="Normal 3 2 3 3 10" xfId="28893" xr:uid="{00000000-0005-0000-0000-000003A20000}"/>
    <cellStyle name="Normal 3 2 3 3 11" xfId="28894" xr:uid="{00000000-0005-0000-0000-000004A20000}"/>
    <cellStyle name="Normal 3 2 3 3 2" xfId="28895" xr:uid="{00000000-0005-0000-0000-000005A20000}"/>
    <cellStyle name="Normal 3 2 3 3 2 2" xfId="28896" xr:uid="{00000000-0005-0000-0000-000006A20000}"/>
    <cellStyle name="Normal 3 2 3 3 2 2 2" xfId="28897" xr:uid="{00000000-0005-0000-0000-000007A20000}"/>
    <cellStyle name="Normal 3 2 3 3 2 2 3" xfId="28898" xr:uid="{00000000-0005-0000-0000-000008A20000}"/>
    <cellStyle name="Normal 3 2 3 3 2 2_AVA DVA EL" xfId="28899" xr:uid="{00000000-0005-0000-0000-000009A20000}"/>
    <cellStyle name="Normal 3 2 3 3 2 3" xfId="28900" xr:uid="{00000000-0005-0000-0000-00000AA20000}"/>
    <cellStyle name="Normal 3 2 3 3 2 3 2" xfId="28901" xr:uid="{00000000-0005-0000-0000-00000BA20000}"/>
    <cellStyle name="Normal 3 2 3 3 2 3 3" xfId="28902" xr:uid="{00000000-0005-0000-0000-00000CA20000}"/>
    <cellStyle name="Normal 3 2 3 3 2 3_AVA DVA EL" xfId="28903" xr:uid="{00000000-0005-0000-0000-00000DA20000}"/>
    <cellStyle name="Normal 3 2 3 3 2 4" xfId="28904" xr:uid="{00000000-0005-0000-0000-00000EA20000}"/>
    <cellStyle name="Normal 3 2 3 3 2 5" xfId="28905" xr:uid="{00000000-0005-0000-0000-00000FA20000}"/>
    <cellStyle name="Normal 3 2 3 3 2_AVA DVA EL" xfId="28906" xr:uid="{00000000-0005-0000-0000-000010A20000}"/>
    <cellStyle name="Normal 3 2 3 3 3" xfId="28907" xr:uid="{00000000-0005-0000-0000-000011A20000}"/>
    <cellStyle name="Normal 3 2 3 3 3 2" xfId="28908" xr:uid="{00000000-0005-0000-0000-000012A20000}"/>
    <cellStyle name="Normal 3 2 3 3 3 3" xfId="28909" xr:uid="{00000000-0005-0000-0000-000013A20000}"/>
    <cellStyle name="Normal 3 2 3 3 3_AVA DVA EL" xfId="28910" xr:uid="{00000000-0005-0000-0000-000014A20000}"/>
    <cellStyle name="Normal 3 2 3 3 4" xfId="28911" xr:uid="{00000000-0005-0000-0000-000015A20000}"/>
    <cellStyle name="Normal 3 2 3 3 4 2" xfId="28912" xr:uid="{00000000-0005-0000-0000-000016A20000}"/>
    <cellStyle name="Normal 3 2 3 3 4 3" xfId="28913" xr:uid="{00000000-0005-0000-0000-000017A20000}"/>
    <cellStyle name="Normal 3 2 3 3 4_AVA DVA EL" xfId="28914" xr:uid="{00000000-0005-0000-0000-000018A20000}"/>
    <cellStyle name="Normal 3 2 3 3 5" xfId="28915" xr:uid="{00000000-0005-0000-0000-000019A20000}"/>
    <cellStyle name="Normal 3 2 3 3 5 2" xfId="28916" xr:uid="{00000000-0005-0000-0000-00001AA20000}"/>
    <cellStyle name="Normal 3 2 3 3 5 3" xfId="28917" xr:uid="{00000000-0005-0000-0000-00001BA20000}"/>
    <cellStyle name="Normal 3 2 3 3 5_AVA DVA EL" xfId="28918" xr:uid="{00000000-0005-0000-0000-00001CA20000}"/>
    <cellStyle name="Normal 3 2 3 3 6" xfId="28919" xr:uid="{00000000-0005-0000-0000-00001DA20000}"/>
    <cellStyle name="Normal 3 2 3 3 6 2" xfId="28920" xr:uid="{00000000-0005-0000-0000-00001EA20000}"/>
    <cellStyle name="Normal 3 2 3 3 6 3" xfId="28921" xr:uid="{00000000-0005-0000-0000-00001FA20000}"/>
    <cellStyle name="Normal 3 2 3 3 6_AVA DVA EL" xfId="28922" xr:uid="{00000000-0005-0000-0000-000020A20000}"/>
    <cellStyle name="Normal 3 2 3 3 7" xfId="28923" xr:uid="{00000000-0005-0000-0000-000021A20000}"/>
    <cellStyle name="Normal 3 2 3 3 7 2" xfId="28924" xr:uid="{00000000-0005-0000-0000-000022A20000}"/>
    <cellStyle name="Normal 3 2 3 3 7 3" xfId="28925" xr:uid="{00000000-0005-0000-0000-000023A20000}"/>
    <cellStyle name="Normal 3 2 3 3 7_AVA DVA EL" xfId="28926" xr:uid="{00000000-0005-0000-0000-000024A20000}"/>
    <cellStyle name="Normal 3 2 3 3 8" xfId="28927" xr:uid="{00000000-0005-0000-0000-000025A20000}"/>
    <cellStyle name="Normal 3 2 3 3 8 2" xfId="28928" xr:uid="{00000000-0005-0000-0000-000026A20000}"/>
    <cellStyle name="Normal 3 2 3 3 8 3" xfId="28929" xr:uid="{00000000-0005-0000-0000-000027A20000}"/>
    <cellStyle name="Normal 3 2 3 3 8_AVA DVA EL" xfId="28930" xr:uid="{00000000-0005-0000-0000-000028A20000}"/>
    <cellStyle name="Normal 3 2 3 3 9" xfId="28931" xr:uid="{00000000-0005-0000-0000-000029A20000}"/>
    <cellStyle name="Normal 3 2 3 3 9 2" xfId="28932" xr:uid="{00000000-0005-0000-0000-00002AA20000}"/>
    <cellStyle name="Normal 3 2 3 3 9 3" xfId="28933" xr:uid="{00000000-0005-0000-0000-00002BA20000}"/>
    <cellStyle name="Normal 3 2 3 3 9_AVA DVA EL" xfId="28934" xr:uid="{00000000-0005-0000-0000-00002CA20000}"/>
    <cellStyle name="Normal 3 2 3 3_AVA DVA EL" xfId="28935" xr:uid="{00000000-0005-0000-0000-00002DA20000}"/>
    <cellStyle name="Normal 3 2 3 4" xfId="28936" xr:uid="{00000000-0005-0000-0000-00002EA20000}"/>
    <cellStyle name="Normal 3 2 3 4 2" xfId="28937" xr:uid="{00000000-0005-0000-0000-00002FA20000}"/>
    <cellStyle name="Normal 3 2 3 4 2 2" xfId="28938" xr:uid="{00000000-0005-0000-0000-000030A20000}"/>
    <cellStyle name="Normal 3 2 3 4 2 3" xfId="28939" xr:uid="{00000000-0005-0000-0000-000031A20000}"/>
    <cellStyle name="Normal 3 2 3 4 2_AVA DVA EL" xfId="28940" xr:uid="{00000000-0005-0000-0000-000032A20000}"/>
    <cellStyle name="Normal 3 2 3 4 3" xfId="28941" xr:uid="{00000000-0005-0000-0000-000033A20000}"/>
    <cellStyle name="Normal 3 2 3 4 3 2" xfId="28942" xr:uid="{00000000-0005-0000-0000-000034A20000}"/>
    <cellStyle name="Normal 3 2 3 4 3 3" xfId="28943" xr:uid="{00000000-0005-0000-0000-000035A20000}"/>
    <cellStyle name="Normal 3 2 3 4 3_AVA DVA EL" xfId="28944" xr:uid="{00000000-0005-0000-0000-000036A20000}"/>
    <cellStyle name="Normal 3 2 3 4 4" xfId="28945" xr:uid="{00000000-0005-0000-0000-000037A20000}"/>
    <cellStyle name="Normal 3 2 3 4 5" xfId="28946" xr:uid="{00000000-0005-0000-0000-000038A20000}"/>
    <cellStyle name="Normal 3 2 3 4_AVA DVA EL" xfId="28947" xr:uid="{00000000-0005-0000-0000-000039A20000}"/>
    <cellStyle name="Normal 3 2 3 5" xfId="28948" xr:uid="{00000000-0005-0000-0000-00003AA20000}"/>
    <cellStyle name="Normal 3 2 3 5 2" xfId="28949" xr:uid="{00000000-0005-0000-0000-00003BA20000}"/>
    <cellStyle name="Normal 3 2 3 5 3" xfId="28950" xr:uid="{00000000-0005-0000-0000-00003CA20000}"/>
    <cellStyle name="Normal 3 2 3 5_AVA DVA EL" xfId="28951" xr:uid="{00000000-0005-0000-0000-00003DA20000}"/>
    <cellStyle name="Normal 3 2 3 6" xfId="28952" xr:uid="{00000000-0005-0000-0000-00003EA20000}"/>
    <cellStyle name="Normal 3 2 3 6 2" xfId="28953" xr:uid="{00000000-0005-0000-0000-00003FA20000}"/>
    <cellStyle name="Normal 3 2 3 6 3" xfId="28954" xr:uid="{00000000-0005-0000-0000-000040A20000}"/>
    <cellStyle name="Normal 3 2 3 6_AVA DVA EL" xfId="28955" xr:uid="{00000000-0005-0000-0000-000041A20000}"/>
    <cellStyle name="Normal 3 2 3 7" xfId="28956" xr:uid="{00000000-0005-0000-0000-000042A20000}"/>
    <cellStyle name="Normal 3 2 3 7 2" xfId="28957" xr:uid="{00000000-0005-0000-0000-000043A20000}"/>
    <cellStyle name="Normal 3 2 3 7 3" xfId="28958" xr:uid="{00000000-0005-0000-0000-000044A20000}"/>
    <cellStyle name="Normal 3 2 3 7_AVA DVA EL" xfId="28959" xr:uid="{00000000-0005-0000-0000-000045A20000}"/>
    <cellStyle name="Normal 3 2 3 8" xfId="28960" xr:uid="{00000000-0005-0000-0000-000046A20000}"/>
    <cellStyle name="Normal 3 2 3 8 2" xfId="28961" xr:uid="{00000000-0005-0000-0000-000047A20000}"/>
    <cellStyle name="Normal 3 2 3 8 3" xfId="28962" xr:uid="{00000000-0005-0000-0000-000048A20000}"/>
    <cellStyle name="Normal 3 2 3 8_AVA DVA EL" xfId="28963" xr:uid="{00000000-0005-0000-0000-000049A20000}"/>
    <cellStyle name="Normal 3 2 3 9" xfId="28964" xr:uid="{00000000-0005-0000-0000-00004AA20000}"/>
    <cellStyle name="Normal 3 2 3 9 2" xfId="28965" xr:uid="{00000000-0005-0000-0000-00004BA20000}"/>
    <cellStyle name="Normal 3 2 3 9 3" xfId="28966" xr:uid="{00000000-0005-0000-0000-00004CA20000}"/>
    <cellStyle name="Normal 3 2 3 9_AVA DVA EL" xfId="28967" xr:uid="{00000000-0005-0000-0000-00004DA20000}"/>
    <cellStyle name="Normal 3 2 3_AVA DVA EL" xfId="28968" xr:uid="{00000000-0005-0000-0000-00004EA20000}"/>
    <cellStyle name="Normal 3 2 4" xfId="8413" xr:uid="{00000000-0005-0000-0000-00004FA20000}"/>
    <cellStyle name="Normal 3 2 4 10" xfId="28969" xr:uid="{00000000-0005-0000-0000-000050A20000}"/>
    <cellStyle name="Normal 3 2 4 10 2" xfId="28970" xr:uid="{00000000-0005-0000-0000-000051A20000}"/>
    <cellStyle name="Normal 3 2 4 10 3" xfId="28971" xr:uid="{00000000-0005-0000-0000-000052A20000}"/>
    <cellStyle name="Normal 3 2 4 10_AVA DVA EL" xfId="28972" xr:uid="{00000000-0005-0000-0000-000053A20000}"/>
    <cellStyle name="Normal 3 2 4 11" xfId="28973" xr:uid="{00000000-0005-0000-0000-000054A20000}"/>
    <cellStyle name="Normal 3 2 4 11 2" xfId="28974" xr:uid="{00000000-0005-0000-0000-000055A20000}"/>
    <cellStyle name="Normal 3 2 4 11 3" xfId="28975" xr:uid="{00000000-0005-0000-0000-000056A20000}"/>
    <cellStyle name="Normal 3 2 4 11_AVA DVA EL" xfId="28976" xr:uid="{00000000-0005-0000-0000-000057A20000}"/>
    <cellStyle name="Normal 3 2 4 12" xfId="28977" xr:uid="{00000000-0005-0000-0000-000058A20000}"/>
    <cellStyle name="Normal 3 2 4 12 2" xfId="28978" xr:uid="{00000000-0005-0000-0000-000059A20000}"/>
    <cellStyle name="Normal 3 2 4 12 3" xfId="28979" xr:uid="{00000000-0005-0000-0000-00005AA20000}"/>
    <cellStyle name="Normal 3 2 4 12_AVA DVA EL" xfId="28980" xr:uid="{00000000-0005-0000-0000-00005BA20000}"/>
    <cellStyle name="Normal 3 2 4 13" xfId="28981" xr:uid="{00000000-0005-0000-0000-00005CA20000}"/>
    <cellStyle name="Normal 3 2 4 2" xfId="28982" xr:uid="{00000000-0005-0000-0000-00005DA20000}"/>
    <cellStyle name="Normal 3 2 4 2 10" xfId="28983" xr:uid="{00000000-0005-0000-0000-00005EA20000}"/>
    <cellStyle name="Normal 3 2 4 2 10 2" xfId="28984" xr:uid="{00000000-0005-0000-0000-00005FA20000}"/>
    <cellStyle name="Normal 3 2 4 2 10 3" xfId="28985" xr:uid="{00000000-0005-0000-0000-000060A20000}"/>
    <cellStyle name="Normal 3 2 4 2 10_AVA DVA EL" xfId="28986" xr:uid="{00000000-0005-0000-0000-000061A20000}"/>
    <cellStyle name="Normal 3 2 4 2 11" xfId="28987" xr:uid="{00000000-0005-0000-0000-000062A20000}"/>
    <cellStyle name="Normal 3 2 4 2 12" xfId="28988" xr:uid="{00000000-0005-0000-0000-000063A20000}"/>
    <cellStyle name="Normal 3 2 4 2 2" xfId="28989" xr:uid="{00000000-0005-0000-0000-000064A20000}"/>
    <cellStyle name="Normal 3 2 4 2 2 10" xfId="28990" xr:uid="{00000000-0005-0000-0000-000065A20000}"/>
    <cellStyle name="Normal 3 2 4 2 2 11" xfId="28991" xr:uid="{00000000-0005-0000-0000-000066A20000}"/>
    <cellStyle name="Normal 3 2 4 2 2 2" xfId="28992" xr:uid="{00000000-0005-0000-0000-000067A20000}"/>
    <cellStyle name="Normal 3 2 4 2 2 2 2" xfId="28993" xr:uid="{00000000-0005-0000-0000-000068A20000}"/>
    <cellStyle name="Normal 3 2 4 2 2 2 2 2" xfId="28994" xr:uid="{00000000-0005-0000-0000-000069A20000}"/>
    <cellStyle name="Normal 3 2 4 2 2 2 2 3" xfId="28995" xr:uid="{00000000-0005-0000-0000-00006AA20000}"/>
    <cellStyle name="Normal 3 2 4 2 2 2 2_AVA DVA EL" xfId="28996" xr:uid="{00000000-0005-0000-0000-00006BA20000}"/>
    <cellStyle name="Normal 3 2 4 2 2 2 3" xfId="28997" xr:uid="{00000000-0005-0000-0000-00006CA20000}"/>
    <cellStyle name="Normal 3 2 4 2 2 2 3 2" xfId="28998" xr:uid="{00000000-0005-0000-0000-00006DA20000}"/>
    <cellStyle name="Normal 3 2 4 2 2 2 3 3" xfId="28999" xr:uid="{00000000-0005-0000-0000-00006EA20000}"/>
    <cellStyle name="Normal 3 2 4 2 2 2 3_AVA DVA EL" xfId="29000" xr:uid="{00000000-0005-0000-0000-00006FA20000}"/>
    <cellStyle name="Normal 3 2 4 2 2 2 4" xfId="29001" xr:uid="{00000000-0005-0000-0000-000070A20000}"/>
    <cellStyle name="Normal 3 2 4 2 2 2 5" xfId="29002" xr:uid="{00000000-0005-0000-0000-000071A20000}"/>
    <cellStyle name="Normal 3 2 4 2 2 2_AVA DVA EL" xfId="29003" xr:uid="{00000000-0005-0000-0000-000072A20000}"/>
    <cellStyle name="Normal 3 2 4 2 2 3" xfId="29004" xr:uid="{00000000-0005-0000-0000-000073A20000}"/>
    <cellStyle name="Normal 3 2 4 2 2 3 2" xfId="29005" xr:uid="{00000000-0005-0000-0000-000074A20000}"/>
    <cellStyle name="Normal 3 2 4 2 2 3 3" xfId="29006" xr:uid="{00000000-0005-0000-0000-000075A20000}"/>
    <cellStyle name="Normal 3 2 4 2 2 3_AVA DVA EL" xfId="29007" xr:uid="{00000000-0005-0000-0000-000076A20000}"/>
    <cellStyle name="Normal 3 2 4 2 2 4" xfId="29008" xr:uid="{00000000-0005-0000-0000-000077A20000}"/>
    <cellStyle name="Normal 3 2 4 2 2 4 2" xfId="29009" xr:uid="{00000000-0005-0000-0000-000078A20000}"/>
    <cellStyle name="Normal 3 2 4 2 2 4 3" xfId="29010" xr:uid="{00000000-0005-0000-0000-000079A20000}"/>
    <cellStyle name="Normal 3 2 4 2 2 4_AVA DVA EL" xfId="29011" xr:uid="{00000000-0005-0000-0000-00007AA20000}"/>
    <cellStyle name="Normal 3 2 4 2 2 5" xfId="29012" xr:uid="{00000000-0005-0000-0000-00007BA20000}"/>
    <cellStyle name="Normal 3 2 4 2 2 5 2" xfId="29013" xr:uid="{00000000-0005-0000-0000-00007CA20000}"/>
    <cellStyle name="Normal 3 2 4 2 2 5 3" xfId="29014" xr:uid="{00000000-0005-0000-0000-00007DA20000}"/>
    <cellStyle name="Normal 3 2 4 2 2 5_AVA DVA EL" xfId="29015" xr:uid="{00000000-0005-0000-0000-00007EA20000}"/>
    <cellStyle name="Normal 3 2 4 2 2 6" xfId="29016" xr:uid="{00000000-0005-0000-0000-00007FA20000}"/>
    <cellStyle name="Normal 3 2 4 2 2 6 2" xfId="29017" xr:uid="{00000000-0005-0000-0000-000080A20000}"/>
    <cellStyle name="Normal 3 2 4 2 2 6 3" xfId="29018" xr:uid="{00000000-0005-0000-0000-000081A20000}"/>
    <cellStyle name="Normal 3 2 4 2 2 6_AVA DVA EL" xfId="29019" xr:uid="{00000000-0005-0000-0000-000082A20000}"/>
    <cellStyle name="Normal 3 2 4 2 2 7" xfId="29020" xr:uid="{00000000-0005-0000-0000-000083A20000}"/>
    <cellStyle name="Normal 3 2 4 2 2 7 2" xfId="29021" xr:uid="{00000000-0005-0000-0000-000084A20000}"/>
    <cellStyle name="Normal 3 2 4 2 2 7 3" xfId="29022" xr:uid="{00000000-0005-0000-0000-000085A20000}"/>
    <cellStyle name="Normal 3 2 4 2 2 7_AVA DVA EL" xfId="29023" xr:uid="{00000000-0005-0000-0000-000086A20000}"/>
    <cellStyle name="Normal 3 2 4 2 2 8" xfId="29024" xr:uid="{00000000-0005-0000-0000-000087A20000}"/>
    <cellStyle name="Normal 3 2 4 2 2 8 2" xfId="29025" xr:uid="{00000000-0005-0000-0000-000088A20000}"/>
    <cellStyle name="Normal 3 2 4 2 2 8 3" xfId="29026" xr:uid="{00000000-0005-0000-0000-000089A20000}"/>
    <cellStyle name="Normal 3 2 4 2 2 8_AVA DVA EL" xfId="29027" xr:uid="{00000000-0005-0000-0000-00008AA20000}"/>
    <cellStyle name="Normal 3 2 4 2 2 9" xfId="29028" xr:uid="{00000000-0005-0000-0000-00008BA20000}"/>
    <cellStyle name="Normal 3 2 4 2 2 9 2" xfId="29029" xr:uid="{00000000-0005-0000-0000-00008CA20000}"/>
    <cellStyle name="Normal 3 2 4 2 2 9 3" xfId="29030" xr:uid="{00000000-0005-0000-0000-00008DA20000}"/>
    <cellStyle name="Normal 3 2 4 2 2 9_AVA DVA EL" xfId="29031" xr:uid="{00000000-0005-0000-0000-00008EA20000}"/>
    <cellStyle name="Normal 3 2 4 2 2_AVA DVA EL" xfId="29032" xr:uid="{00000000-0005-0000-0000-00008FA20000}"/>
    <cellStyle name="Normal 3 2 4 2 3" xfId="29033" xr:uid="{00000000-0005-0000-0000-000090A20000}"/>
    <cellStyle name="Normal 3 2 4 2 3 2" xfId="29034" xr:uid="{00000000-0005-0000-0000-000091A20000}"/>
    <cellStyle name="Normal 3 2 4 2 3 2 2" xfId="29035" xr:uid="{00000000-0005-0000-0000-000092A20000}"/>
    <cellStyle name="Normal 3 2 4 2 3 2 3" xfId="29036" xr:uid="{00000000-0005-0000-0000-000093A20000}"/>
    <cellStyle name="Normal 3 2 4 2 3 2_AVA DVA EL" xfId="29037" xr:uid="{00000000-0005-0000-0000-000094A20000}"/>
    <cellStyle name="Normal 3 2 4 2 3 3" xfId="29038" xr:uid="{00000000-0005-0000-0000-000095A20000}"/>
    <cellStyle name="Normal 3 2 4 2 3 3 2" xfId="29039" xr:uid="{00000000-0005-0000-0000-000096A20000}"/>
    <cellStyle name="Normal 3 2 4 2 3 3 3" xfId="29040" xr:uid="{00000000-0005-0000-0000-000097A20000}"/>
    <cellStyle name="Normal 3 2 4 2 3 3_AVA DVA EL" xfId="29041" xr:uid="{00000000-0005-0000-0000-000098A20000}"/>
    <cellStyle name="Normal 3 2 4 2 3 4" xfId="29042" xr:uid="{00000000-0005-0000-0000-000099A20000}"/>
    <cellStyle name="Normal 3 2 4 2 3 5" xfId="29043" xr:uid="{00000000-0005-0000-0000-00009AA20000}"/>
    <cellStyle name="Normal 3 2 4 2 3_AVA DVA EL" xfId="29044" xr:uid="{00000000-0005-0000-0000-00009BA20000}"/>
    <cellStyle name="Normal 3 2 4 2 4" xfId="29045" xr:uid="{00000000-0005-0000-0000-00009CA20000}"/>
    <cellStyle name="Normal 3 2 4 2 4 2" xfId="29046" xr:uid="{00000000-0005-0000-0000-00009DA20000}"/>
    <cellStyle name="Normal 3 2 4 2 4 3" xfId="29047" xr:uid="{00000000-0005-0000-0000-00009EA20000}"/>
    <cellStyle name="Normal 3 2 4 2 4_AVA DVA EL" xfId="29048" xr:uid="{00000000-0005-0000-0000-00009FA20000}"/>
    <cellStyle name="Normal 3 2 4 2 5" xfId="29049" xr:uid="{00000000-0005-0000-0000-0000A0A20000}"/>
    <cellStyle name="Normal 3 2 4 2 5 2" xfId="29050" xr:uid="{00000000-0005-0000-0000-0000A1A20000}"/>
    <cellStyle name="Normal 3 2 4 2 5 3" xfId="29051" xr:uid="{00000000-0005-0000-0000-0000A2A20000}"/>
    <cellStyle name="Normal 3 2 4 2 5_AVA DVA EL" xfId="29052" xr:uid="{00000000-0005-0000-0000-0000A3A20000}"/>
    <cellStyle name="Normal 3 2 4 2 6" xfId="29053" xr:uid="{00000000-0005-0000-0000-0000A4A20000}"/>
    <cellStyle name="Normal 3 2 4 2 6 2" xfId="29054" xr:uid="{00000000-0005-0000-0000-0000A5A20000}"/>
    <cellStyle name="Normal 3 2 4 2 6 3" xfId="29055" xr:uid="{00000000-0005-0000-0000-0000A6A20000}"/>
    <cellStyle name="Normal 3 2 4 2 6_AVA DVA EL" xfId="29056" xr:uid="{00000000-0005-0000-0000-0000A7A20000}"/>
    <cellStyle name="Normal 3 2 4 2 7" xfId="29057" xr:uid="{00000000-0005-0000-0000-0000A8A20000}"/>
    <cellStyle name="Normal 3 2 4 2 7 2" xfId="29058" xr:uid="{00000000-0005-0000-0000-0000A9A20000}"/>
    <cellStyle name="Normal 3 2 4 2 7 3" xfId="29059" xr:uid="{00000000-0005-0000-0000-0000AAA20000}"/>
    <cellStyle name="Normal 3 2 4 2 7_AVA DVA EL" xfId="29060" xr:uid="{00000000-0005-0000-0000-0000ABA20000}"/>
    <cellStyle name="Normal 3 2 4 2 8" xfId="29061" xr:uid="{00000000-0005-0000-0000-0000ACA20000}"/>
    <cellStyle name="Normal 3 2 4 2 8 2" xfId="29062" xr:uid="{00000000-0005-0000-0000-0000ADA20000}"/>
    <cellStyle name="Normal 3 2 4 2 8 3" xfId="29063" xr:uid="{00000000-0005-0000-0000-0000AEA20000}"/>
    <cellStyle name="Normal 3 2 4 2 8_AVA DVA EL" xfId="29064" xr:uid="{00000000-0005-0000-0000-0000AFA20000}"/>
    <cellStyle name="Normal 3 2 4 2 9" xfId="29065" xr:uid="{00000000-0005-0000-0000-0000B0A20000}"/>
    <cellStyle name="Normal 3 2 4 2 9 2" xfId="29066" xr:uid="{00000000-0005-0000-0000-0000B1A20000}"/>
    <cellStyle name="Normal 3 2 4 2 9 3" xfId="29067" xr:uid="{00000000-0005-0000-0000-0000B2A20000}"/>
    <cellStyle name="Normal 3 2 4 2 9_AVA DVA EL" xfId="29068" xr:uid="{00000000-0005-0000-0000-0000B3A20000}"/>
    <cellStyle name="Normal 3 2 4 2_AVA DVA EL" xfId="29069" xr:uid="{00000000-0005-0000-0000-0000B4A20000}"/>
    <cellStyle name="Normal 3 2 4 3" xfId="29070" xr:uid="{00000000-0005-0000-0000-0000B5A20000}"/>
    <cellStyle name="Normal 3 2 4 3 10" xfId="29071" xr:uid="{00000000-0005-0000-0000-0000B6A20000}"/>
    <cellStyle name="Normal 3 2 4 3 11" xfId="29072" xr:uid="{00000000-0005-0000-0000-0000B7A20000}"/>
    <cellStyle name="Normal 3 2 4 3 2" xfId="29073" xr:uid="{00000000-0005-0000-0000-0000B8A20000}"/>
    <cellStyle name="Normal 3 2 4 3 2 2" xfId="29074" xr:uid="{00000000-0005-0000-0000-0000B9A20000}"/>
    <cellStyle name="Normal 3 2 4 3 2 2 2" xfId="29075" xr:uid="{00000000-0005-0000-0000-0000BAA20000}"/>
    <cellStyle name="Normal 3 2 4 3 2 2 3" xfId="29076" xr:uid="{00000000-0005-0000-0000-0000BBA20000}"/>
    <cellStyle name="Normal 3 2 4 3 2 2_AVA DVA EL" xfId="29077" xr:uid="{00000000-0005-0000-0000-0000BCA20000}"/>
    <cellStyle name="Normal 3 2 4 3 2 3" xfId="29078" xr:uid="{00000000-0005-0000-0000-0000BDA20000}"/>
    <cellStyle name="Normal 3 2 4 3 2 3 2" xfId="29079" xr:uid="{00000000-0005-0000-0000-0000BEA20000}"/>
    <cellStyle name="Normal 3 2 4 3 2 3 3" xfId="29080" xr:uid="{00000000-0005-0000-0000-0000BFA20000}"/>
    <cellStyle name="Normal 3 2 4 3 2 3_AVA DVA EL" xfId="29081" xr:uid="{00000000-0005-0000-0000-0000C0A20000}"/>
    <cellStyle name="Normal 3 2 4 3 2 4" xfId="29082" xr:uid="{00000000-0005-0000-0000-0000C1A20000}"/>
    <cellStyle name="Normal 3 2 4 3 2 5" xfId="29083" xr:uid="{00000000-0005-0000-0000-0000C2A20000}"/>
    <cellStyle name="Normal 3 2 4 3 2_AVA DVA EL" xfId="29084" xr:uid="{00000000-0005-0000-0000-0000C3A20000}"/>
    <cellStyle name="Normal 3 2 4 3 3" xfId="29085" xr:uid="{00000000-0005-0000-0000-0000C4A20000}"/>
    <cellStyle name="Normal 3 2 4 3 3 2" xfId="29086" xr:uid="{00000000-0005-0000-0000-0000C5A20000}"/>
    <cellStyle name="Normal 3 2 4 3 3 3" xfId="29087" xr:uid="{00000000-0005-0000-0000-0000C6A20000}"/>
    <cellStyle name="Normal 3 2 4 3 3_AVA DVA EL" xfId="29088" xr:uid="{00000000-0005-0000-0000-0000C7A20000}"/>
    <cellStyle name="Normal 3 2 4 3 4" xfId="29089" xr:uid="{00000000-0005-0000-0000-0000C8A20000}"/>
    <cellStyle name="Normal 3 2 4 3 4 2" xfId="29090" xr:uid="{00000000-0005-0000-0000-0000C9A20000}"/>
    <cellStyle name="Normal 3 2 4 3 4 3" xfId="29091" xr:uid="{00000000-0005-0000-0000-0000CAA20000}"/>
    <cellStyle name="Normal 3 2 4 3 4_AVA DVA EL" xfId="29092" xr:uid="{00000000-0005-0000-0000-0000CBA20000}"/>
    <cellStyle name="Normal 3 2 4 3 5" xfId="29093" xr:uid="{00000000-0005-0000-0000-0000CCA20000}"/>
    <cellStyle name="Normal 3 2 4 3 5 2" xfId="29094" xr:uid="{00000000-0005-0000-0000-0000CDA20000}"/>
    <cellStyle name="Normal 3 2 4 3 5 3" xfId="29095" xr:uid="{00000000-0005-0000-0000-0000CEA20000}"/>
    <cellStyle name="Normal 3 2 4 3 5_AVA DVA EL" xfId="29096" xr:uid="{00000000-0005-0000-0000-0000CFA20000}"/>
    <cellStyle name="Normal 3 2 4 3 6" xfId="29097" xr:uid="{00000000-0005-0000-0000-0000D0A20000}"/>
    <cellStyle name="Normal 3 2 4 3 6 2" xfId="29098" xr:uid="{00000000-0005-0000-0000-0000D1A20000}"/>
    <cellStyle name="Normal 3 2 4 3 6 3" xfId="29099" xr:uid="{00000000-0005-0000-0000-0000D2A20000}"/>
    <cellStyle name="Normal 3 2 4 3 6_AVA DVA EL" xfId="29100" xr:uid="{00000000-0005-0000-0000-0000D3A20000}"/>
    <cellStyle name="Normal 3 2 4 3 7" xfId="29101" xr:uid="{00000000-0005-0000-0000-0000D4A20000}"/>
    <cellStyle name="Normal 3 2 4 3 7 2" xfId="29102" xr:uid="{00000000-0005-0000-0000-0000D5A20000}"/>
    <cellStyle name="Normal 3 2 4 3 7 3" xfId="29103" xr:uid="{00000000-0005-0000-0000-0000D6A20000}"/>
    <cellStyle name="Normal 3 2 4 3 7_AVA DVA EL" xfId="29104" xr:uid="{00000000-0005-0000-0000-0000D7A20000}"/>
    <cellStyle name="Normal 3 2 4 3 8" xfId="29105" xr:uid="{00000000-0005-0000-0000-0000D8A20000}"/>
    <cellStyle name="Normal 3 2 4 3 8 2" xfId="29106" xr:uid="{00000000-0005-0000-0000-0000D9A20000}"/>
    <cellStyle name="Normal 3 2 4 3 8 3" xfId="29107" xr:uid="{00000000-0005-0000-0000-0000DAA20000}"/>
    <cellStyle name="Normal 3 2 4 3 8_AVA DVA EL" xfId="29108" xr:uid="{00000000-0005-0000-0000-0000DBA20000}"/>
    <cellStyle name="Normal 3 2 4 3 9" xfId="29109" xr:uid="{00000000-0005-0000-0000-0000DCA20000}"/>
    <cellStyle name="Normal 3 2 4 3 9 2" xfId="29110" xr:uid="{00000000-0005-0000-0000-0000DDA20000}"/>
    <cellStyle name="Normal 3 2 4 3 9 3" xfId="29111" xr:uid="{00000000-0005-0000-0000-0000DEA20000}"/>
    <cellStyle name="Normal 3 2 4 3 9_AVA DVA EL" xfId="29112" xr:uid="{00000000-0005-0000-0000-0000DFA20000}"/>
    <cellStyle name="Normal 3 2 4 3_AVA DVA EL" xfId="29113" xr:uid="{00000000-0005-0000-0000-0000E0A20000}"/>
    <cellStyle name="Normal 3 2 4 4" xfId="29114" xr:uid="{00000000-0005-0000-0000-0000E1A20000}"/>
    <cellStyle name="Normal 3 2 4 4 2" xfId="29115" xr:uid="{00000000-0005-0000-0000-0000E2A20000}"/>
    <cellStyle name="Normal 3 2 4 4 2 2" xfId="29116" xr:uid="{00000000-0005-0000-0000-0000E3A20000}"/>
    <cellStyle name="Normal 3 2 4 4 2 3" xfId="29117" xr:uid="{00000000-0005-0000-0000-0000E4A20000}"/>
    <cellStyle name="Normal 3 2 4 4 2_AVA DVA EL" xfId="29118" xr:uid="{00000000-0005-0000-0000-0000E5A20000}"/>
    <cellStyle name="Normal 3 2 4 4 3" xfId="29119" xr:uid="{00000000-0005-0000-0000-0000E6A20000}"/>
    <cellStyle name="Normal 3 2 4 4 3 2" xfId="29120" xr:uid="{00000000-0005-0000-0000-0000E7A20000}"/>
    <cellStyle name="Normal 3 2 4 4 3 3" xfId="29121" xr:uid="{00000000-0005-0000-0000-0000E8A20000}"/>
    <cellStyle name="Normal 3 2 4 4 3_AVA DVA EL" xfId="29122" xr:uid="{00000000-0005-0000-0000-0000E9A20000}"/>
    <cellStyle name="Normal 3 2 4 4 4" xfId="29123" xr:uid="{00000000-0005-0000-0000-0000EAA20000}"/>
    <cellStyle name="Normal 3 2 4 4 5" xfId="29124" xr:uid="{00000000-0005-0000-0000-0000EBA20000}"/>
    <cellStyle name="Normal 3 2 4 4_AVA DVA EL" xfId="29125" xr:uid="{00000000-0005-0000-0000-0000ECA20000}"/>
    <cellStyle name="Normal 3 2 4 5" xfId="29126" xr:uid="{00000000-0005-0000-0000-0000EDA20000}"/>
    <cellStyle name="Normal 3 2 4 5 2" xfId="29127" xr:uid="{00000000-0005-0000-0000-0000EEA20000}"/>
    <cellStyle name="Normal 3 2 4 5 3" xfId="29128" xr:uid="{00000000-0005-0000-0000-0000EFA20000}"/>
    <cellStyle name="Normal 3 2 4 5_AVA DVA EL" xfId="29129" xr:uid="{00000000-0005-0000-0000-0000F0A20000}"/>
    <cellStyle name="Normal 3 2 4 6" xfId="29130" xr:uid="{00000000-0005-0000-0000-0000F1A20000}"/>
    <cellStyle name="Normal 3 2 4 6 2" xfId="29131" xr:uid="{00000000-0005-0000-0000-0000F2A20000}"/>
    <cellStyle name="Normal 3 2 4 6 3" xfId="29132" xr:uid="{00000000-0005-0000-0000-0000F3A20000}"/>
    <cellStyle name="Normal 3 2 4 6_AVA DVA EL" xfId="29133" xr:uid="{00000000-0005-0000-0000-0000F4A20000}"/>
    <cellStyle name="Normal 3 2 4 7" xfId="29134" xr:uid="{00000000-0005-0000-0000-0000F5A20000}"/>
    <cellStyle name="Normal 3 2 4 7 2" xfId="29135" xr:uid="{00000000-0005-0000-0000-0000F6A20000}"/>
    <cellStyle name="Normal 3 2 4 7 3" xfId="29136" xr:uid="{00000000-0005-0000-0000-0000F7A20000}"/>
    <cellStyle name="Normal 3 2 4 7_AVA DVA EL" xfId="29137" xr:uid="{00000000-0005-0000-0000-0000F8A20000}"/>
    <cellStyle name="Normal 3 2 4 8" xfId="29138" xr:uid="{00000000-0005-0000-0000-0000F9A20000}"/>
    <cellStyle name="Normal 3 2 4 8 2" xfId="29139" xr:uid="{00000000-0005-0000-0000-0000FAA20000}"/>
    <cellStyle name="Normal 3 2 4 8 3" xfId="29140" xr:uid="{00000000-0005-0000-0000-0000FBA20000}"/>
    <cellStyle name="Normal 3 2 4 8_AVA DVA EL" xfId="29141" xr:uid="{00000000-0005-0000-0000-0000FCA20000}"/>
    <cellStyle name="Normal 3 2 4 9" xfId="29142" xr:uid="{00000000-0005-0000-0000-0000FDA20000}"/>
    <cellStyle name="Normal 3 2 4 9 2" xfId="29143" xr:uid="{00000000-0005-0000-0000-0000FEA20000}"/>
    <cellStyle name="Normal 3 2 4 9 3" xfId="29144" xr:uid="{00000000-0005-0000-0000-0000FFA20000}"/>
    <cellStyle name="Normal 3 2 4 9_AVA DVA EL" xfId="29145" xr:uid="{00000000-0005-0000-0000-000000A30000}"/>
    <cellStyle name="Normal 3 2 4_AVA DVA EL" xfId="29146" xr:uid="{00000000-0005-0000-0000-000001A30000}"/>
    <cellStyle name="Normal 3 2 5" xfId="8414" xr:uid="{00000000-0005-0000-0000-000002A30000}"/>
    <cellStyle name="Normal 3 2 5 10" xfId="29147" xr:uid="{00000000-0005-0000-0000-000003A30000}"/>
    <cellStyle name="Normal 3 2 5 10 2" xfId="29148" xr:uid="{00000000-0005-0000-0000-000004A30000}"/>
    <cellStyle name="Normal 3 2 5 10 3" xfId="29149" xr:uid="{00000000-0005-0000-0000-000005A30000}"/>
    <cellStyle name="Normal 3 2 5 10_AVA DVA EL" xfId="29150" xr:uid="{00000000-0005-0000-0000-000006A30000}"/>
    <cellStyle name="Normal 3 2 5 11" xfId="29151" xr:uid="{00000000-0005-0000-0000-000007A30000}"/>
    <cellStyle name="Normal 3 2 5 11 2" xfId="29152" xr:uid="{00000000-0005-0000-0000-000008A30000}"/>
    <cellStyle name="Normal 3 2 5 11 3" xfId="29153" xr:uid="{00000000-0005-0000-0000-000009A30000}"/>
    <cellStyle name="Normal 3 2 5 11_AVA DVA EL" xfId="29154" xr:uid="{00000000-0005-0000-0000-00000AA30000}"/>
    <cellStyle name="Normal 3 2 5 12" xfId="29155" xr:uid="{00000000-0005-0000-0000-00000BA30000}"/>
    <cellStyle name="Normal 3 2 5 2" xfId="29156" xr:uid="{00000000-0005-0000-0000-00000CA30000}"/>
    <cellStyle name="Normal 3 2 5 2 10" xfId="29157" xr:uid="{00000000-0005-0000-0000-00000DA30000}"/>
    <cellStyle name="Normal 3 2 5 2 11" xfId="29158" xr:uid="{00000000-0005-0000-0000-00000EA30000}"/>
    <cellStyle name="Normal 3 2 5 2 2" xfId="29159" xr:uid="{00000000-0005-0000-0000-00000FA30000}"/>
    <cellStyle name="Normal 3 2 5 2 2 2" xfId="29160" xr:uid="{00000000-0005-0000-0000-000010A30000}"/>
    <cellStyle name="Normal 3 2 5 2 2 2 2" xfId="29161" xr:uid="{00000000-0005-0000-0000-000011A30000}"/>
    <cellStyle name="Normal 3 2 5 2 2 2 3" xfId="29162" xr:uid="{00000000-0005-0000-0000-000012A30000}"/>
    <cellStyle name="Normal 3 2 5 2 2 2_AVA DVA EL" xfId="29163" xr:uid="{00000000-0005-0000-0000-000013A30000}"/>
    <cellStyle name="Normal 3 2 5 2 2 3" xfId="29164" xr:uid="{00000000-0005-0000-0000-000014A30000}"/>
    <cellStyle name="Normal 3 2 5 2 2 3 2" xfId="29165" xr:uid="{00000000-0005-0000-0000-000015A30000}"/>
    <cellStyle name="Normal 3 2 5 2 2 3 3" xfId="29166" xr:uid="{00000000-0005-0000-0000-000016A30000}"/>
    <cellStyle name="Normal 3 2 5 2 2 3_AVA DVA EL" xfId="29167" xr:uid="{00000000-0005-0000-0000-000017A30000}"/>
    <cellStyle name="Normal 3 2 5 2 2 4" xfId="29168" xr:uid="{00000000-0005-0000-0000-000018A30000}"/>
    <cellStyle name="Normal 3 2 5 2 2 5" xfId="29169" xr:uid="{00000000-0005-0000-0000-000019A30000}"/>
    <cellStyle name="Normal 3 2 5 2 2_AVA DVA EL" xfId="29170" xr:uid="{00000000-0005-0000-0000-00001AA30000}"/>
    <cellStyle name="Normal 3 2 5 2 3" xfId="29171" xr:uid="{00000000-0005-0000-0000-00001BA30000}"/>
    <cellStyle name="Normal 3 2 5 2 3 2" xfId="29172" xr:uid="{00000000-0005-0000-0000-00001CA30000}"/>
    <cellStyle name="Normal 3 2 5 2 3 3" xfId="29173" xr:uid="{00000000-0005-0000-0000-00001DA30000}"/>
    <cellStyle name="Normal 3 2 5 2 3_AVA DVA EL" xfId="29174" xr:uid="{00000000-0005-0000-0000-00001EA30000}"/>
    <cellStyle name="Normal 3 2 5 2 4" xfId="29175" xr:uid="{00000000-0005-0000-0000-00001FA30000}"/>
    <cellStyle name="Normal 3 2 5 2 4 2" xfId="29176" xr:uid="{00000000-0005-0000-0000-000020A30000}"/>
    <cellStyle name="Normal 3 2 5 2 4 3" xfId="29177" xr:uid="{00000000-0005-0000-0000-000021A30000}"/>
    <cellStyle name="Normal 3 2 5 2 4_AVA DVA EL" xfId="29178" xr:uid="{00000000-0005-0000-0000-000022A30000}"/>
    <cellStyle name="Normal 3 2 5 2 5" xfId="29179" xr:uid="{00000000-0005-0000-0000-000023A30000}"/>
    <cellStyle name="Normal 3 2 5 2 5 2" xfId="29180" xr:uid="{00000000-0005-0000-0000-000024A30000}"/>
    <cellStyle name="Normal 3 2 5 2 5 3" xfId="29181" xr:uid="{00000000-0005-0000-0000-000025A30000}"/>
    <cellStyle name="Normal 3 2 5 2 5_AVA DVA EL" xfId="29182" xr:uid="{00000000-0005-0000-0000-000026A30000}"/>
    <cellStyle name="Normal 3 2 5 2 6" xfId="29183" xr:uid="{00000000-0005-0000-0000-000027A30000}"/>
    <cellStyle name="Normal 3 2 5 2 6 2" xfId="29184" xr:uid="{00000000-0005-0000-0000-000028A30000}"/>
    <cellStyle name="Normal 3 2 5 2 6 3" xfId="29185" xr:uid="{00000000-0005-0000-0000-000029A30000}"/>
    <cellStyle name="Normal 3 2 5 2 6_AVA DVA EL" xfId="29186" xr:uid="{00000000-0005-0000-0000-00002AA30000}"/>
    <cellStyle name="Normal 3 2 5 2 7" xfId="29187" xr:uid="{00000000-0005-0000-0000-00002BA30000}"/>
    <cellStyle name="Normal 3 2 5 2 7 2" xfId="29188" xr:uid="{00000000-0005-0000-0000-00002CA30000}"/>
    <cellStyle name="Normal 3 2 5 2 7 3" xfId="29189" xr:uid="{00000000-0005-0000-0000-00002DA30000}"/>
    <cellStyle name="Normal 3 2 5 2 7_AVA DVA EL" xfId="29190" xr:uid="{00000000-0005-0000-0000-00002EA30000}"/>
    <cellStyle name="Normal 3 2 5 2 8" xfId="29191" xr:uid="{00000000-0005-0000-0000-00002FA30000}"/>
    <cellStyle name="Normal 3 2 5 2 8 2" xfId="29192" xr:uid="{00000000-0005-0000-0000-000030A30000}"/>
    <cellStyle name="Normal 3 2 5 2 8 3" xfId="29193" xr:uid="{00000000-0005-0000-0000-000031A30000}"/>
    <cellStyle name="Normal 3 2 5 2 8_AVA DVA EL" xfId="29194" xr:uid="{00000000-0005-0000-0000-000032A30000}"/>
    <cellStyle name="Normal 3 2 5 2 9" xfId="29195" xr:uid="{00000000-0005-0000-0000-000033A30000}"/>
    <cellStyle name="Normal 3 2 5 2 9 2" xfId="29196" xr:uid="{00000000-0005-0000-0000-000034A30000}"/>
    <cellStyle name="Normal 3 2 5 2 9 3" xfId="29197" xr:uid="{00000000-0005-0000-0000-000035A30000}"/>
    <cellStyle name="Normal 3 2 5 2 9_AVA DVA EL" xfId="29198" xr:uid="{00000000-0005-0000-0000-000036A30000}"/>
    <cellStyle name="Normal 3 2 5 2_AVA DVA EL" xfId="29199" xr:uid="{00000000-0005-0000-0000-000037A30000}"/>
    <cellStyle name="Normal 3 2 5 3" xfId="29200" xr:uid="{00000000-0005-0000-0000-000038A30000}"/>
    <cellStyle name="Normal 3 2 5 3 2" xfId="29201" xr:uid="{00000000-0005-0000-0000-000039A30000}"/>
    <cellStyle name="Normal 3 2 5 3 2 2" xfId="29202" xr:uid="{00000000-0005-0000-0000-00003AA30000}"/>
    <cellStyle name="Normal 3 2 5 3 2 3" xfId="29203" xr:uid="{00000000-0005-0000-0000-00003BA30000}"/>
    <cellStyle name="Normal 3 2 5 3 2_AVA DVA EL" xfId="29204" xr:uid="{00000000-0005-0000-0000-00003CA30000}"/>
    <cellStyle name="Normal 3 2 5 3 3" xfId="29205" xr:uid="{00000000-0005-0000-0000-00003DA30000}"/>
    <cellStyle name="Normal 3 2 5 3 3 2" xfId="29206" xr:uid="{00000000-0005-0000-0000-00003EA30000}"/>
    <cellStyle name="Normal 3 2 5 3 3 3" xfId="29207" xr:uid="{00000000-0005-0000-0000-00003FA30000}"/>
    <cellStyle name="Normal 3 2 5 3 3_AVA DVA EL" xfId="29208" xr:uid="{00000000-0005-0000-0000-000040A30000}"/>
    <cellStyle name="Normal 3 2 5 3 4" xfId="29209" xr:uid="{00000000-0005-0000-0000-000041A30000}"/>
    <cellStyle name="Normal 3 2 5 3 5" xfId="29210" xr:uid="{00000000-0005-0000-0000-000042A30000}"/>
    <cellStyle name="Normal 3 2 5 3_AVA DVA EL" xfId="29211" xr:uid="{00000000-0005-0000-0000-000043A30000}"/>
    <cellStyle name="Normal 3 2 5 4" xfId="29212" xr:uid="{00000000-0005-0000-0000-000044A30000}"/>
    <cellStyle name="Normal 3 2 5 4 2" xfId="29213" xr:uid="{00000000-0005-0000-0000-000045A30000}"/>
    <cellStyle name="Normal 3 2 5 4 3" xfId="29214" xr:uid="{00000000-0005-0000-0000-000046A30000}"/>
    <cellStyle name="Normal 3 2 5 4_AVA DVA EL" xfId="29215" xr:uid="{00000000-0005-0000-0000-000047A30000}"/>
    <cellStyle name="Normal 3 2 5 5" xfId="29216" xr:uid="{00000000-0005-0000-0000-000048A30000}"/>
    <cellStyle name="Normal 3 2 5 5 2" xfId="29217" xr:uid="{00000000-0005-0000-0000-000049A30000}"/>
    <cellStyle name="Normal 3 2 5 5 3" xfId="29218" xr:uid="{00000000-0005-0000-0000-00004AA30000}"/>
    <cellStyle name="Normal 3 2 5 5_AVA DVA EL" xfId="29219" xr:uid="{00000000-0005-0000-0000-00004BA30000}"/>
    <cellStyle name="Normal 3 2 5 6" xfId="29220" xr:uid="{00000000-0005-0000-0000-00004CA30000}"/>
    <cellStyle name="Normal 3 2 5 6 2" xfId="29221" xr:uid="{00000000-0005-0000-0000-00004DA30000}"/>
    <cellStyle name="Normal 3 2 5 6 3" xfId="29222" xr:uid="{00000000-0005-0000-0000-00004EA30000}"/>
    <cellStyle name="Normal 3 2 5 6_AVA DVA EL" xfId="29223" xr:uid="{00000000-0005-0000-0000-00004FA30000}"/>
    <cellStyle name="Normal 3 2 5 7" xfId="29224" xr:uid="{00000000-0005-0000-0000-000050A30000}"/>
    <cellStyle name="Normal 3 2 5 7 2" xfId="29225" xr:uid="{00000000-0005-0000-0000-000051A30000}"/>
    <cellStyle name="Normal 3 2 5 7 3" xfId="29226" xr:uid="{00000000-0005-0000-0000-000052A30000}"/>
    <cellStyle name="Normal 3 2 5 7_AVA DVA EL" xfId="29227" xr:uid="{00000000-0005-0000-0000-000053A30000}"/>
    <cellStyle name="Normal 3 2 5 8" xfId="29228" xr:uid="{00000000-0005-0000-0000-000054A30000}"/>
    <cellStyle name="Normal 3 2 5 8 2" xfId="29229" xr:uid="{00000000-0005-0000-0000-000055A30000}"/>
    <cellStyle name="Normal 3 2 5 8 3" xfId="29230" xr:uid="{00000000-0005-0000-0000-000056A30000}"/>
    <cellStyle name="Normal 3 2 5 8_AVA DVA EL" xfId="29231" xr:uid="{00000000-0005-0000-0000-000057A30000}"/>
    <cellStyle name="Normal 3 2 5 9" xfId="29232" xr:uid="{00000000-0005-0000-0000-000058A30000}"/>
    <cellStyle name="Normal 3 2 5 9 2" xfId="29233" xr:uid="{00000000-0005-0000-0000-000059A30000}"/>
    <cellStyle name="Normal 3 2 5 9 3" xfId="29234" xr:uid="{00000000-0005-0000-0000-00005AA30000}"/>
    <cellStyle name="Normal 3 2 5 9_AVA DVA EL" xfId="29235" xr:uid="{00000000-0005-0000-0000-00005BA30000}"/>
    <cellStyle name="Normal 3 2 5_AVA DVA EL" xfId="29236" xr:uid="{00000000-0005-0000-0000-00005CA30000}"/>
    <cellStyle name="Normal 3 2 6" xfId="8415" xr:uid="{00000000-0005-0000-0000-00005DA30000}"/>
    <cellStyle name="Normal 3 2 6 10" xfId="29237" xr:uid="{00000000-0005-0000-0000-00005EA30000}"/>
    <cellStyle name="Normal 3 2 6 10 2" xfId="29238" xr:uid="{00000000-0005-0000-0000-00005FA30000}"/>
    <cellStyle name="Normal 3 2 6 10 3" xfId="29239" xr:uid="{00000000-0005-0000-0000-000060A30000}"/>
    <cellStyle name="Normal 3 2 6 10_AVA DVA EL" xfId="29240" xr:uid="{00000000-0005-0000-0000-000061A30000}"/>
    <cellStyle name="Normal 3 2 6 11" xfId="29241" xr:uid="{00000000-0005-0000-0000-000062A30000}"/>
    <cellStyle name="Normal 3 2 6 2" xfId="29242" xr:uid="{00000000-0005-0000-0000-000063A30000}"/>
    <cellStyle name="Normal 3 2 6 2 2" xfId="29243" xr:uid="{00000000-0005-0000-0000-000064A30000}"/>
    <cellStyle name="Normal 3 2 6 2 2 2" xfId="29244" xr:uid="{00000000-0005-0000-0000-000065A30000}"/>
    <cellStyle name="Normal 3 2 6 2 2 3" xfId="29245" xr:uid="{00000000-0005-0000-0000-000066A30000}"/>
    <cellStyle name="Normal 3 2 6 2 2_AVA DVA EL" xfId="29246" xr:uid="{00000000-0005-0000-0000-000067A30000}"/>
    <cellStyle name="Normal 3 2 6 2 3" xfId="29247" xr:uid="{00000000-0005-0000-0000-000068A30000}"/>
    <cellStyle name="Normal 3 2 6 2 3 2" xfId="29248" xr:uid="{00000000-0005-0000-0000-000069A30000}"/>
    <cellStyle name="Normal 3 2 6 2 3 3" xfId="29249" xr:uid="{00000000-0005-0000-0000-00006AA30000}"/>
    <cellStyle name="Normal 3 2 6 2 3_AVA DVA EL" xfId="29250" xr:uid="{00000000-0005-0000-0000-00006BA30000}"/>
    <cellStyle name="Normal 3 2 6 2 4" xfId="29251" xr:uid="{00000000-0005-0000-0000-00006CA30000}"/>
    <cellStyle name="Normal 3 2 6 2 5" xfId="29252" xr:uid="{00000000-0005-0000-0000-00006DA30000}"/>
    <cellStyle name="Normal 3 2 6 2_AVA DVA EL" xfId="29253" xr:uid="{00000000-0005-0000-0000-00006EA30000}"/>
    <cellStyle name="Normal 3 2 6 3" xfId="29254" xr:uid="{00000000-0005-0000-0000-00006FA30000}"/>
    <cellStyle name="Normal 3 2 6 3 2" xfId="29255" xr:uid="{00000000-0005-0000-0000-000070A30000}"/>
    <cellStyle name="Normal 3 2 6 3 3" xfId="29256" xr:uid="{00000000-0005-0000-0000-000071A30000}"/>
    <cellStyle name="Normal 3 2 6 3_AVA DVA EL" xfId="29257" xr:uid="{00000000-0005-0000-0000-000072A30000}"/>
    <cellStyle name="Normal 3 2 6 4" xfId="29258" xr:uid="{00000000-0005-0000-0000-000073A30000}"/>
    <cellStyle name="Normal 3 2 6 4 2" xfId="29259" xr:uid="{00000000-0005-0000-0000-000074A30000}"/>
    <cellStyle name="Normal 3 2 6 4 3" xfId="29260" xr:uid="{00000000-0005-0000-0000-000075A30000}"/>
    <cellStyle name="Normal 3 2 6 4_AVA DVA EL" xfId="29261" xr:uid="{00000000-0005-0000-0000-000076A30000}"/>
    <cellStyle name="Normal 3 2 6 5" xfId="29262" xr:uid="{00000000-0005-0000-0000-000077A30000}"/>
    <cellStyle name="Normal 3 2 6 5 2" xfId="29263" xr:uid="{00000000-0005-0000-0000-000078A30000}"/>
    <cellStyle name="Normal 3 2 6 5 3" xfId="29264" xr:uid="{00000000-0005-0000-0000-000079A30000}"/>
    <cellStyle name="Normal 3 2 6 5_AVA DVA EL" xfId="29265" xr:uid="{00000000-0005-0000-0000-00007AA30000}"/>
    <cellStyle name="Normal 3 2 6 6" xfId="29266" xr:uid="{00000000-0005-0000-0000-00007BA30000}"/>
    <cellStyle name="Normal 3 2 6 6 2" xfId="29267" xr:uid="{00000000-0005-0000-0000-00007CA30000}"/>
    <cellStyle name="Normal 3 2 6 6 3" xfId="29268" xr:uid="{00000000-0005-0000-0000-00007DA30000}"/>
    <cellStyle name="Normal 3 2 6 6_AVA DVA EL" xfId="29269" xr:uid="{00000000-0005-0000-0000-00007EA30000}"/>
    <cellStyle name="Normal 3 2 6 7" xfId="29270" xr:uid="{00000000-0005-0000-0000-00007FA30000}"/>
    <cellStyle name="Normal 3 2 6 7 2" xfId="29271" xr:uid="{00000000-0005-0000-0000-000080A30000}"/>
    <cellStyle name="Normal 3 2 6 7 3" xfId="29272" xr:uid="{00000000-0005-0000-0000-000081A30000}"/>
    <cellStyle name="Normal 3 2 6 7_AVA DVA EL" xfId="29273" xr:uid="{00000000-0005-0000-0000-000082A30000}"/>
    <cellStyle name="Normal 3 2 6 8" xfId="29274" xr:uid="{00000000-0005-0000-0000-000083A30000}"/>
    <cellStyle name="Normal 3 2 6 8 2" xfId="29275" xr:uid="{00000000-0005-0000-0000-000084A30000}"/>
    <cellStyle name="Normal 3 2 6 8 3" xfId="29276" xr:uid="{00000000-0005-0000-0000-000085A30000}"/>
    <cellStyle name="Normal 3 2 6 8_AVA DVA EL" xfId="29277" xr:uid="{00000000-0005-0000-0000-000086A30000}"/>
    <cellStyle name="Normal 3 2 6 9" xfId="29278" xr:uid="{00000000-0005-0000-0000-000087A30000}"/>
    <cellStyle name="Normal 3 2 6 9 2" xfId="29279" xr:uid="{00000000-0005-0000-0000-000088A30000}"/>
    <cellStyle name="Normal 3 2 6 9 3" xfId="29280" xr:uid="{00000000-0005-0000-0000-000089A30000}"/>
    <cellStyle name="Normal 3 2 6 9_AVA DVA EL" xfId="29281" xr:uid="{00000000-0005-0000-0000-00008AA30000}"/>
    <cellStyle name="Normal 3 2 6_AVA DVA EL" xfId="29282" xr:uid="{00000000-0005-0000-0000-00008BA30000}"/>
    <cellStyle name="Normal 3 2 7" xfId="8416" xr:uid="{00000000-0005-0000-0000-00008CA30000}"/>
    <cellStyle name="Normal 3 2 7 10" xfId="29283" xr:uid="{00000000-0005-0000-0000-00008DA30000}"/>
    <cellStyle name="Normal 3 2 7 10 2" xfId="29284" xr:uid="{00000000-0005-0000-0000-00008EA30000}"/>
    <cellStyle name="Normal 3 2 7 10 3" xfId="29285" xr:uid="{00000000-0005-0000-0000-00008FA30000}"/>
    <cellStyle name="Normal 3 2 7 10_AVA DVA EL" xfId="29286" xr:uid="{00000000-0005-0000-0000-000090A30000}"/>
    <cellStyle name="Normal 3 2 7 11" xfId="29287" xr:uid="{00000000-0005-0000-0000-000091A30000}"/>
    <cellStyle name="Normal 3 2 7 2" xfId="29288" xr:uid="{00000000-0005-0000-0000-000092A30000}"/>
    <cellStyle name="Normal 3 2 7 2 2" xfId="29289" xr:uid="{00000000-0005-0000-0000-000093A30000}"/>
    <cellStyle name="Normal 3 2 7 2 2 2" xfId="29290" xr:uid="{00000000-0005-0000-0000-000094A30000}"/>
    <cellStyle name="Normal 3 2 7 2 2 3" xfId="29291" xr:uid="{00000000-0005-0000-0000-000095A30000}"/>
    <cellStyle name="Normal 3 2 7 2 2_AVA DVA EL" xfId="29292" xr:uid="{00000000-0005-0000-0000-000096A30000}"/>
    <cellStyle name="Normal 3 2 7 2 3" xfId="29293" xr:uid="{00000000-0005-0000-0000-000097A30000}"/>
    <cellStyle name="Normal 3 2 7 2 3 2" xfId="29294" xr:uid="{00000000-0005-0000-0000-000098A30000}"/>
    <cellStyle name="Normal 3 2 7 2 3 3" xfId="29295" xr:uid="{00000000-0005-0000-0000-000099A30000}"/>
    <cellStyle name="Normal 3 2 7 2 3_AVA DVA EL" xfId="29296" xr:uid="{00000000-0005-0000-0000-00009AA30000}"/>
    <cellStyle name="Normal 3 2 7 2 4" xfId="29297" xr:uid="{00000000-0005-0000-0000-00009BA30000}"/>
    <cellStyle name="Normal 3 2 7 2 5" xfId="29298" xr:uid="{00000000-0005-0000-0000-00009CA30000}"/>
    <cellStyle name="Normal 3 2 7 2_AVA DVA EL" xfId="29299" xr:uid="{00000000-0005-0000-0000-00009DA30000}"/>
    <cellStyle name="Normal 3 2 7 3" xfId="29300" xr:uid="{00000000-0005-0000-0000-00009EA30000}"/>
    <cellStyle name="Normal 3 2 7 3 2" xfId="29301" xr:uid="{00000000-0005-0000-0000-00009FA30000}"/>
    <cellStyle name="Normal 3 2 7 3 3" xfId="29302" xr:uid="{00000000-0005-0000-0000-0000A0A30000}"/>
    <cellStyle name="Normal 3 2 7 3_AVA DVA EL" xfId="29303" xr:uid="{00000000-0005-0000-0000-0000A1A30000}"/>
    <cellStyle name="Normal 3 2 7 4" xfId="29304" xr:uid="{00000000-0005-0000-0000-0000A2A30000}"/>
    <cellStyle name="Normal 3 2 7 4 2" xfId="29305" xr:uid="{00000000-0005-0000-0000-0000A3A30000}"/>
    <cellStyle name="Normal 3 2 7 4 3" xfId="29306" xr:uid="{00000000-0005-0000-0000-0000A4A30000}"/>
    <cellStyle name="Normal 3 2 7 4_AVA DVA EL" xfId="29307" xr:uid="{00000000-0005-0000-0000-0000A5A30000}"/>
    <cellStyle name="Normal 3 2 7 5" xfId="29308" xr:uid="{00000000-0005-0000-0000-0000A6A30000}"/>
    <cellStyle name="Normal 3 2 7 5 2" xfId="29309" xr:uid="{00000000-0005-0000-0000-0000A7A30000}"/>
    <cellStyle name="Normal 3 2 7 5 3" xfId="29310" xr:uid="{00000000-0005-0000-0000-0000A8A30000}"/>
    <cellStyle name="Normal 3 2 7 5_AVA DVA EL" xfId="29311" xr:uid="{00000000-0005-0000-0000-0000A9A30000}"/>
    <cellStyle name="Normal 3 2 7 6" xfId="29312" xr:uid="{00000000-0005-0000-0000-0000AAA30000}"/>
    <cellStyle name="Normal 3 2 7 6 2" xfId="29313" xr:uid="{00000000-0005-0000-0000-0000ABA30000}"/>
    <cellStyle name="Normal 3 2 7 6 3" xfId="29314" xr:uid="{00000000-0005-0000-0000-0000ACA30000}"/>
    <cellStyle name="Normal 3 2 7 6_AVA DVA EL" xfId="29315" xr:uid="{00000000-0005-0000-0000-0000ADA30000}"/>
    <cellStyle name="Normal 3 2 7 7" xfId="29316" xr:uid="{00000000-0005-0000-0000-0000AEA30000}"/>
    <cellStyle name="Normal 3 2 7 7 2" xfId="29317" xr:uid="{00000000-0005-0000-0000-0000AFA30000}"/>
    <cellStyle name="Normal 3 2 7 7 3" xfId="29318" xr:uid="{00000000-0005-0000-0000-0000B0A30000}"/>
    <cellStyle name="Normal 3 2 7 7_AVA DVA EL" xfId="29319" xr:uid="{00000000-0005-0000-0000-0000B1A30000}"/>
    <cellStyle name="Normal 3 2 7 8" xfId="29320" xr:uid="{00000000-0005-0000-0000-0000B2A30000}"/>
    <cellStyle name="Normal 3 2 7 8 2" xfId="29321" xr:uid="{00000000-0005-0000-0000-0000B3A30000}"/>
    <cellStyle name="Normal 3 2 7 8 3" xfId="29322" xr:uid="{00000000-0005-0000-0000-0000B4A30000}"/>
    <cellStyle name="Normal 3 2 7 8_AVA DVA EL" xfId="29323" xr:uid="{00000000-0005-0000-0000-0000B5A30000}"/>
    <cellStyle name="Normal 3 2 7 9" xfId="29324" xr:uid="{00000000-0005-0000-0000-0000B6A30000}"/>
    <cellStyle name="Normal 3 2 7 9 2" xfId="29325" xr:uid="{00000000-0005-0000-0000-0000B7A30000}"/>
    <cellStyle name="Normal 3 2 7 9 3" xfId="29326" xr:uid="{00000000-0005-0000-0000-0000B8A30000}"/>
    <cellStyle name="Normal 3 2 7 9_AVA DVA EL" xfId="29327" xr:uid="{00000000-0005-0000-0000-0000B9A30000}"/>
    <cellStyle name="Normal 3 2 7_AVA DVA EL" xfId="29328" xr:uid="{00000000-0005-0000-0000-0000BAA30000}"/>
    <cellStyle name="Normal 3 2 8" xfId="8417" xr:uid="{00000000-0005-0000-0000-0000BBA30000}"/>
    <cellStyle name="Normal 3 2 8 2" xfId="29329" xr:uid="{00000000-0005-0000-0000-0000BCA30000}"/>
    <cellStyle name="Normal 3 2 8 2 2" xfId="29330" xr:uid="{00000000-0005-0000-0000-0000BDA30000}"/>
    <cellStyle name="Normal 3 2 8 2 3" xfId="29331" xr:uid="{00000000-0005-0000-0000-0000BEA30000}"/>
    <cellStyle name="Normal 3 2 8 2_AVA DVA EL" xfId="29332" xr:uid="{00000000-0005-0000-0000-0000BFA30000}"/>
    <cellStyle name="Normal 3 2 8 3" xfId="29333" xr:uid="{00000000-0005-0000-0000-0000C0A30000}"/>
    <cellStyle name="Normal 3 2 8 3 2" xfId="29334" xr:uid="{00000000-0005-0000-0000-0000C1A30000}"/>
    <cellStyle name="Normal 3 2 8 3 3" xfId="29335" xr:uid="{00000000-0005-0000-0000-0000C2A30000}"/>
    <cellStyle name="Normal 3 2 8 3_AVA DVA EL" xfId="29336" xr:uid="{00000000-0005-0000-0000-0000C3A30000}"/>
    <cellStyle name="Normal 3 2 8 4" xfId="29337" xr:uid="{00000000-0005-0000-0000-0000C4A30000}"/>
    <cellStyle name="Normal 3 2 8 4 2" xfId="29338" xr:uid="{00000000-0005-0000-0000-0000C5A30000}"/>
    <cellStyle name="Normal 3 2 8 4 3" xfId="29339" xr:uid="{00000000-0005-0000-0000-0000C6A30000}"/>
    <cellStyle name="Normal 3 2 8 4_AVA DVA EL" xfId="29340" xr:uid="{00000000-0005-0000-0000-0000C7A30000}"/>
    <cellStyle name="Normal 3 2 8 5" xfId="29341" xr:uid="{00000000-0005-0000-0000-0000C8A30000}"/>
    <cellStyle name="Normal 3 2 8_AVA DVA EL" xfId="29342" xr:uid="{00000000-0005-0000-0000-0000C9A30000}"/>
    <cellStyle name="Normal 3 2 9" xfId="8418" xr:uid="{00000000-0005-0000-0000-0000CAA30000}"/>
    <cellStyle name="Normal 3 2 9 2" xfId="29343" xr:uid="{00000000-0005-0000-0000-0000CBA30000}"/>
    <cellStyle name="Normal 3 2 9 2 2" xfId="29344" xr:uid="{00000000-0005-0000-0000-0000CCA30000}"/>
    <cellStyle name="Normal 3 2 9 2 3" xfId="29345" xr:uid="{00000000-0005-0000-0000-0000CDA30000}"/>
    <cellStyle name="Normal 3 2 9 2_AVA DVA EL" xfId="29346" xr:uid="{00000000-0005-0000-0000-0000CEA30000}"/>
    <cellStyle name="Normal 3 2 9 3" xfId="29347" xr:uid="{00000000-0005-0000-0000-0000CFA30000}"/>
    <cellStyle name="Normal 3 2 9 3 2" xfId="29348" xr:uid="{00000000-0005-0000-0000-0000D0A30000}"/>
    <cellStyle name="Normal 3 2 9 3 3" xfId="29349" xr:uid="{00000000-0005-0000-0000-0000D1A30000}"/>
    <cellStyle name="Normal 3 2 9 3_AVA DVA EL" xfId="29350" xr:uid="{00000000-0005-0000-0000-0000D2A30000}"/>
    <cellStyle name="Normal 3 2 9 4" xfId="29351" xr:uid="{00000000-0005-0000-0000-0000D3A30000}"/>
    <cellStyle name="Normal 3 2 9 4 2" xfId="29352" xr:uid="{00000000-0005-0000-0000-0000D4A30000}"/>
    <cellStyle name="Normal 3 2 9 4 3" xfId="29353" xr:uid="{00000000-0005-0000-0000-0000D5A30000}"/>
    <cellStyle name="Normal 3 2 9 4_AVA DVA EL" xfId="29354" xr:uid="{00000000-0005-0000-0000-0000D6A30000}"/>
    <cellStyle name="Normal 3 2 9 5" xfId="29355" xr:uid="{00000000-0005-0000-0000-0000D7A30000}"/>
    <cellStyle name="Normal 3 2 9_AVA DVA EL" xfId="29356" xr:uid="{00000000-0005-0000-0000-0000D8A30000}"/>
    <cellStyle name="Normal 3 2_11" xfId="8419" xr:uid="{00000000-0005-0000-0000-0000D9A30000}"/>
    <cellStyle name="Normal 3 3" xfId="8420" xr:uid="{00000000-0005-0000-0000-0000DAA30000}"/>
    <cellStyle name="Normal 3 3 10" xfId="29357" xr:uid="{00000000-0005-0000-0000-0000DBA30000}"/>
    <cellStyle name="Normal 3 3 10 2" xfId="29358" xr:uid="{00000000-0005-0000-0000-0000DCA30000}"/>
    <cellStyle name="Normal 3 3 10 2 2" xfId="29359" xr:uid="{00000000-0005-0000-0000-0000DDA30000}"/>
    <cellStyle name="Normal 3 3 10 2 3" xfId="29360" xr:uid="{00000000-0005-0000-0000-0000DEA30000}"/>
    <cellStyle name="Normal 3 3 10 2_AVA DVA EL" xfId="29361" xr:uid="{00000000-0005-0000-0000-0000DFA30000}"/>
    <cellStyle name="Normal 3 3 10 3" xfId="29362" xr:uid="{00000000-0005-0000-0000-0000E0A30000}"/>
    <cellStyle name="Normal 3 3 10 4" xfId="29363" xr:uid="{00000000-0005-0000-0000-0000E1A30000}"/>
    <cellStyle name="Normal 3 3 10 5" xfId="36384" xr:uid="{00000000-0005-0000-0000-0000E2A30000}"/>
    <cellStyle name="Normal 3 3 10 6" xfId="36427" xr:uid="{00000000-0005-0000-0000-0000E3A30000}"/>
    <cellStyle name="Normal 3 3 10_AVA DVA EL" xfId="29364" xr:uid="{00000000-0005-0000-0000-0000E4A30000}"/>
    <cellStyle name="Normal 3 3 11" xfId="29365" xr:uid="{00000000-0005-0000-0000-0000E5A30000}"/>
    <cellStyle name="Normal 3 3 11 2" xfId="29366" xr:uid="{00000000-0005-0000-0000-0000E6A30000}"/>
    <cellStyle name="Normal 3 3 11 2 2" xfId="29367" xr:uid="{00000000-0005-0000-0000-0000E7A30000}"/>
    <cellStyle name="Normal 3 3 11 2 3" xfId="29368" xr:uid="{00000000-0005-0000-0000-0000E8A30000}"/>
    <cellStyle name="Normal 3 3 11 2_AVA DVA EL" xfId="29369" xr:uid="{00000000-0005-0000-0000-0000E9A30000}"/>
    <cellStyle name="Normal 3 3 11 3" xfId="29370" xr:uid="{00000000-0005-0000-0000-0000EAA30000}"/>
    <cellStyle name="Normal 3 3 11 4" xfId="29371" xr:uid="{00000000-0005-0000-0000-0000EBA30000}"/>
    <cellStyle name="Normal 3 3 11_AVA DVA EL" xfId="29372" xr:uid="{00000000-0005-0000-0000-0000ECA30000}"/>
    <cellStyle name="Normal 3 3 12" xfId="29373" xr:uid="{00000000-0005-0000-0000-0000EDA30000}"/>
    <cellStyle name="Normal 3 3 12 2" xfId="29374" xr:uid="{00000000-0005-0000-0000-0000EEA30000}"/>
    <cellStyle name="Normal 3 3 12 3" xfId="29375" xr:uid="{00000000-0005-0000-0000-0000EFA30000}"/>
    <cellStyle name="Normal 3 3 12_AVA DVA EL" xfId="29376" xr:uid="{00000000-0005-0000-0000-0000F0A30000}"/>
    <cellStyle name="Normal 3 3 13" xfId="29377" xr:uid="{00000000-0005-0000-0000-0000F1A30000}"/>
    <cellStyle name="Normal 3 3 13 2" xfId="29378" xr:uid="{00000000-0005-0000-0000-0000F2A30000}"/>
    <cellStyle name="Normal 3 3 13 3" xfId="29379" xr:uid="{00000000-0005-0000-0000-0000F3A30000}"/>
    <cellStyle name="Normal 3 3 13_AVA DVA EL" xfId="29380" xr:uid="{00000000-0005-0000-0000-0000F4A30000}"/>
    <cellStyle name="Normal 3 3 14" xfId="29381" xr:uid="{00000000-0005-0000-0000-0000F5A30000}"/>
    <cellStyle name="Normal 3 3 14 2" xfId="29382" xr:uid="{00000000-0005-0000-0000-0000F6A30000}"/>
    <cellStyle name="Normal 3 3 14 3" xfId="29383" xr:uid="{00000000-0005-0000-0000-0000F7A30000}"/>
    <cellStyle name="Normal 3 3 14_AVA DVA EL" xfId="29384" xr:uid="{00000000-0005-0000-0000-0000F8A30000}"/>
    <cellStyle name="Normal 3 3 15" xfId="29385" xr:uid="{00000000-0005-0000-0000-0000F9A30000}"/>
    <cellStyle name="Normal 3 3 15 2" xfId="29386" xr:uid="{00000000-0005-0000-0000-0000FAA30000}"/>
    <cellStyle name="Normal 3 3 15 3" xfId="29387" xr:uid="{00000000-0005-0000-0000-0000FBA30000}"/>
    <cellStyle name="Normal 3 3 15_AVA DVA EL" xfId="29388" xr:uid="{00000000-0005-0000-0000-0000FCA30000}"/>
    <cellStyle name="Normal 3 3 16" xfId="29389" xr:uid="{00000000-0005-0000-0000-0000FDA30000}"/>
    <cellStyle name="Normal 3 3 16 2" xfId="29390" xr:uid="{00000000-0005-0000-0000-0000FEA30000}"/>
    <cellStyle name="Normal 3 3 16 3" xfId="29391" xr:uid="{00000000-0005-0000-0000-0000FFA30000}"/>
    <cellStyle name="Normal 3 3 16_AVA DVA EL" xfId="29392" xr:uid="{00000000-0005-0000-0000-000000A40000}"/>
    <cellStyle name="Normal 3 3 17" xfId="29393" xr:uid="{00000000-0005-0000-0000-000001A40000}"/>
    <cellStyle name="Normal 3 3 18" xfId="36872" xr:uid="{00000000-0005-0000-0000-000002A40000}"/>
    <cellStyle name="Normal 3 3 2" xfId="8421" xr:uid="{00000000-0005-0000-0000-000003A40000}"/>
    <cellStyle name="Normal 3 3 2 10" xfId="29394" xr:uid="{00000000-0005-0000-0000-000004A40000}"/>
    <cellStyle name="Normal 3 3 2 10 2" xfId="29395" xr:uid="{00000000-0005-0000-0000-000005A40000}"/>
    <cellStyle name="Normal 3 3 2 10 3" xfId="29396" xr:uid="{00000000-0005-0000-0000-000006A40000}"/>
    <cellStyle name="Normal 3 3 2 10_AVA DVA EL" xfId="29397" xr:uid="{00000000-0005-0000-0000-000007A40000}"/>
    <cellStyle name="Normal 3 3 2 11" xfId="29398" xr:uid="{00000000-0005-0000-0000-000008A40000}"/>
    <cellStyle name="Normal 3 3 2 11 2" xfId="29399" xr:uid="{00000000-0005-0000-0000-000009A40000}"/>
    <cellStyle name="Normal 3 3 2 11 3" xfId="29400" xr:uid="{00000000-0005-0000-0000-00000AA40000}"/>
    <cellStyle name="Normal 3 3 2 11_AVA DVA EL" xfId="29401" xr:uid="{00000000-0005-0000-0000-00000BA40000}"/>
    <cellStyle name="Normal 3 3 2 12" xfId="29402" xr:uid="{00000000-0005-0000-0000-00000CA40000}"/>
    <cellStyle name="Normal 3 3 2 12 2" xfId="29403" xr:uid="{00000000-0005-0000-0000-00000DA40000}"/>
    <cellStyle name="Normal 3 3 2 12 3" xfId="29404" xr:uid="{00000000-0005-0000-0000-00000EA40000}"/>
    <cellStyle name="Normal 3 3 2 12_AVA DVA EL" xfId="29405" xr:uid="{00000000-0005-0000-0000-00000FA40000}"/>
    <cellStyle name="Normal 3 3 2 13" xfId="29406" xr:uid="{00000000-0005-0000-0000-000010A40000}"/>
    <cellStyle name="Normal 3 3 2 14" xfId="36873" xr:uid="{00000000-0005-0000-0000-000011A40000}"/>
    <cellStyle name="Normal 3 3 2 2" xfId="8422" xr:uid="{00000000-0005-0000-0000-000012A40000}"/>
    <cellStyle name="Normal 3 3 2 2 10" xfId="29407" xr:uid="{00000000-0005-0000-0000-000013A40000}"/>
    <cellStyle name="Normal 3 3 2 2 10 2" xfId="29408" xr:uid="{00000000-0005-0000-0000-000014A40000}"/>
    <cellStyle name="Normal 3 3 2 2 10 3" xfId="29409" xr:uid="{00000000-0005-0000-0000-000015A40000}"/>
    <cellStyle name="Normal 3 3 2 2 10_AVA DVA EL" xfId="29410" xr:uid="{00000000-0005-0000-0000-000016A40000}"/>
    <cellStyle name="Normal 3 3 2 2 11" xfId="29411" xr:uid="{00000000-0005-0000-0000-000017A40000}"/>
    <cellStyle name="Normal 3 3 2 2 11 2" xfId="29412" xr:uid="{00000000-0005-0000-0000-000018A40000}"/>
    <cellStyle name="Normal 3 3 2 2 11 3" xfId="29413" xr:uid="{00000000-0005-0000-0000-000019A40000}"/>
    <cellStyle name="Normal 3 3 2 2 11_AVA DVA EL" xfId="29414" xr:uid="{00000000-0005-0000-0000-00001AA40000}"/>
    <cellStyle name="Normal 3 3 2 2 12" xfId="29415" xr:uid="{00000000-0005-0000-0000-00001BA40000}"/>
    <cellStyle name="Normal 3 3 2 2 13" xfId="50584" xr:uid="{00000000-0005-0000-0000-00001CA40000}"/>
    <cellStyle name="Normal 3 3 2 2 2" xfId="29416" xr:uid="{00000000-0005-0000-0000-00001DA40000}"/>
    <cellStyle name="Normal 3 3 2 2 2 10" xfId="29417" xr:uid="{00000000-0005-0000-0000-00001EA40000}"/>
    <cellStyle name="Normal 3 3 2 2 2 11" xfId="29418" xr:uid="{00000000-0005-0000-0000-00001FA40000}"/>
    <cellStyle name="Normal 3 3 2 2 2 2" xfId="29419" xr:uid="{00000000-0005-0000-0000-000020A40000}"/>
    <cellStyle name="Normal 3 3 2 2 2 2 2" xfId="29420" xr:uid="{00000000-0005-0000-0000-000021A40000}"/>
    <cellStyle name="Normal 3 3 2 2 2 2 2 2" xfId="29421" xr:uid="{00000000-0005-0000-0000-000022A40000}"/>
    <cellStyle name="Normal 3 3 2 2 2 2 2 3" xfId="29422" xr:uid="{00000000-0005-0000-0000-000023A40000}"/>
    <cellStyle name="Normal 3 3 2 2 2 2 2_AVA DVA EL" xfId="29423" xr:uid="{00000000-0005-0000-0000-000024A40000}"/>
    <cellStyle name="Normal 3 3 2 2 2 2 3" xfId="29424" xr:uid="{00000000-0005-0000-0000-000025A40000}"/>
    <cellStyle name="Normal 3 3 2 2 2 2 3 2" xfId="29425" xr:uid="{00000000-0005-0000-0000-000026A40000}"/>
    <cellStyle name="Normal 3 3 2 2 2 2 3 3" xfId="29426" xr:uid="{00000000-0005-0000-0000-000027A40000}"/>
    <cellStyle name="Normal 3 3 2 2 2 2 3_AVA DVA EL" xfId="29427" xr:uid="{00000000-0005-0000-0000-000028A40000}"/>
    <cellStyle name="Normal 3 3 2 2 2 2 4" xfId="29428" xr:uid="{00000000-0005-0000-0000-000029A40000}"/>
    <cellStyle name="Normal 3 3 2 2 2 2 5" xfId="29429" xr:uid="{00000000-0005-0000-0000-00002AA40000}"/>
    <cellStyle name="Normal 3 3 2 2 2 2_AVA DVA EL" xfId="29430" xr:uid="{00000000-0005-0000-0000-00002BA40000}"/>
    <cellStyle name="Normal 3 3 2 2 2 3" xfId="29431" xr:uid="{00000000-0005-0000-0000-00002CA40000}"/>
    <cellStyle name="Normal 3 3 2 2 2 3 2" xfId="29432" xr:uid="{00000000-0005-0000-0000-00002DA40000}"/>
    <cellStyle name="Normal 3 3 2 2 2 3 3" xfId="29433" xr:uid="{00000000-0005-0000-0000-00002EA40000}"/>
    <cellStyle name="Normal 3 3 2 2 2 3_AVA DVA EL" xfId="29434" xr:uid="{00000000-0005-0000-0000-00002FA40000}"/>
    <cellStyle name="Normal 3 3 2 2 2 4" xfId="29435" xr:uid="{00000000-0005-0000-0000-000030A40000}"/>
    <cellStyle name="Normal 3 3 2 2 2 4 2" xfId="29436" xr:uid="{00000000-0005-0000-0000-000031A40000}"/>
    <cellStyle name="Normal 3 3 2 2 2 4 3" xfId="29437" xr:uid="{00000000-0005-0000-0000-000032A40000}"/>
    <cellStyle name="Normal 3 3 2 2 2 4_AVA DVA EL" xfId="29438" xr:uid="{00000000-0005-0000-0000-000033A40000}"/>
    <cellStyle name="Normal 3 3 2 2 2 5" xfId="29439" xr:uid="{00000000-0005-0000-0000-000034A40000}"/>
    <cellStyle name="Normal 3 3 2 2 2 5 2" xfId="29440" xr:uid="{00000000-0005-0000-0000-000035A40000}"/>
    <cellStyle name="Normal 3 3 2 2 2 5 3" xfId="29441" xr:uid="{00000000-0005-0000-0000-000036A40000}"/>
    <cellStyle name="Normal 3 3 2 2 2 5_AVA DVA EL" xfId="29442" xr:uid="{00000000-0005-0000-0000-000037A40000}"/>
    <cellStyle name="Normal 3 3 2 2 2 6" xfId="29443" xr:uid="{00000000-0005-0000-0000-000038A40000}"/>
    <cellStyle name="Normal 3 3 2 2 2 6 2" xfId="29444" xr:uid="{00000000-0005-0000-0000-000039A40000}"/>
    <cellStyle name="Normal 3 3 2 2 2 6 3" xfId="29445" xr:uid="{00000000-0005-0000-0000-00003AA40000}"/>
    <cellStyle name="Normal 3 3 2 2 2 6_AVA DVA EL" xfId="29446" xr:uid="{00000000-0005-0000-0000-00003BA40000}"/>
    <cellStyle name="Normal 3 3 2 2 2 7" xfId="29447" xr:uid="{00000000-0005-0000-0000-00003CA40000}"/>
    <cellStyle name="Normal 3 3 2 2 2 7 2" xfId="29448" xr:uid="{00000000-0005-0000-0000-00003DA40000}"/>
    <cellStyle name="Normal 3 3 2 2 2 7 3" xfId="29449" xr:uid="{00000000-0005-0000-0000-00003EA40000}"/>
    <cellStyle name="Normal 3 3 2 2 2 7_AVA DVA EL" xfId="29450" xr:uid="{00000000-0005-0000-0000-00003FA40000}"/>
    <cellStyle name="Normal 3 3 2 2 2 8" xfId="29451" xr:uid="{00000000-0005-0000-0000-000040A40000}"/>
    <cellStyle name="Normal 3 3 2 2 2 8 2" xfId="29452" xr:uid="{00000000-0005-0000-0000-000041A40000}"/>
    <cellStyle name="Normal 3 3 2 2 2 8 3" xfId="29453" xr:uid="{00000000-0005-0000-0000-000042A40000}"/>
    <cellStyle name="Normal 3 3 2 2 2 8_AVA DVA EL" xfId="29454" xr:uid="{00000000-0005-0000-0000-000043A40000}"/>
    <cellStyle name="Normal 3 3 2 2 2 9" xfId="29455" xr:uid="{00000000-0005-0000-0000-000044A40000}"/>
    <cellStyle name="Normal 3 3 2 2 2 9 2" xfId="29456" xr:uid="{00000000-0005-0000-0000-000045A40000}"/>
    <cellStyle name="Normal 3 3 2 2 2 9 3" xfId="29457" xr:uid="{00000000-0005-0000-0000-000046A40000}"/>
    <cellStyle name="Normal 3 3 2 2 2 9_AVA DVA EL" xfId="29458" xr:uid="{00000000-0005-0000-0000-000047A40000}"/>
    <cellStyle name="Normal 3 3 2 2 2_AVA DVA EL" xfId="29459" xr:uid="{00000000-0005-0000-0000-000048A40000}"/>
    <cellStyle name="Normal 3 3 2 2 3" xfId="29460" xr:uid="{00000000-0005-0000-0000-000049A40000}"/>
    <cellStyle name="Normal 3 3 2 2 3 2" xfId="29461" xr:uid="{00000000-0005-0000-0000-00004AA40000}"/>
    <cellStyle name="Normal 3 3 2 2 3 2 2" xfId="29462" xr:uid="{00000000-0005-0000-0000-00004BA40000}"/>
    <cellStyle name="Normal 3 3 2 2 3 2 3" xfId="29463" xr:uid="{00000000-0005-0000-0000-00004CA40000}"/>
    <cellStyle name="Normal 3 3 2 2 3 2_AVA DVA EL" xfId="29464" xr:uid="{00000000-0005-0000-0000-00004DA40000}"/>
    <cellStyle name="Normal 3 3 2 2 3 3" xfId="29465" xr:uid="{00000000-0005-0000-0000-00004EA40000}"/>
    <cellStyle name="Normal 3 3 2 2 3 3 2" xfId="29466" xr:uid="{00000000-0005-0000-0000-00004FA40000}"/>
    <cellStyle name="Normal 3 3 2 2 3 3 3" xfId="29467" xr:uid="{00000000-0005-0000-0000-000050A40000}"/>
    <cellStyle name="Normal 3 3 2 2 3 3_AVA DVA EL" xfId="29468" xr:uid="{00000000-0005-0000-0000-000051A40000}"/>
    <cellStyle name="Normal 3 3 2 2 3 4" xfId="29469" xr:uid="{00000000-0005-0000-0000-000052A40000}"/>
    <cellStyle name="Normal 3 3 2 2 3 5" xfId="29470" xr:uid="{00000000-0005-0000-0000-000053A40000}"/>
    <cellStyle name="Normal 3 3 2 2 3_AVA DVA EL" xfId="29471" xr:uid="{00000000-0005-0000-0000-000054A40000}"/>
    <cellStyle name="Normal 3 3 2 2 4" xfId="29472" xr:uid="{00000000-0005-0000-0000-000055A40000}"/>
    <cellStyle name="Normal 3 3 2 2 4 2" xfId="29473" xr:uid="{00000000-0005-0000-0000-000056A40000}"/>
    <cellStyle name="Normal 3 3 2 2 4 3" xfId="29474" xr:uid="{00000000-0005-0000-0000-000057A40000}"/>
    <cellStyle name="Normal 3 3 2 2 4_AVA DVA EL" xfId="29475" xr:uid="{00000000-0005-0000-0000-000058A40000}"/>
    <cellStyle name="Normal 3 3 2 2 5" xfId="29476" xr:uid="{00000000-0005-0000-0000-000059A40000}"/>
    <cellStyle name="Normal 3 3 2 2 5 2" xfId="29477" xr:uid="{00000000-0005-0000-0000-00005AA40000}"/>
    <cellStyle name="Normal 3 3 2 2 5 3" xfId="29478" xr:uid="{00000000-0005-0000-0000-00005BA40000}"/>
    <cellStyle name="Normal 3 3 2 2 5_AVA DVA EL" xfId="29479" xr:uid="{00000000-0005-0000-0000-00005CA40000}"/>
    <cellStyle name="Normal 3 3 2 2 6" xfId="29480" xr:uid="{00000000-0005-0000-0000-00005DA40000}"/>
    <cellStyle name="Normal 3 3 2 2 6 2" xfId="29481" xr:uid="{00000000-0005-0000-0000-00005EA40000}"/>
    <cellStyle name="Normal 3 3 2 2 6 3" xfId="29482" xr:uid="{00000000-0005-0000-0000-00005FA40000}"/>
    <cellStyle name="Normal 3 3 2 2 6_AVA DVA EL" xfId="29483" xr:uid="{00000000-0005-0000-0000-000060A40000}"/>
    <cellStyle name="Normal 3 3 2 2 7" xfId="29484" xr:uid="{00000000-0005-0000-0000-000061A40000}"/>
    <cellStyle name="Normal 3 3 2 2 7 2" xfId="29485" xr:uid="{00000000-0005-0000-0000-000062A40000}"/>
    <cellStyle name="Normal 3 3 2 2 7 3" xfId="29486" xr:uid="{00000000-0005-0000-0000-000063A40000}"/>
    <cellStyle name="Normal 3 3 2 2 7_AVA DVA EL" xfId="29487" xr:uid="{00000000-0005-0000-0000-000064A40000}"/>
    <cellStyle name="Normal 3 3 2 2 8" xfId="29488" xr:uid="{00000000-0005-0000-0000-000065A40000}"/>
    <cellStyle name="Normal 3 3 2 2 8 2" xfId="29489" xr:uid="{00000000-0005-0000-0000-000066A40000}"/>
    <cellStyle name="Normal 3 3 2 2 8 3" xfId="29490" xr:uid="{00000000-0005-0000-0000-000067A40000}"/>
    <cellStyle name="Normal 3 3 2 2 8_AVA DVA EL" xfId="29491" xr:uid="{00000000-0005-0000-0000-000068A40000}"/>
    <cellStyle name="Normal 3 3 2 2 9" xfId="29492" xr:uid="{00000000-0005-0000-0000-000069A40000}"/>
    <cellStyle name="Normal 3 3 2 2 9 2" xfId="29493" xr:uid="{00000000-0005-0000-0000-00006AA40000}"/>
    <cellStyle name="Normal 3 3 2 2 9 3" xfId="29494" xr:uid="{00000000-0005-0000-0000-00006BA40000}"/>
    <cellStyle name="Normal 3 3 2 2 9_AVA DVA EL" xfId="29495" xr:uid="{00000000-0005-0000-0000-00006CA40000}"/>
    <cellStyle name="Normal 3 3 2 2_A01" xfId="35957" xr:uid="{00000000-0005-0000-0000-00006DA40000}"/>
    <cellStyle name="Normal 3 3 2 3" xfId="29496" xr:uid="{00000000-0005-0000-0000-00006EA40000}"/>
    <cellStyle name="Normal 3 3 2 3 10" xfId="29497" xr:uid="{00000000-0005-0000-0000-00006FA40000}"/>
    <cellStyle name="Normal 3 3 2 3 11" xfId="29498" xr:uid="{00000000-0005-0000-0000-000070A40000}"/>
    <cellStyle name="Normal 3 3 2 3 2" xfId="29499" xr:uid="{00000000-0005-0000-0000-000071A40000}"/>
    <cellStyle name="Normal 3 3 2 3 2 2" xfId="29500" xr:uid="{00000000-0005-0000-0000-000072A40000}"/>
    <cellStyle name="Normal 3 3 2 3 2 2 2" xfId="29501" xr:uid="{00000000-0005-0000-0000-000073A40000}"/>
    <cellStyle name="Normal 3 3 2 3 2 2 3" xfId="29502" xr:uid="{00000000-0005-0000-0000-000074A40000}"/>
    <cellStyle name="Normal 3 3 2 3 2 2_AVA DVA EL" xfId="29503" xr:uid="{00000000-0005-0000-0000-000075A40000}"/>
    <cellStyle name="Normal 3 3 2 3 2 3" xfId="29504" xr:uid="{00000000-0005-0000-0000-000076A40000}"/>
    <cellStyle name="Normal 3 3 2 3 2 3 2" xfId="29505" xr:uid="{00000000-0005-0000-0000-000077A40000}"/>
    <cellStyle name="Normal 3 3 2 3 2 3 3" xfId="29506" xr:uid="{00000000-0005-0000-0000-000078A40000}"/>
    <cellStyle name="Normal 3 3 2 3 2 3_AVA DVA EL" xfId="29507" xr:uid="{00000000-0005-0000-0000-000079A40000}"/>
    <cellStyle name="Normal 3 3 2 3 2 4" xfId="29508" xr:uid="{00000000-0005-0000-0000-00007AA40000}"/>
    <cellStyle name="Normal 3 3 2 3 2 5" xfId="29509" xr:uid="{00000000-0005-0000-0000-00007BA40000}"/>
    <cellStyle name="Normal 3 3 2 3 2_AVA DVA EL" xfId="29510" xr:uid="{00000000-0005-0000-0000-00007CA40000}"/>
    <cellStyle name="Normal 3 3 2 3 3" xfId="29511" xr:uid="{00000000-0005-0000-0000-00007DA40000}"/>
    <cellStyle name="Normal 3 3 2 3 3 2" xfId="29512" xr:uid="{00000000-0005-0000-0000-00007EA40000}"/>
    <cellStyle name="Normal 3 3 2 3 3 3" xfId="29513" xr:uid="{00000000-0005-0000-0000-00007FA40000}"/>
    <cellStyle name="Normal 3 3 2 3 3_AVA DVA EL" xfId="29514" xr:uid="{00000000-0005-0000-0000-000080A40000}"/>
    <cellStyle name="Normal 3 3 2 3 4" xfId="29515" xr:uid="{00000000-0005-0000-0000-000081A40000}"/>
    <cellStyle name="Normal 3 3 2 3 4 2" xfId="29516" xr:uid="{00000000-0005-0000-0000-000082A40000}"/>
    <cellStyle name="Normal 3 3 2 3 4 3" xfId="29517" xr:uid="{00000000-0005-0000-0000-000083A40000}"/>
    <cellStyle name="Normal 3 3 2 3 4_AVA DVA EL" xfId="29518" xr:uid="{00000000-0005-0000-0000-000084A40000}"/>
    <cellStyle name="Normal 3 3 2 3 5" xfId="29519" xr:uid="{00000000-0005-0000-0000-000085A40000}"/>
    <cellStyle name="Normal 3 3 2 3 5 2" xfId="29520" xr:uid="{00000000-0005-0000-0000-000086A40000}"/>
    <cellStyle name="Normal 3 3 2 3 5 3" xfId="29521" xr:uid="{00000000-0005-0000-0000-000087A40000}"/>
    <cellStyle name="Normal 3 3 2 3 5_AVA DVA EL" xfId="29522" xr:uid="{00000000-0005-0000-0000-000088A40000}"/>
    <cellStyle name="Normal 3 3 2 3 6" xfId="29523" xr:uid="{00000000-0005-0000-0000-000089A40000}"/>
    <cellStyle name="Normal 3 3 2 3 6 2" xfId="29524" xr:uid="{00000000-0005-0000-0000-00008AA40000}"/>
    <cellStyle name="Normal 3 3 2 3 6 3" xfId="29525" xr:uid="{00000000-0005-0000-0000-00008BA40000}"/>
    <cellStyle name="Normal 3 3 2 3 6_AVA DVA EL" xfId="29526" xr:uid="{00000000-0005-0000-0000-00008CA40000}"/>
    <cellStyle name="Normal 3 3 2 3 7" xfId="29527" xr:uid="{00000000-0005-0000-0000-00008DA40000}"/>
    <cellStyle name="Normal 3 3 2 3 7 2" xfId="29528" xr:uid="{00000000-0005-0000-0000-00008EA40000}"/>
    <cellStyle name="Normal 3 3 2 3 7 3" xfId="29529" xr:uid="{00000000-0005-0000-0000-00008FA40000}"/>
    <cellStyle name="Normal 3 3 2 3 7_AVA DVA EL" xfId="29530" xr:uid="{00000000-0005-0000-0000-000090A40000}"/>
    <cellStyle name="Normal 3 3 2 3 8" xfId="29531" xr:uid="{00000000-0005-0000-0000-000091A40000}"/>
    <cellStyle name="Normal 3 3 2 3 8 2" xfId="29532" xr:uid="{00000000-0005-0000-0000-000092A40000}"/>
    <cellStyle name="Normal 3 3 2 3 8 3" xfId="29533" xr:uid="{00000000-0005-0000-0000-000093A40000}"/>
    <cellStyle name="Normal 3 3 2 3 8_AVA DVA EL" xfId="29534" xr:uid="{00000000-0005-0000-0000-000094A40000}"/>
    <cellStyle name="Normal 3 3 2 3 9" xfId="29535" xr:uid="{00000000-0005-0000-0000-000095A40000}"/>
    <cellStyle name="Normal 3 3 2 3 9 2" xfId="29536" xr:uid="{00000000-0005-0000-0000-000096A40000}"/>
    <cellStyle name="Normal 3 3 2 3 9 3" xfId="29537" xr:uid="{00000000-0005-0000-0000-000097A40000}"/>
    <cellStyle name="Normal 3 3 2 3 9_AVA DVA EL" xfId="29538" xr:uid="{00000000-0005-0000-0000-000098A40000}"/>
    <cellStyle name="Normal 3 3 2 3_AVA DVA EL" xfId="29539" xr:uid="{00000000-0005-0000-0000-000099A40000}"/>
    <cellStyle name="Normal 3 3 2 4" xfId="29540" xr:uid="{00000000-0005-0000-0000-00009AA40000}"/>
    <cellStyle name="Normal 3 3 2 4 2" xfId="29541" xr:uid="{00000000-0005-0000-0000-00009BA40000}"/>
    <cellStyle name="Normal 3 3 2 4 2 2" xfId="29542" xr:uid="{00000000-0005-0000-0000-00009CA40000}"/>
    <cellStyle name="Normal 3 3 2 4 2 3" xfId="29543" xr:uid="{00000000-0005-0000-0000-00009DA40000}"/>
    <cellStyle name="Normal 3 3 2 4 2_AVA DVA EL" xfId="29544" xr:uid="{00000000-0005-0000-0000-00009EA40000}"/>
    <cellStyle name="Normal 3 3 2 4 3" xfId="29545" xr:uid="{00000000-0005-0000-0000-00009FA40000}"/>
    <cellStyle name="Normal 3 3 2 4 3 2" xfId="29546" xr:uid="{00000000-0005-0000-0000-0000A0A40000}"/>
    <cellStyle name="Normal 3 3 2 4 3 3" xfId="29547" xr:uid="{00000000-0005-0000-0000-0000A1A40000}"/>
    <cellStyle name="Normal 3 3 2 4 3_AVA DVA EL" xfId="29548" xr:uid="{00000000-0005-0000-0000-0000A2A40000}"/>
    <cellStyle name="Normal 3 3 2 4 4" xfId="29549" xr:uid="{00000000-0005-0000-0000-0000A3A40000}"/>
    <cellStyle name="Normal 3 3 2 4 5" xfId="29550" xr:uid="{00000000-0005-0000-0000-0000A4A40000}"/>
    <cellStyle name="Normal 3 3 2 4_AVA DVA EL" xfId="29551" xr:uid="{00000000-0005-0000-0000-0000A5A40000}"/>
    <cellStyle name="Normal 3 3 2 5" xfId="29552" xr:uid="{00000000-0005-0000-0000-0000A6A40000}"/>
    <cellStyle name="Normal 3 3 2 5 2" xfId="29553" xr:uid="{00000000-0005-0000-0000-0000A7A40000}"/>
    <cellStyle name="Normal 3 3 2 5 3" xfId="29554" xr:uid="{00000000-0005-0000-0000-0000A8A40000}"/>
    <cellStyle name="Normal 3 3 2 5_AVA DVA EL" xfId="29555" xr:uid="{00000000-0005-0000-0000-0000A9A40000}"/>
    <cellStyle name="Normal 3 3 2 6" xfId="29556" xr:uid="{00000000-0005-0000-0000-0000AAA40000}"/>
    <cellStyle name="Normal 3 3 2 6 2" xfId="29557" xr:uid="{00000000-0005-0000-0000-0000ABA40000}"/>
    <cellStyle name="Normal 3 3 2 6 3" xfId="29558" xr:uid="{00000000-0005-0000-0000-0000ACA40000}"/>
    <cellStyle name="Normal 3 3 2 6_AVA DVA EL" xfId="29559" xr:uid="{00000000-0005-0000-0000-0000ADA40000}"/>
    <cellStyle name="Normal 3 3 2 7" xfId="29560" xr:uid="{00000000-0005-0000-0000-0000AEA40000}"/>
    <cellStyle name="Normal 3 3 2 7 2" xfId="29561" xr:uid="{00000000-0005-0000-0000-0000AFA40000}"/>
    <cellStyle name="Normal 3 3 2 7 3" xfId="29562" xr:uid="{00000000-0005-0000-0000-0000B0A40000}"/>
    <cellStyle name="Normal 3 3 2 7_AVA DVA EL" xfId="29563" xr:uid="{00000000-0005-0000-0000-0000B1A40000}"/>
    <cellStyle name="Normal 3 3 2 8" xfId="29564" xr:uid="{00000000-0005-0000-0000-0000B2A40000}"/>
    <cellStyle name="Normal 3 3 2 8 2" xfId="29565" xr:uid="{00000000-0005-0000-0000-0000B3A40000}"/>
    <cellStyle name="Normal 3 3 2 8 3" xfId="29566" xr:uid="{00000000-0005-0000-0000-0000B4A40000}"/>
    <cellStyle name="Normal 3 3 2 8_AVA DVA EL" xfId="29567" xr:uid="{00000000-0005-0000-0000-0000B5A40000}"/>
    <cellStyle name="Normal 3 3 2 9" xfId="29568" xr:uid="{00000000-0005-0000-0000-0000B6A40000}"/>
    <cellStyle name="Normal 3 3 2 9 2" xfId="29569" xr:uid="{00000000-0005-0000-0000-0000B7A40000}"/>
    <cellStyle name="Normal 3 3 2 9 3" xfId="29570" xr:uid="{00000000-0005-0000-0000-0000B8A40000}"/>
    <cellStyle name="Normal 3 3 2 9_AVA DVA EL" xfId="29571" xr:uid="{00000000-0005-0000-0000-0000B9A40000}"/>
    <cellStyle name="Normal 3 3 2_3. Chng in credit spreads" xfId="50585" xr:uid="{00000000-0005-0000-0000-0000BAA40000}"/>
    <cellStyle name="Normal 3 3 3" xfId="8423" xr:uid="{00000000-0005-0000-0000-0000BBA40000}"/>
    <cellStyle name="Normal 3 3 3 10" xfId="29572" xr:uid="{00000000-0005-0000-0000-0000BCA40000}"/>
    <cellStyle name="Normal 3 3 3 10 2" xfId="29573" xr:uid="{00000000-0005-0000-0000-0000BDA40000}"/>
    <cellStyle name="Normal 3 3 3 10 3" xfId="29574" xr:uid="{00000000-0005-0000-0000-0000BEA40000}"/>
    <cellStyle name="Normal 3 3 3 10_AVA DVA EL" xfId="29575" xr:uid="{00000000-0005-0000-0000-0000BFA40000}"/>
    <cellStyle name="Normal 3 3 3 11" xfId="29576" xr:uid="{00000000-0005-0000-0000-0000C0A40000}"/>
    <cellStyle name="Normal 3 3 3 11 2" xfId="29577" xr:uid="{00000000-0005-0000-0000-0000C1A40000}"/>
    <cellStyle name="Normal 3 3 3 11 3" xfId="29578" xr:uid="{00000000-0005-0000-0000-0000C2A40000}"/>
    <cellStyle name="Normal 3 3 3 11_AVA DVA EL" xfId="29579" xr:uid="{00000000-0005-0000-0000-0000C3A40000}"/>
    <cellStyle name="Normal 3 3 3 12" xfId="29580" xr:uid="{00000000-0005-0000-0000-0000C4A40000}"/>
    <cellStyle name="Normal 3 3 3 12 2" xfId="29581" xr:uid="{00000000-0005-0000-0000-0000C5A40000}"/>
    <cellStyle name="Normal 3 3 3 12 3" xfId="29582" xr:uid="{00000000-0005-0000-0000-0000C6A40000}"/>
    <cellStyle name="Normal 3 3 3 12_AVA DVA EL" xfId="29583" xr:uid="{00000000-0005-0000-0000-0000C7A40000}"/>
    <cellStyle name="Normal 3 3 3 13" xfId="29584" xr:uid="{00000000-0005-0000-0000-0000C8A40000}"/>
    <cellStyle name="Normal 3 3 3 14" xfId="50586" xr:uid="{00000000-0005-0000-0000-0000C9A40000}"/>
    <cellStyle name="Normal 3 3 3 2" xfId="29585" xr:uid="{00000000-0005-0000-0000-0000CAA40000}"/>
    <cellStyle name="Normal 3 3 3 2 10" xfId="29586" xr:uid="{00000000-0005-0000-0000-0000CBA40000}"/>
    <cellStyle name="Normal 3 3 3 2 10 2" xfId="29587" xr:uid="{00000000-0005-0000-0000-0000CCA40000}"/>
    <cellStyle name="Normal 3 3 3 2 10 3" xfId="29588" xr:uid="{00000000-0005-0000-0000-0000CDA40000}"/>
    <cellStyle name="Normal 3 3 3 2 10_AVA DVA EL" xfId="29589" xr:uid="{00000000-0005-0000-0000-0000CEA40000}"/>
    <cellStyle name="Normal 3 3 3 2 11" xfId="29590" xr:uid="{00000000-0005-0000-0000-0000CFA40000}"/>
    <cellStyle name="Normal 3 3 3 2 12" xfId="29591" xr:uid="{00000000-0005-0000-0000-0000D0A40000}"/>
    <cellStyle name="Normal 3 3 3 2 13" xfId="50587" xr:uid="{00000000-0005-0000-0000-0000D1A40000}"/>
    <cellStyle name="Normal 3 3 3 2 2" xfId="29592" xr:uid="{00000000-0005-0000-0000-0000D2A40000}"/>
    <cellStyle name="Normal 3 3 3 2 2 10" xfId="29593" xr:uid="{00000000-0005-0000-0000-0000D3A40000}"/>
    <cellStyle name="Normal 3 3 3 2 2 11" xfId="29594" xr:uid="{00000000-0005-0000-0000-0000D4A40000}"/>
    <cellStyle name="Normal 3 3 3 2 2 2" xfId="29595" xr:uid="{00000000-0005-0000-0000-0000D5A40000}"/>
    <cellStyle name="Normal 3 3 3 2 2 2 2" xfId="29596" xr:uid="{00000000-0005-0000-0000-0000D6A40000}"/>
    <cellStyle name="Normal 3 3 3 2 2 2 2 2" xfId="29597" xr:uid="{00000000-0005-0000-0000-0000D7A40000}"/>
    <cellStyle name="Normal 3 3 3 2 2 2 2 3" xfId="29598" xr:uid="{00000000-0005-0000-0000-0000D8A40000}"/>
    <cellStyle name="Normal 3 3 3 2 2 2 2_AVA DVA EL" xfId="29599" xr:uid="{00000000-0005-0000-0000-0000D9A40000}"/>
    <cellStyle name="Normal 3 3 3 2 2 2 3" xfId="29600" xr:uid="{00000000-0005-0000-0000-0000DAA40000}"/>
    <cellStyle name="Normal 3 3 3 2 2 2 3 2" xfId="29601" xr:uid="{00000000-0005-0000-0000-0000DBA40000}"/>
    <cellStyle name="Normal 3 3 3 2 2 2 3 3" xfId="29602" xr:uid="{00000000-0005-0000-0000-0000DCA40000}"/>
    <cellStyle name="Normal 3 3 3 2 2 2 3_AVA DVA EL" xfId="29603" xr:uid="{00000000-0005-0000-0000-0000DDA40000}"/>
    <cellStyle name="Normal 3 3 3 2 2 2 4" xfId="29604" xr:uid="{00000000-0005-0000-0000-0000DEA40000}"/>
    <cellStyle name="Normal 3 3 3 2 2 2 5" xfId="29605" xr:uid="{00000000-0005-0000-0000-0000DFA40000}"/>
    <cellStyle name="Normal 3 3 3 2 2 2_AVA DVA EL" xfId="29606" xr:uid="{00000000-0005-0000-0000-0000E0A40000}"/>
    <cellStyle name="Normal 3 3 3 2 2 3" xfId="29607" xr:uid="{00000000-0005-0000-0000-0000E1A40000}"/>
    <cellStyle name="Normal 3 3 3 2 2 3 2" xfId="29608" xr:uid="{00000000-0005-0000-0000-0000E2A40000}"/>
    <cellStyle name="Normal 3 3 3 2 2 3 3" xfId="29609" xr:uid="{00000000-0005-0000-0000-0000E3A40000}"/>
    <cellStyle name="Normal 3 3 3 2 2 3_AVA DVA EL" xfId="29610" xr:uid="{00000000-0005-0000-0000-0000E4A40000}"/>
    <cellStyle name="Normal 3 3 3 2 2 4" xfId="29611" xr:uid="{00000000-0005-0000-0000-0000E5A40000}"/>
    <cellStyle name="Normal 3 3 3 2 2 4 2" xfId="29612" xr:uid="{00000000-0005-0000-0000-0000E6A40000}"/>
    <cellStyle name="Normal 3 3 3 2 2 4 3" xfId="29613" xr:uid="{00000000-0005-0000-0000-0000E7A40000}"/>
    <cellStyle name="Normal 3 3 3 2 2 4_AVA DVA EL" xfId="29614" xr:uid="{00000000-0005-0000-0000-0000E8A40000}"/>
    <cellStyle name="Normal 3 3 3 2 2 5" xfId="29615" xr:uid="{00000000-0005-0000-0000-0000E9A40000}"/>
    <cellStyle name="Normal 3 3 3 2 2 5 2" xfId="29616" xr:uid="{00000000-0005-0000-0000-0000EAA40000}"/>
    <cellStyle name="Normal 3 3 3 2 2 5 3" xfId="29617" xr:uid="{00000000-0005-0000-0000-0000EBA40000}"/>
    <cellStyle name="Normal 3 3 3 2 2 5_AVA DVA EL" xfId="29618" xr:uid="{00000000-0005-0000-0000-0000ECA40000}"/>
    <cellStyle name="Normal 3 3 3 2 2 6" xfId="29619" xr:uid="{00000000-0005-0000-0000-0000EDA40000}"/>
    <cellStyle name="Normal 3 3 3 2 2 6 2" xfId="29620" xr:uid="{00000000-0005-0000-0000-0000EEA40000}"/>
    <cellStyle name="Normal 3 3 3 2 2 6 3" xfId="29621" xr:uid="{00000000-0005-0000-0000-0000EFA40000}"/>
    <cellStyle name="Normal 3 3 3 2 2 6_AVA DVA EL" xfId="29622" xr:uid="{00000000-0005-0000-0000-0000F0A40000}"/>
    <cellStyle name="Normal 3 3 3 2 2 7" xfId="29623" xr:uid="{00000000-0005-0000-0000-0000F1A40000}"/>
    <cellStyle name="Normal 3 3 3 2 2 7 2" xfId="29624" xr:uid="{00000000-0005-0000-0000-0000F2A40000}"/>
    <cellStyle name="Normal 3 3 3 2 2 7 3" xfId="29625" xr:uid="{00000000-0005-0000-0000-0000F3A40000}"/>
    <cellStyle name="Normal 3 3 3 2 2 7_AVA DVA EL" xfId="29626" xr:uid="{00000000-0005-0000-0000-0000F4A40000}"/>
    <cellStyle name="Normal 3 3 3 2 2 8" xfId="29627" xr:uid="{00000000-0005-0000-0000-0000F5A40000}"/>
    <cellStyle name="Normal 3 3 3 2 2 8 2" xfId="29628" xr:uid="{00000000-0005-0000-0000-0000F6A40000}"/>
    <cellStyle name="Normal 3 3 3 2 2 8 3" xfId="29629" xr:uid="{00000000-0005-0000-0000-0000F7A40000}"/>
    <cellStyle name="Normal 3 3 3 2 2 8_AVA DVA EL" xfId="29630" xr:uid="{00000000-0005-0000-0000-0000F8A40000}"/>
    <cellStyle name="Normal 3 3 3 2 2 9" xfId="29631" xr:uid="{00000000-0005-0000-0000-0000F9A40000}"/>
    <cellStyle name="Normal 3 3 3 2 2 9 2" xfId="29632" xr:uid="{00000000-0005-0000-0000-0000FAA40000}"/>
    <cellStyle name="Normal 3 3 3 2 2 9 3" xfId="29633" xr:uid="{00000000-0005-0000-0000-0000FBA40000}"/>
    <cellStyle name="Normal 3 3 3 2 2 9_AVA DVA EL" xfId="29634" xr:uid="{00000000-0005-0000-0000-0000FCA40000}"/>
    <cellStyle name="Normal 3 3 3 2 2_AVA DVA EL" xfId="29635" xr:uid="{00000000-0005-0000-0000-0000FDA40000}"/>
    <cellStyle name="Normal 3 3 3 2 3" xfId="29636" xr:uid="{00000000-0005-0000-0000-0000FEA40000}"/>
    <cellStyle name="Normal 3 3 3 2 3 2" xfId="29637" xr:uid="{00000000-0005-0000-0000-0000FFA40000}"/>
    <cellStyle name="Normal 3 3 3 2 3 2 2" xfId="29638" xr:uid="{00000000-0005-0000-0000-000000A50000}"/>
    <cellStyle name="Normal 3 3 3 2 3 2 3" xfId="29639" xr:uid="{00000000-0005-0000-0000-000001A50000}"/>
    <cellStyle name="Normal 3 3 3 2 3 2_AVA DVA EL" xfId="29640" xr:uid="{00000000-0005-0000-0000-000002A50000}"/>
    <cellStyle name="Normal 3 3 3 2 3 3" xfId="29641" xr:uid="{00000000-0005-0000-0000-000003A50000}"/>
    <cellStyle name="Normal 3 3 3 2 3 3 2" xfId="29642" xr:uid="{00000000-0005-0000-0000-000004A50000}"/>
    <cellStyle name="Normal 3 3 3 2 3 3 3" xfId="29643" xr:uid="{00000000-0005-0000-0000-000005A50000}"/>
    <cellStyle name="Normal 3 3 3 2 3 3_AVA DVA EL" xfId="29644" xr:uid="{00000000-0005-0000-0000-000006A50000}"/>
    <cellStyle name="Normal 3 3 3 2 3 4" xfId="29645" xr:uid="{00000000-0005-0000-0000-000007A50000}"/>
    <cellStyle name="Normal 3 3 3 2 3 5" xfId="29646" xr:uid="{00000000-0005-0000-0000-000008A50000}"/>
    <cellStyle name="Normal 3 3 3 2 3_AVA DVA EL" xfId="29647" xr:uid="{00000000-0005-0000-0000-000009A50000}"/>
    <cellStyle name="Normal 3 3 3 2 4" xfId="29648" xr:uid="{00000000-0005-0000-0000-00000AA50000}"/>
    <cellStyle name="Normal 3 3 3 2 4 2" xfId="29649" xr:uid="{00000000-0005-0000-0000-00000BA50000}"/>
    <cellStyle name="Normal 3 3 3 2 4 3" xfId="29650" xr:uid="{00000000-0005-0000-0000-00000CA50000}"/>
    <cellStyle name="Normal 3 3 3 2 4_AVA DVA EL" xfId="29651" xr:uid="{00000000-0005-0000-0000-00000DA50000}"/>
    <cellStyle name="Normal 3 3 3 2 5" xfId="29652" xr:uid="{00000000-0005-0000-0000-00000EA50000}"/>
    <cellStyle name="Normal 3 3 3 2 5 2" xfId="29653" xr:uid="{00000000-0005-0000-0000-00000FA50000}"/>
    <cellStyle name="Normal 3 3 3 2 5 3" xfId="29654" xr:uid="{00000000-0005-0000-0000-000010A50000}"/>
    <cellStyle name="Normal 3 3 3 2 5_AVA DVA EL" xfId="29655" xr:uid="{00000000-0005-0000-0000-000011A50000}"/>
    <cellStyle name="Normal 3 3 3 2 6" xfId="29656" xr:uid="{00000000-0005-0000-0000-000012A50000}"/>
    <cellStyle name="Normal 3 3 3 2 6 2" xfId="29657" xr:uid="{00000000-0005-0000-0000-000013A50000}"/>
    <cellStyle name="Normal 3 3 3 2 6 3" xfId="29658" xr:uid="{00000000-0005-0000-0000-000014A50000}"/>
    <cellStyle name="Normal 3 3 3 2 6_AVA DVA EL" xfId="29659" xr:uid="{00000000-0005-0000-0000-000015A50000}"/>
    <cellStyle name="Normal 3 3 3 2 7" xfId="29660" xr:uid="{00000000-0005-0000-0000-000016A50000}"/>
    <cellStyle name="Normal 3 3 3 2 7 2" xfId="29661" xr:uid="{00000000-0005-0000-0000-000017A50000}"/>
    <cellStyle name="Normal 3 3 3 2 7 3" xfId="29662" xr:uid="{00000000-0005-0000-0000-000018A50000}"/>
    <cellStyle name="Normal 3 3 3 2 7_AVA DVA EL" xfId="29663" xr:uid="{00000000-0005-0000-0000-000019A50000}"/>
    <cellStyle name="Normal 3 3 3 2 8" xfId="29664" xr:uid="{00000000-0005-0000-0000-00001AA50000}"/>
    <cellStyle name="Normal 3 3 3 2 8 2" xfId="29665" xr:uid="{00000000-0005-0000-0000-00001BA50000}"/>
    <cellStyle name="Normal 3 3 3 2 8 3" xfId="29666" xr:uid="{00000000-0005-0000-0000-00001CA50000}"/>
    <cellStyle name="Normal 3 3 3 2 8_AVA DVA EL" xfId="29667" xr:uid="{00000000-0005-0000-0000-00001DA50000}"/>
    <cellStyle name="Normal 3 3 3 2 9" xfId="29668" xr:uid="{00000000-0005-0000-0000-00001EA50000}"/>
    <cellStyle name="Normal 3 3 3 2 9 2" xfId="29669" xr:uid="{00000000-0005-0000-0000-00001FA50000}"/>
    <cellStyle name="Normal 3 3 3 2 9 3" xfId="29670" xr:uid="{00000000-0005-0000-0000-000020A50000}"/>
    <cellStyle name="Normal 3 3 3 2 9_AVA DVA EL" xfId="29671" xr:uid="{00000000-0005-0000-0000-000021A50000}"/>
    <cellStyle name="Normal 3 3 3 2_AVA DVA EL" xfId="29672" xr:uid="{00000000-0005-0000-0000-000022A50000}"/>
    <cellStyle name="Normal 3 3 3 3" xfId="29673" xr:uid="{00000000-0005-0000-0000-000023A50000}"/>
    <cellStyle name="Normal 3 3 3 3 10" xfId="29674" xr:uid="{00000000-0005-0000-0000-000024A50000}"/>
    <cellStyle name="Normal 3 3 3 3 11" xfId="29675" xr:uid="{00000000-0005-0000-0000-000025A50000}"/>
    <cellStyle name="Normal 3 3 3 3 2" xfId="29676" xr:uid="{00000000-0005-0000-0000-000026A50000}"/>
    <cellStyle name="Normal 3 3 3 3 2 2" xfId="29677" xr:uid="{00000000-0005-0000-0000-000027A50000}"/>
    <cellStyle name="Normal 3 3 3 3 2 2 2" xfId="29678" xr:uid="{00000000-0005-0000-0000-000028A50000}"/>
    <cellStyle name="Normal 3 3 3 3 2 2 3" xfId="29679" xr:uid="{00000000-0005-0000-0000-000029A50000}"/>
    <cellStyle name="Normal 3 3 3 3 2 2_AVA DVA EL" xfId="29680" xr:uid="{00000000-0005-0000-0000-00002AA50000}"/>
    <cellStyle name="Normal 3 3 3 3 2 3" xfId="29681" xr:uid="{00000000-0005-0000-0000-00002BA50000}"/>
    <cellStyle name="Normal 3 3 3 3 2 3 2" xfId="29682" xr:uid="{00000000-0005-0000-0000-00002CA50000}"/>
    <cellStyle name="Normal 3 3 3 3 2 3 3" xfId="29683" xr:uid="{00000000-0005-0000-0000-00002DA50000}"/>
    <cellStyle name="Normal 3 3 3 3 2 3_AVA DVA EL" xfId="29684" xr:uid="{00000000-0005-0000-0000-00002EA50000}"/>
    <cellStyle name="Normal 3 3 3 3 2 4" xfId="29685" xr:uid="{00000000-0005-0000-0000-00002FA50000}"/>
    <cellStyle name="Normal 3 3 3 3 2 5" xfId="29686" xr:uid="{00000000-0005-0000-0000-000030A50000}"/>
    <cellStyle name="Normal 3 3 3 3 2_AVA DVA EL" xfId="29687" xr:uid="{00000000-0005-0000-0000-000031A50000}"/>
    <cellStyle name="Normal 3 3 3 3 3" xfId="29688" xr:uid="{00000000-0005-0000-0000-000032A50000}"/>
    <cellStyle name="Normal 3 3 3 3 3 2" xfId="29689" xr:uid="{00000000-0005-0000-0000-000033A50000}"/>
    <cellStyle name="Normal 3 3 3 3 3 3" xfId="29690" xr:uid="{00000000-0005-0000-0000-000034A50000}"/>
    <cellStyle name="Normal 3 3 3 3 3_AVA DVA EL" xfId="29691" xr:uid="{00000000-0005-0000-0000-000035A50000}"/>
    <cellStyle name="Normal 3 3 3 3 4" xfId="29692" xr:uid="{00000000-0005-0000-0000-000036A50000}"/>
    <cellStyle name="Normal 3 3 3 3 4 2" xfId="29693" xr:uid="{00000000-0005-0000-0000-000037A50000}"/>
    <cellStyle name="Normal 3 3 3 3 4 3" xfId="29694" xr:uid="{00000000-0005-0000-0000-000038A50000}"/>
    <cellStyle name="Normal 3 3 3 3 4_AVA DVA EL" xfId="29695" xr:uid="{00000000-0005-0000-0000-000039A50000}"/>
    <cellStyle name="Normal 3 3 3 3 5" xfId="29696" xr:uid="{00000000-0005-0000-0000-00003AA50000}"/>
    <cellStyle name="Normal 3 3 3 3 5 2" xfId="29697" xr:uid="{00000000-0005-0000-0000-00003BA50000}"/>
    <cellStyle name="Normal 3 3 3 3 5 3" xfId="29698" xr:uid="{00000000-0005-0000-0000-00003CA50000}"/>
    <cellStyle name="Normal 3 3 3 3 5_AVA DVA EL" xfId="29699" xr:uid="{00000000-0005-0000-0000-00003DA50000}"/>
    <cellStyle name="Normal 3 3 3 3 6" xfId="29700" xr:uid="{00000000-0005-0000-0000-00003EA50000}"/>
    <cellStyle name="Normal 3 3 3 3 6 2" xfId="29701" xr:uid="{00000000-0005-0000-0000-00003FA50000}"/>
    <cellStyle name="Normal 3 3 3 3 6 3" xfId="29702" xr:uid="{00000000-0005-0000-0000-000040A50000}"/>
    <cellStyle name="Normal 3 3 3 3 6_AVA DVA EL" xfId="29703" xr:uid="{00000000-0005-0000-0000-000041A50000}"/>
    <cellStyle name="Normal 3 3 3 3 7" xfId="29704" xr:uid="{00000000-0005-0000-0000-000042A50000}"/>
    <cellStyle name="Normal 3 3 3 3 7 2" xfId="29705" xr:uid="{00000000-0005-0000-0000-000043A50000}"/>
    <cellStyle name="Normal 3 3 3 3 7 3" xfId="29706" xr:uid="{00000000-0005-0000-0000-000044A50000}"/>
    <cellStyle name="Normal 3 3 3 3 7_AVA DVA EL" xfId="29707" xr:uid="{00000000-0005-0000-0000-000045A50000}"/>
    <cellStyle name="Normal 3 3 3 3 8" xfId="29708" xr:uid="{00000000-0005-0000-0000-000046A50000}"/>
    <cellStyle name="Normal 3 3 3 3 8 2" xfId="29709" xr:uid="{00000000-0005-0000-0000-000047A50000}"/>
    <cellStyle name="Normal 3 3 3 3 8 3" xfId="29710" xr:uid="{00000000-0005-0000-0000-000048A50000}"/>
    <cellStyle name="Normal 3 3 3 3 8_AVA DVA EL" xfId="29711" xr:uid="{00000000-0005-0000-0000-000049A50000}"/>
    <cellStyle name="Normal 3 3 3 3 9" xfId="29712" xr:uid="{00000000-0005-0000-0000-00004AA50000}"/>
    <cellStyle name="Normal 3 3 3 3 9 2" xfId="29713" xr:uid="{00000000-0005-0000-0000-00004BA50000}"/>
    <cellStyle name="Normal 3 3 3 3 9 3" xfId="29714" xr:uid="{00000000-0005-0000-0000-00004CA50000}"/>
    <cellStyle name="Normal 3 3 3 3 9_AVA DVA EL" xfId="29715" xr:uid="{00000000-0005-0000-0000-00004DA50000}"/>
    <cellStyle name="Normal 3 3 3 3_AVA DVA EL" xfId="29716" xr:uid="{00000000-0005-0000-0000-00004EA50000}"/>
    <cellStyle name="Normal 3 3 3 4" xfId="29717" xr:uid="{00000000-0005-0000-0000-00004FA50000}"/>
    <cellStyle name="Normal 3 3 3 4 2" xfId="29718" xr:uid="{00000000-0005-0000-0000-000050A50000}"/>
    <cellStyle name="Normal 3 3 3 4 2 2" xfId="29719" xr:uid="{00000000-0005-0000-0000-000051A50000}"/>
    <cellStyle name="Normal 3 3 3 4 2 3" xfId="29720" xr:uid="{00000000-0005-0000-0000-000052A50000}"/>
    <cellStyle name="Normal 3 3 3 4 2_AVA DVA EL" xfId="29721" xr:uid="{00000000-0005-0000-0000-000053A50000}"/>
    <cellStyle name="Normal 3 3 3 4 3" xfId="29722" xr:uid="{00000000-0005-0000-0000-000054A50000}"/>
    <cellStyle name="Normal 3 3 3 4 3 2" xfId="29723" xr:uid="{00000000-0005-0000-0000-000055A50000}"/>
    <cellStyle name="Normal 3 3 3 4 3 3" xfId="29724" xr:uid="{00000000-0005-0000-0000-000056A50000}"/>
    <cellStyle name="Normal 3 3 3 4 3_AVA DVA EL" xfId="29725" xr:uid="{00000000-0005-0000-0000-000057A50000}"/>
    <cellStyle name="Normal 3 3 3 4 4" xfId="29726" xr:uid="{00000000-0005-0000-0000-000058A50000}"/>
    <cellStyle name="Normal 3 3 3 4 5" xfId="29727" xr:uid="{00000000-0005-0000-0000-000059A50000}"/>
    <cellStyle name="Normal 3 3 3 4_AVA DVA EL" xfId="29728" xr:uid="{00000000-0005-0000-0000-00005AA50000}"/>
    <cellStyle name="Normal 3 3 3 5" xfId="29729" xr:uid="{00000000-0005-0000-0000-00005BA50000}"/>
    <cellStyle name="Normal 3 3 3 5 2" xfId="29730" xr:uid="{00000000-0005-0000-0000-00005CA50000}"/>
    <cellStyle name="Normal 3 3 3 5 3" xfId="29731" xr:uid="{00000000-0005-0000-0000-00005DA50000}"/>
    <cellStyle name="Normal 3 3 3 5_AVA DVA EL" xfId="29732" xr:uid="{00000000-0005-0000-0000-00005EA50000}"/>
    <cellStyle name="Normal 3 3 3 6" xfId="29733" xr:uid="{00000000-0005-0000-0000-00005FA50000}"/>
    <cellStyle name="Normal 3 3 3 6 2" xfId="29734" xr:uid="{00000000-0005-0000-0000-000060A50000}"/>
    <cellStyle name="Normal 3 3 3 6 3" xfId="29735" xr:uid="{00000000-0005-0000-0000-000061A50000}"/>
    <cellStyle name="Normal 3 3 3 6_AVA DVA EL" xfId="29736" xr:uid="{00000000-0005-0000-0000-000062A50000}"/>
    <cellStyle name="Normal 3 3 3 7" xfId="29737" xr:uid="{00000000-0005-0000-0000-000063A50000}"/>
    <cellStyle name="Normal 3 3 3 7 2" xfId="29738" xr:uid="{00000000-0005-0000-0000-000064A50000}"/>
    <cellStyle name="Normal 3 3 3 7 3" xfId="29739" xr:uid="{00000000-0005-0000-0000-000065A50000}"/>
    <cellStyle name="Normal 3 3 3 7_AVA DVA EL" xfId="29740" xr:uid="{00000000-0005-0000-0000-000066A50000}"/>
    <cellStyle name="Normal 3 3 3 8" xfId="29741" xr:uid="{00000000-0005-0000-0000-000067A50000}"/>
    <cellStyle name="Normal 3 3 3 8 2" xfId="29742" xr:uid="{00000000-0005-0000-0000-000068A50000}"/>
    <cellStyle name="Normal 3 3 3 8 3" xfId="29743" xr:uid="{00000000-0005-0000-0000-000069A50000}"/>
    <cellStyle name="Normal 3 3 3 8_AVA DVA EL" xfId="29744" xr:uid="{00000000-0005-0000-0000-00006AA50000}"/>
    <cellStyle name="Normal 3 3 3 9" xfId="29745" xr:uid="{00000000-0005-0000-0000-00006BA50000}"/>
    <cellStyle name="Normal 3 3 3 9 2" xfId="29746" xr:uid="{00000000-0005-0000-0000-00006CA50000}"/>
    <cellStyle name="Normal 3 3 3 9 3" xfId="29747" xr:uid="{00000000-0005-0000-0000-00006DA50000}"/>
    <cellStyle name="Normal 3 3 3 9_AVA DVA EL" xfId="29748" xr:uid="{00000000-0005-0000-0000-00006EA50000}"/>
    <cellStyle name="Normal 3 3 3_3. Chng in credit spreads" xfId="50588" xr:uid="{00000000-0005-0000-0000-00006FA50000}"/>
    <cellStyle name="Normal 3 3 4" xfId="8424" xr:uid="{00000000-0005-0000-0000-000070A50000}"/>
    <cellStyle name="Normal 3 3 4 10" xfId="29749" xr:uid="{00000000-0005-0000-0000-000071A50000}"/>
    <cellStyle name="Normal 3 3 4 10 2" xfId="29750" xr:uid="{00000000-0005-0000-0000-000072A50000}"/>
    <cellStyle name="Normal 3 3 4 10 3" xfId="29751" xr:uid="{00000000-0005-0000-0000-000073A50000}"/>
    <cellStyle name="Normal 3 3 4 10_AVA DVA EL" xfId="29752" xr:uid="{00000000-0005-0000-0000-000074A50000}"/>
    <cellStyle name="Normal 3 3 4 11" xfId="29753" xr:uid="{00000000-0005-0000-0000-000075A50000}"/>
    <cellStyle name="Normal 3 3 4 11 2" xfId="29754" xr:uid="{00000000-0005-0000-0000-000076A50000}"/>
    <cellStyle name="Normal 3 3 4 11 3" xfId="29755" xr:uid="{00000000-0005-0000-0000-000077A50000}"/>
    <cellStyle name="Normal 3 3 4 11_AVA DVA EL" xfId="29756" xr:uid="{00000000-0005-0000-0000-000078A50000}"/>
    <cellStyle name="Normal 3 3 4 12" xfId="29757" xr:uid="{00000000-0005-0000-0000-000079A50000}"/>
    <cellStyle name="Normal 3 3 4 2" xfId="29758" xr:uid="{00000000-0005-0000-0000-00007AA50000}"/>
    <cellStyle name="Normal 3 3 4 2 10" xfId="29759" xr:uid="{00000000-0005-0000-0000-00007BA50000}"/>
    <cellStyle name="Normal 3 3 4 2 11" xfId="29760" xr:uid="{00000000-0005-0000-0000-00007CA50000}"/>
    <cellStyle name="Normal 3 3 4 2 2" xfId="29761" xr:uid="{00000000-0005-0000-0000-00007DA50000}"/>
    <cellStyle name="Normal 3 3 4 2 2 2" xfId="29762" xr:uid="{00000000-0005-0000-0000-00007EA50000}"/>
    <cellStyle name="Normal 3 3 4 2 2 2 2" xfId="29763" xr:uid="{00000000-0005-0000-0000-00007FA50000}"/>
    <cellStyle name="Normal 3 3 4 2 2 2 3" xfId="29764" xr:uid="{00000000-0005-0000-0000-000080A50000}"/>
    <cellStyle name="Normal 3 3 4 2 2 2_AVA DVA EL" xfId="29765" xr:uid="{00000000-0005-0000-0000-000081A50000}"/>
    <cellStyle name="Normal 3 3 4 2 2 3" xfId="29766" xr:uid="{00000000-0005-0000-0000-000082A50000}"/>
    <cellStyle name="Normal 3 3 4 2 2 3 2" xfId="29767" xr:uid="{00000000-0005-0000-0000-000083A50000}"/>
    <cellStyle name="Normal 3 3 4 2 2 3 3" xfId="29768" xr:uid="{00000000-0005-0000-0000-000084A50000}"/>
    <cellStyle name="Normal 3 3 4 2 2 3_AVA DVA EL" xfId="29769" xr:uid="{00000000-0005-0000-0000-000085A50000}"/>
    <cellStyle name="Normal 3 3 4 2 2 4" xfId="29770" xr:uid="{00000000-0005-0000-0000-000086A50000}"/>
    <cellStyle name="Normal 3 3 4 2 2 5" xfId="29771" xr:uid="{00000000-0005-0000-0000-000087A50000}"/>
    <cellStyle name="Normal 3 3 4 2 2_AVA DVA EL" xfId="29772" xr:uid="{00000000-0005-0000-0000-000088A50000}"/>
    <cellStyle name="Normal 3 3 4 2 3" xfId="29773" xr:uid="{00000000-0005-0000-0000-000089A50000}"/>
    <cellStyle name="Normal 3 3 4 2 3 2" xfId="29774" xr:uid="{00000000-0005-0000-0000-00008AA50000}"/>
    <cellStyle name="Normal 3 3 4 2 3 3" xfId="29775" xr:uid="{00000000-0005-0000-0000-00008BA50000}"/>
    <cellStyle name="Normal 3 3 4 2 3_AVA DVA EL" xfId="29776" xr:uid="{00000000-0005-0000-0000-00008CA50000}"/>
    <cellStyle name="Normal 3 3 4 2 4" xfId="29777" xr:uid="{00000000-0005-0000-0000-00008DA50000}"/>
    <cellStyle name="Normal 3 3 4 2 4 2" xfId="29778" xr:uid="{00000000-0005-0000-0000-00008EA50000}"/>
    <cellStyle name="Normal 3 3 4 2 4 3" xfId="29779" xr:uid="{00000000-0005-0000-0000-00008FA50000}"/>
    <cellStyle name="Normal 3 3 4 2 4_AVA DVA EL" xfId="29780" xr:uid="{00000000-0005-0000-0000-000090A50000}"/>
    <cellStyle name="Normal 3 3 4 2 5" xfId="29781" xr:uid="{00000000-0005-0000-0000-000091A50000}"/>
    <cellStyle name="Normal 3 3 4 2 5 2" xfId="29782" xr:uid="{00000000-0005-0000-0000-000092A50000}"/>
    <cellStyle name="Normal 3 3 4 2 5 3" xfId="29783" xr:uid="{00000000-0005-0000-0000-000093A50000}"/>
    <cellStyle name="Normal 3 3 4 2 5_AVA DVA EL" xfId="29784" xr:uid="{00000000-0005-0000-0000-000094A50000}"/>
    <cellStyle name="Normal 3 3 4 2 6" xfId="29785" xr:uid="{00000000-0005-0000-0000-000095A50000}"/>
    <cellStyle name="Normal 3 3 4 2 6 2" xfId="29786" xr:uid="{00000000-0005-0000-0000-000096A50000}"/>
    <cellStyle name="Normal 3 3 4 2 6 3" xfId="29787" xr:uid="{00000000-0005-0000-0000-000097A50000}"/>
    <cellStyle name="Normal 3 3 4 2 6_AVA DVA EL" xfId="29788" xr:uid="{00000000-0005-0000-0000-000098A50000}"/>
    <cellStyle name="Normal 3 3 4 2 7" xfId="29789" xr:uid="{00000000-0005-0000-0000-000099A50000}"/>
    <cellStyle name="Normal 3 3 4 2 7 2" xfId="29790" xr:uid="{00000000-0005-0000-0000-00009AA50000}"/>
    <cellStyle name="Normal 3 3 4 2 7 3" xfId="29791" xr:uid="{00000000-0005-0000-0000-00009BA50000}"/>
    <cellStyle name="Normal 3 3 4 2 7_AVA DVA EL" xfId="29792" xr:uid="{00000000-0005-0000-0000-00009CA50000}"/>
    <cellStyle name="Normal 3 3 4 2 8" xfId="29793" xr:uid="{00000000-0005-0000-0000-00009DA50000}"/>
    <cellStyle name="Normal 3 3 4 2 8 2" xfId="29794" xr:uid="{00000000-0005-0000-0000-00009EA50000}"/>
    <cellStyle name="Normal 3 3 4 2 8 3" xfId="29795" xr:uid="{00000000-0005-0000-0000-00009FA50000}"/>
    <cellStyle name="Normal 3 3 4 2 8_AVA DVA EL" xfId="29796" xr:uid="{00000000-0005-0000-0000-0000A0A50000}"/>
    <cellStyle name="Normal 3 3 4 2 9" xfId="29797" xr:uid="{00000000-0005-0000-0000-0000A1A50000}"/>
    <cellStyle name="Normal 3 3 4 2 9 2" xfId="29798" xr:uid="{00000000-0005-0000-0000-0000A2A50000}"/>
    <cellStyle name="Normal 3 3 4 2 9 3" xfId="29799" xr:uid="{00000000-0005-0000-0000-0000A3A50000}"/>
    <cellStyle name="Normal 3 3 4 2 9_AVA DVA EL" xfId="29800" xr:uid="{00000000-0005-0000-0000-0000A4A50000}"/>
    <cellStyle name="Normal 3 3 4 2_AVA DVA EL" xfId="29801" xr:uid="{00000000-0005-0000-0000-0000A5A50000}"/>
    <cellStyle name="Normal 3 3 4 3" xfId="29802" xr:uid="{00000000-0005-0000-0000-0000A6A50000}"/>
    <cellStyle name="Normal 3 3 4 3 2" xfId="29803" xr:uid="{00000000-0005-0000-0000-0000A7A50000}"/>
    <cellStyle name="Normal 3 3 4 3 2 2" xfId="29804" xr:uid="{00000000-0005-0000-0000-0000A8A50000}"/>
    <cellStyle name="Normal 3 3 4 3 2 3" xfId="29805" xr:uid="{00000000-0005-0000-0000-0000A9A50000}"/>
    <cellStyle name="Normal 3 3 4 3 2_AVA DVA EL" xfId="29806" xr:uid="{00000000-0005-0000-0000-0000AAA50000}"/>
    <cellStyle name="Normal 3 3 4 3 3" xfId="29807" xr:uid="{00000000-0005-0000-0000-0000ABA50000}"/>
    <cellStyle name="Normal 3 3 4 3 3 2" xfId="29808" xr:uid="{00000000-0005-0000-0000-0000ACA50000}"/>
    <cellStyle name="Normal 3 3 4 3 3 3" xfId="29809" xr:uid="{00000000-0005-0000-0000-0000ADA50000}"/>
    <cellStyle name="Normal 3 3 4 3 3_AVA DVA EL" xfId="29810" xr:uid="{00000000-0005-0000-0000-0000AEA50000}"/>
    <cellStyle name="Normal 3 3 4 3 4" xfId="29811" xr:uid="{00000000-0005-0000-0000-0000AFA50000}"/>
    <cellStyle name="Normal 3 3 4 3 5" xfId="29812" xr:uid="{00000000-0005-0000-0000-0000B0A50000}"/>
    <cellStyle name="Normal 3 3 4 3_AVA DVA EL" xfId="29813" xr:uid="{00000000-0005-0000-0000-0000B1A50000}"/>
    <cellStyle name="Normal 3 3 4 4" xfId="29814" xr:uid="{00000000-0005-0000-0000-0000B2A50000}"/>
    <cellStyle name="Normal 3 3 4 4 2" xfId="29815" xr:uid="{00000000-0005-0000-0000-0000B3A50000}"/>
    <cellStyle name="Normal 3 3 4 4 3" xfId="29816" xr:uid="{00000000-0005-0000-0000-0000B4A50000}"/>
    <cellStyle name="Normal 3 3 4 4_AVA DVA EL" xfId="29817" xr:uid="{00000000-0005-0000-0000-0000B5A50000}"/>
    <cellStyle name="Normal 3 3 4 5" xfId="29818" xr:uid="{00000000-0005-0000-0000-0000B6A50000}"/>
    <cellStyle name="Normal 3 3 4 5 2" xfId="29819" xr:uid="{00000000-0005-0000-0000-0000B7A50000}"/>
    <cellStyle name="Normal 3 3 4 5 3" xfId="29820" xr:uid="{00000000-0005-0000-0000-0000B8A50000}"/>
    <cellStyle name="Normal 3 3 4 5_AVA DVA EL" xfId="29821" xr:uid="{00000000-0005-0000-0000-0000B9A50000}"/>
    <cellStyle name="Normal 3 3 4 6" xfId="29822" xr:uid="{00000000-0005-0000-0000-0000BAA50000}"/>
    <cellStyle name="Normal 3 3 4 6 2" xfId="29823" xr:uid="{00000000-0005-0000-0000-0000BBA50000}"/>
    <cellStyle name="Normal 3 3 4 6 3" xfId="29824" xr:uid="{00000000-0005-0000-0000-0000BCA50000}"/>
    <cellStyle name="Normal 3 3 4 6_AVA DVA EL" xfId="29825" xr:uid="{00000000-0005-0000-0000-0000BDA50000}"/>
    <cellStyle name="Normal 3 3 4 7" xfId="29826" xr:uid="{00000000-0005-0000-0000-0000BEA50000}"/>
    <cellStyle name="Normal 3 3 4 7 2" xfId="29827" xr:uid="{00000000-0005-0000-0000-0000BFA50000}"/>
    <cellStyle name="Normal 3 3 4 7 3" xfId="29828" xr:uid="{00000000-0005-0000-0000-0000C0A50000}"/>
    <cellStyle name="Normal 3 3 4 7_AVA DVA EL" xfId="29829" xr:uid="{00000000-0005-0000-0000-0000C1A50000}"/>
    <cellStyle name="Normal 3 3 4 8" xfId="29830" xr:uid="{00000000-0005-0000-0000-0000C2A50000}"/>
    <cellStyle name="Normal 3 3 4 8 2" xfId="29831" xr:uid="{00000000-0005-0000-0000-0000C3A50000}"/>
    <cellStyle name="Normal 3 3 4 8 3" xfId="29832" xr:uid="{00000000-0005-0000-0000-0000C4A50000}"/>
    <cellStyle name="Normal 3 3 4 8_AVA DVA EL" xfId="29833" xr:uid="{00000000-0005-0000-0000-0000C5A50000}"/>
    <cellStyle name="Normal 3 3 4 9" xfId="29834" xr:uid="{00000000-0005-0000-0000-0000C6A50000}"/>
    <cellStyle name="Normal 3 3 4 9 2" xfId="29835" xr:uid="{00000000-0005-0000-0000-0000C7A50000}"/>
    <cellStyle name="Normal 3 3 4 9 3" xfId="29836" xr:uid="{00000000-0005-0000-0000-0000C8A50000}"/>
    <cellStyle name="Normal 3 3 4 9_AVA DVA EL" xfId="29837" xr:uid="{00000000-0005-0000-0000-0000C9A50000}"/>
    <cellStyle name="Normal 3 3 4_A01" xfId="35958" xr:uid="{00000000-0005-0000-0000-0000CAA50000}"/>
    <cellStyle name="Normal 3 3 5" xfId="29838" xr:uid="{00000000-0005-0000-0000-0000CBA50000}"/>
    <cellStyle name="Normal 3 3 5 10" xfId="29839" xr:uid="{00000000-0005-0000-0000-0000CCA50000}"/>
    <cellStyle name="Normal 3 3 5 10 2" xfId="29840" xr:uid="{00000000-0005-0000-0000-0000CDA50000}"/>
    <cellStyle name="Normal 3 3 5 10 3" xfId="29841" xr:uid="{00000000-0005-0000-0000-0000CEA50000}"/>
    <cellStyle name="Normal 3 3 5 10_AVA DVA EL" xfId="29842" xr:uid="{00000000-0005-0000-0000-0000CFA50000}"/>
    <cellStyle name="Normal 3 3 5 11" xfId="29843" xr:uid="{00000000-0005-0000-0000-0000D0A50000}"/>
    <cellStyle name="Normal 3 3 5 11 2" xfId="29844" xr:uid="{00000000-0005-0000-0000-0000D1A50000}"/>
    <cellStyle name="Normal 3 3 5 11 3" xfId="29845" xr:uid="{00000000-0005-0000-0000-0000D2A50000}"/>
    <cellStyle name="Normal 3 3 5 11_AVA DVA EL" xfId="29846" xr:uid="{00000000-0005-0000-0000-0000D3A50000}"/>
    <cellStyle name="Normal 3 3 5 12" xfId="29847" xr:uid="{00000000-0005-0000-0000-0000D4A50000}"/>
    <cellStyle name="Normal 3 3 5 13" xfId="29848" xr:uid="{00000000-0005-0000-0000-0000D5A50000}"/>
    <cellStyle name="Normal 3 3 5 14" xfId="36131" xr:uid="{00000000-0005-0000-0000-0000D6A50000}"/>
    <cellStyle name="Normal 3 3 5 15" xfId="36024" xr:uid="{00000000-0005-0000-0000-0000D7A50000}"/>
    <cellStyle name="Normal 3 3 5 2" xfId="29849" xr:uid="{00000000-0005-0000-0000-0000D8A50000}"/>
    <cellStyle name="Normal 3 3 5 2 10" xfId="29850" xr:uid="{00000000-0005-0000-0000-0000D9A50000}"/>
    <cellStyle name="Normal 3 3 5 2 11" xfId="29851" xr:uid="{00000000-0005-0000-0000-0000DAA50000}"/>
    <cellStyle name="Normal 3 3 5 2 2" xfId="29852" xr:uid="{00000000-0005-0000-0000-0000DBA50000}"/>
    <cellStyle name="Normal 3 3 5 2 2 2" xfId="29853" xr:uid="{00000000-0005-0000-0000-0000DCA50000}"/>
    <cellStyle name="Normal 3 3 5 2 2 2 2" xfId="29854" xr:uid="{00000000-0005-0000-0000-0000DDA50000}"/>
    <cellStyle name="Normal 3 3 5 2 2 2 3" xfId="29855" xr:uid="{00000000-0005-0000-0000-0000DEA50000}"/>
    <cellStyle name="Normal 3 3 5 2 2 2_AVA DVA EL" xfId="29856" xr:uid="{00000000-0005-0000-0000-0000DFA50000}"/>
    <cellStyle name="Normal 3 3 5 2 2 3" xfId="29857" xr:uid="{00000000-0005-0000-0000-0000E0A50000}"/>
    <cellStyle name="Normal 3 3 5 2 2 3 2" xfId="29858" xr:uid="{00000000-0005-0000-0000-0000E1A50000}"/>
    <cellStyle name="Normal 3 3 5 2 2 3 3" xfId="29859" xr:uid="{00000000-0005-0000-0000-0000E2A50000}"/>
    <cellStyle name="Normal 3 3 5 2 2 3_AVA DVA EL" xfId="29860" xr:uid="{00000000-0005-0000-0000-0000E3A50000}"/>
    <cellStyle name="Normal 3 3 5 2 2 4" xfId="29861" xr:uid="{00000000-0005-0000-0000-0000E4A50000}"/>
    <cellStyle name="Normal 3 3 5 2 2 5" xfId="29862" xr:uid="{00000000-0005-0000-0000-0000E5A50000}"/>
    <cellStyle name="Normal 3 3 5 2 2_AVA DVA EL" xfId="29863" xr:uid="{00000000-0005-0000-0000-0000E6A50000}"/>
    <cellStyle name="Normal 3 3 5 2 3" xfId="29864" xr:uid="{00000000-0005-0000-0000-0000E7A50000}"/>
    <cellStyle name="Normal 3 3 5 2 3 2" xfId="29865" xr:uid="{00000000-0005-0000-0000-0000E8A50000}"/>
    <cellStyle name="Normal 3 3 5 2 3 3" xfId="29866" xr:uid="{00000000-0005-0000-0000-0000E9A50000}"/>
    <cellStyle name="Normal 3 3 5 2 3_AVA DVA EL" xfId="29867" xr:uid="{00000000-0005-0000-0000-0000EAA50000}"/>
    <cellStyle name="Normal 3 3 5 2 4" xfId="29868" xr:uid="{00000000-0005-0000-0000-0000EBA50000}"/>
    <cellStyle name="Normal 3 3 5 2 4 2" xfId="29869" xr:uid="{00000000-0005-0000-0000-0000ECA50000}"/>
    <cellStyle name="Normal 3 3 5 2 4 3" xfId="29870" xr:uid="{00000000-0005-0000-0000-0000EDA50000}"/>
    <cellStyle name="Normal 3 3 5 2 4_AVA DVA EL" xfId="29871" xr:uid="{00000000-0005-0000-0000-0000EEA50000}"/>
    <cellStyle name="Normal 3 3 5 2 5" xfId="29872" xr:uid="{00000000-0005-0000-0000-0000EFA50000}"/>
    <cellStyle name="Normal 3 3 5 2 5 2" xfId="29873" xr:uid="{00000000-0005-0000-0000-0000F0A50000}"/>
    <cellStyle name="Normal 3 3 5 2 5 3" xfId="29874" xr:uid="{00000000-0005-0000-0000-0000F1A50000}"/>
    <cellStyle name="Normal 3 3 5 2 5_AVA DVA EL" xfId="29875" xr:uid="{00000000-0005-0000-0000-0000F2A50000}"/>
    <cellStyle name="Normal 3 3 5 2 6" xfId="29876" xr:uid="{00000000-0005-0000-0000-0000F3A50000}"/>
    <cellStyle name="Normal 3 3 5 2 6 2" xfId="29877" xr:uid="{00000000-0005-0000-0000-0000F4A50000}"/>
    <cellStyle name="Normal 3 3 5 2 6 3" xfId="29878" xr:uid="{00000000-0005-0000-0000-0000F5A50000}"/>
    <cellStyle name="Normal 3 3 5 2 6_AVA DVA EL" xfId="29879" xr:uid="{00000000-0005-0000-0000-0000F6A50000}"/>
    <cellStyle name="Normal 3 3 5 2 7" xfId="29880" xr:uid="{00000000-0005-0000-0000-0000F7A50000}"/>
    <cellStyle name="Normal 3 3 5 2 7 2" xfId="29881" xr:uid="{00000000-0005-0000-0000-0000F8A50000}"/>
    <cellStyle name="Normal 3 3 5 2 7 3" xfId="29882" xr:uid="{00000000-0005-0000-0000-0000F9A50000}"/>
    <cellStyle name="Normal 3 3 5 2 7_AVA DVA EL" xfId="29883" xr:uid="{00000000-0005-0000-0000-0000FAA50000}"/>
    <cellStyle name="Normal 3 3 5 2 8" xfId="29884" xr:uid="{00000000-0005-0000-0000-0000FBA50000}"/>
    <cellStyle name="Normal 3 3 5 2 8 2" xfId="29885" xr:uid="{00000000-0005-0000-0000-0000FCA50000}"/>
    <cellStyle name="Normal 3 3 5 2 8 3" xfId="29886" xr:uid="{00000000-0005-0000-0000-0000FDA50000}"/>
    <cellStyle name="Normal 3 3 5 2 8_AVA DVA EL" xfId="29887" xr:uid="{00000000-0005-0000-0000-0000FEA50000}"/>
    <cellStyle name="Normal 3 3 5 2 9" xfId="29888" xr:uid="{00000000-0005-0000-0000-0000FFA50000}"/>
    <cellStyle name="Normal 3 3 5 2 9 2" xfId="29889" xr:uid="{00000000-0005-0000-0000-000000A60000}"/>
    <cellStyle name="Normal 3 3 5 2 9 3" xfId="29890" xr:uid="{00000000-0005-0000-0000-000001A60000}"/>
    <cellStyle name="Normal 3 3 5 2 9_AVA DVA EL" xfId="29891" xr:uid="{00000000-0005-0000-0000-000002A60000}"/>
    <cellStyle name="Normal 3 3 5 2_AVA DVA EL" xfId="29892" xr:uid="{00000000-0005-0000-0000-000003A60000}"/>
    <cellStyle name="Normal 3 3 5 3" xfId="29893" xr:uid="{00000000-0005-0000-0000-000004A60000}"/>
    <cellStyle name="Normal 3 3 5 3 2" xfId="29894" xr:uid="{00000000-0005-0000-0000-000005A60000}"/>
    <cellStyle name="Normal 3 3 5 3 2 2" xfId="29895" xr:uid="{00000000-0005-0000-0000-000006A60000}"/>
    <cellStyle name="Normal 3 3 5 3 2 3" xfId="29896" xr:uid="{00000000-0005-0000-0000-000007A60000}"/>
    <cellStyle name="Normal 3 3 5 3 2_AVA DVA EL" xfId="29897" xr:uid="{00000000-0005-0000-0000-000008A60000}"/>
    <cellStyle name="Normal 3 3 5 3 3" xfId="29898" xr:uid="{00000000-0005-0000-0000-000009A60000}"/>
    <cellStyle name="Normal 3 3 5 3 3 2" xfId="29899" xr:uid="{00000000-0005-0000-0000-00000AA60000}"/>
    <cellStyle name="Normal 3 3 5 3 3 3" xfId="29900" xr:uid="{00000000-0005-0000-0000-00000BA60000}"/>
    <cellStyle name="Normal 3 3 5 3 3_AVA DVA EL" xfId="29901" xr:uid="{00000000-0005-0000-0000-00000CA60000}"/>
    <cellStyle name="Normal 3 3 5 3 4" xfId="29902" xr:uid="{00000000-0005-0000-0000-00000DA60000}"/>
    <cellStyle name="Normal 3 3 5 3 5" xfId="29903" xr:uid="{00000000-0005-0000-0000-00000EA60000}"/>
    <cellStyle name="Normal 3 3 5 3_AVA DVA EL" xfId="29904" xr:uid="{00000000-0005-0000-0000-00000FA60000}"/>
    <cellStyle name="Normal 3 3 5 4" xfId="29905" xr:uid="{00000000-0005-0000-0000-000010A60000}"/>
    <cellStyle name="Normal 3 3 5 4 2" xfId="29906" xr:uid="{00000000-0005-0000-0000-000011A60000}"/>
    <cellStyle name="Normal 3 3 5 4 3" xfId="29907" xr:uid="{00000000-0005-0000-0000-000012A60000}"/>
    <cellStyle name="Normal 3 3 5 4_AVA DVA EL" xfId="29908" xr:uid="{00000000-0005-0000-0000-000013A60000}"/>
    <cellStyle name="Normal 3 3 5 5" xfId="29909" xr:uid="{00000000-0005-0000-0000-000014A60000}"/>
    <cellStyle name="Normal 3 3 5 5 2" xfId="29910" xr:uid="{00000000-0005-0000-0000-000015A60000}"/>
    <cellStyle name="Normal 3 3 5 5 3" xfId="29911" xr:uid="{00000000-0005-0000-0000-000016A60000}"/>
    <cellStyle name="Normal 3 3 5 5_AVA DVA EL" xfId="29912" xr:uid="{00000000-0005-0000-0000-000017A60000}"/>
    <cellStyle name="Normal 3 3 5 6" xfId="29913" xr:uid="{00000000-0005-0000-0000-000018A60000}"/>
    <cellStyle name="Normal 3 3 5 6 2" xfId="29914" xr:uid="{00000000-0005-0000-0000-000019A60000}"/>
    <cellStyle name="Normal 3 3 5 6 3" xfId="29915" xr:uid="{00000000-0005-0000-0000-00001AA60000}"/>
    <cellStyle name="Normal 3 3 5 6_AVA DVA EL" xfId="29916" xr:uid="{00000000-0005-0000-0000-00001BA60000}"/>
    <cellStyle name="Normal 3 3 5 7" xfId="29917" xr:uid="{00000000-0005-0000-0000-00001CA60000}"/>
    <cellStyle name="Normal 3 3 5 7 2" xfId="29918" xr:uid="{00000000-0005-0000-0000-00001DA60000}"/>
    <cellStyle name="Normal 3 3 5 7 3" xfId="29919" xr:uid="{00000000-0005-0000-0000-00001EA60000}"/>
    <cellStyle name="Normal 3 3 5 7_AVA DVA EL" xfId="29920" xr:uid="{00000000-0005-0000-0000-00001FA60000}"/>
    <cellStyle name="Normal 3 3 5 8" xfId="29921" xr:uid="{00000000-0005-0000-0000-000020A60000}"/>
    <cellStyle name="Normal 3 3 5 8 2" xfId="29922" xr:uid="{00000000-0005-0000-0000-000021A60000}"/>
    <cellStyle name="Normal 3 3 5 8 3" xfId="29923" xr:uid="{00000000-0005-0000-0000-000022A60000}"/>
    <cellStyle name="Normal 3 3 5 8_AVA DVA EL" xfId="29924" xr:uid="{00000000-0005-0000-0000-000023A60000}"/>
    <cellStyle name="Normal 3 3 5 9" xfId="29925" xr:uid="{00000000-0005-0000-0000-000024A60000}"/>
    <cellStyle name="Normal 3 3 5 9 2" xfId="29926" xr:uid="{00000000-0005-0000-0000-000025A60000}"/>
    <cellStyle name="Normal 3 3 5 9 3" xfId="29927" xr:uid="{00000000-0005-0000-0000-000026A60000}"/>
    <cellStyle name="Normal 3 3 5 9_AVA DVA EL" xfId="29928" xr:uid="{00000000-0005-0000-0000-000027A60000}"/>
    <cellStyle name="Normal 3 3 5_AVA DVA EL" xfId="29929" xr:uid="{00000000-0005-0000-0000-000028A60000}"/>
    <cellStyle name="Normal 3 3 6" xfId="29930" xr:uid="{00000000-0005-0000-0000-000029A60000}"/>
    <cellStyle name="Normal 3 3 6 10" xfId="29931" xr:uid="{00000000-0005-0000-0000-00002AA60000}"/>
    <cellStyle name="Normal 3 3 6 10 2" xfId="29932" xr:uid="{00000000-0005-0000-0000-00002BA60000}"/>
    <cellStyle name="Normal 3 3 6 10 3" xfId="29933" xr:uid="{00000000-0005-0000-0000-00002CA60000}"/>
    <cellStyle name="Normal 3 3 6 10_AVA DVA EL" xfId="29934" xr:uid="{00000000-0005-0000-0000-00002DA60000}"/>
    <cellStyle name="Normal 3 3 6 11" xfId="29935" xr:uid="{00000000-0005-0000-0000-00002EA60000}"/>
    <cellStyle name="Normal 3 3 6 12" xfId="29936" xr:uid="{00000000-0005-0000-0000-00002FA60000}"/>
    <cellStyle name="Normal 3 3 6 13" xfId="36239" xr:uid="{00000000-0005-0000-0000-000030A60000}"/>
    <cellStyle name="Normal 3 3 6 14" xfId="36436" xr:uid="{00000000-0005-0000-0000-000031A60000}"/>
    <cellStyle name="Normal 3 3 6 2" xfId="29937" xr:uid="{00000000-0005-0000-0000-000032A60000}"/>
    <cellStyle name="Normal 3 3 6 2 2" xfId="29938" xr:uid="{00000000-0005-0000-0000-000033A60000}"/>
    <cellStyle name="Normal 3 3 6 2 2 2" xfId="29939" xr:uid="{00000000-0005-0000-0000-000034A60000}"/>
    <cellStyle name="Normal 3 3 6 2 2 3" xfId="29940" xr:uid="{00000000-0005-0000-0000-000035A60000}"/>
    <cellStyle name="Normal 3 3 6 2 2_AVA DVA EL" xfId="29941" xr:uid="{00000000-0005-0000-0000-000036A60000}"/>
    <cellStyle name="Normal 3 3 6 2 3" xfId="29942" xr:uid="{00000000-0005-0000-0000-000037A60000}"/>
    <cellStyle name="Normal 3 3 6 2 3 2" xfId="29943" xr:uid="{00000000-0005-0000-0000-000038A60000}"/>
    <cellStyle name="Normal 3 3 6 2 3 3" xfId="29944" xr:uid="{00000000-0005-0000-0000-000039A60000}"/>
    <cellStyle name="Normal 3 3 6 2 3_AVA DVA EL" xfId="29945" xr:uid="{00000000-0005-0000-0000-00003AA60000}"/>
    <cellStyle name="Normal 3 3 6 2 4" xfId="29946" xr:uid="{00000000-0005-0000-0000-00003BA60000}"/>
    <cellStyle name="Normal 3 3 6 2 5" xfId="29947" xr:uid="{00000000-0005-0000-0000-00003CA60000}"/>
    <cellStyle name="Normal 3 3 6 2_AVA DVA EL" xfId="29948" xr:uid="{00000000-0005-0000-0000-00003DA60000}"/>
    <cellStyle name="Normal 3 3 6 3" xfId="29949" xr:uid="{00000000-0005-0000-0000-00003EA60000}"/>
    <cellStyle name="Normal 3 3 6 3 2" xfId="29950" xr:uid="{00000000-0005-0000-0000-00003FA60000}"/>
    <cellStyle name="Normal 3 3 6 3 3" xfId="29951" xr:uid="{00000000-0005-0000-0000-000040A60000}"/>
    <cellStyle name="Normal 3 3 6 3_AVA DVA EL" xfId="29952" xr:uid="{00000000-0005-0000-0000-000041A60000}"/>
    <cellStyle name="Normal 3 3 6 4" xfId="29953" xr:uid="{00000000-0005-0000-0000-000042A60000}"/>
    <cellStyle name="Normal 3 3 6 4 2" xfId="29954" xr:uid="{00000000-0005-0000-0000-000043A60000}"/>
    <cellStyle name="Normal 3 3 6 4 3" xfId="29955" xr:uid="{00000000-0005-0000-0000-000044A60000}"/>
    <cellStyle name="Normal 3 3 6 4_AVA DVA EL" xfId="29956" xr:uid="{00000000-0005-0000-0000-000045A60000}"/>
    <cellStyle name="Normal 3 3 6 5" xfId="29957" xr:uid="{00000000-0005-0000-0000-000046A60000}"/>
    <cellStyle name="Normal 3 3 6 5 2" xfId="29958" xr:uid="{00000000-0005-0000-0000-000047A60000}"/>
    <cellStyle name="Normal 3 3 6 5 3" xfId="29959" xr:uid="{00000000-0005-0000-0000-000048A60000}"/>
    <cellStyle name="Normal 3 3 6 5_AVA DVA EL" xfId="29960" xr:uid="{00000000-0005-0000-0000-000049A60000}"/>
    <cellStyle name="Normal 3 3 6 6" xfId="29961" xr:uid="{00000000-0005-0000-0000-00004AA60000}"/>
    <cellStyle name="Normal 3 3 6 6 2" xfId="29962" xr:uid="{00000000-0005-0000-0000-00004BA60000}"/>
    <cellStyle name="Normal 3 3 6 6 3" xfId="29963" xr:uid="{00000000-0005-0000-0000-00004CA60000}"/>
    <cellStyle name="Normal 3 3 6 6_AVA DVA EL" xfId="29964" xr:uid="{00000000-0005-0000-0000-00004DA60000}"/>
    <cellStyle name="Normal 3 3 6 7" xfId="29965" xr:uid="{00000000-0005-0000-0000-00004EA60000}"/>
    <cellStyle name="Normal 3 3 6 7 2" xfId="29966" xr:uid="{00000000-0005-0000-0000-00004FA60000}"/>
    <cellStyle name="Normal 3 3 6 7 3" xfId="29967" xr:uid="{00000000-0005-0000-0000-000050A60000}"/>
    <cellStyle name="Normal 3 3 6 7_AVA DVA EL" xfId="29968" xr:uid="{00000000-0005-0000-0000-000051A60000}"/>
    <cellStyle name="Normal 3 3 6 8" xfId="29969" xr:uid="{00000000-0005-0000-0000-000052A60000}"/>
    <cellStyle name="Normal 3 3 6 8 2" xfId="29970" xr:uid="{00000000-0005-0000-0000-000053A60000}"/>
    <cellStyle name="Normal 3 3 6 8 3" xfId="29971" xr:uid="{00000000-0005-0000-0000-000054A60000}"/>
    <cellStyle name="Normal 3 3 6 8_AVA DVA EL" xfId="29972" xr:uid="{00000000-0005-0000-0000-000055A60000}"/>
    <cellStyle name="Normal 3 3 6 9" xfId="29973" xr:uid="{00000000-0005-0000-0000-000056A60000}"/>
    <cellStyle name="Normal 3 3 6 9 2" xfId="29974" xr:uid="{00000000-0005-0000-0000-000057A60000}"/>
    <cellStyle name="Normal 3 3 6 9 3" xfId="29975" xr:uid="{00000000-0005-0000-0000-000058A60000}"/>
    <cellStyle name="Normal 3 3 6 9_AVA DVA EL" xfId="29976" xr:uid="{00000000-0005-0000-0000-000059A60000}"/>
    <cellStyle name="Normal 3 3 6_AVA DVA EL" xfId="29977" xr:uid="{00000000-0005-0000-0000-00005AA60000}"/>
    <cellStyle name="Normal 3 3 7" xfId="29978" xr:uid="{00000000-0005-0000-0000-00005BA60000}"/>
    <cellStyle name="Normal 3 3 7 2" xfId="29979" xr:uid="{00000000-0005-0000-0000-00005CA60000}"/>
    <cellStyle name="Normal 3 3 7 2 2" xfId="29980" xr:uid="{00000000-0005-0000-0000-00005DA60000}"/>
    <cellStyle name="Normal 3 3 7 2 3" xfId="29981" xr:uid="{00000000-0005-0000-0000-00005EA60000}"/>
    <cellStyle name="Normal 3 3 7 2_AVA DVA EL" xfId="29982" xr:uid="{00000000-0005-0000-0000-00005FA60000}"/>
    <cellStyle name="Normal 3 3 7 3" xfId="29983" xr:uid="{00000000-0005-0000-0000-000060A60000}"/>
    <cellStyle name="Normal 3 3 7 3 2" xfId="29984" xr:uid="{00000000-0005-0000-0000-000061A60000}"/>
    <cellStyle name="Normal 3 3 7 3 3" xfId="29985" xr:uid="{00000000-0005-0000-0000-000062A60000}"/>
    <cellStyle name="Normal 3 3 7 3_AVA DVA EL" xfId="29986" xr:uid="{00000000-0005-0000-0000-000063A60000}"/>
    <cellStyle name="Normal 3 3 7 4" xfId="29987" xr:uid="{00000000-0005-0000-0000-000064A60000}"/>
    <cellStyle name="Normal 3 3 7 4 2" xfId="29988" xr:uid="{00000000-0005-0000-0000-000065A60000}"/>
    <cellStyle name="Normal 3 3 7 4 3" xfId="29989" xr:uid="{00000000-0005-0000-0000-000066A60000}"/>
    <cellStyle name="Normal 3 3 7 4_AVA DVA EL" xfId="29990" xr:uid="{00000000-0005-0000-0000-000067A60000}"/>
    <cellStyle name="Normal 3 3 7 5" xfId="29991" xr:uid="{00000000-0005-0000-0000-000068A60000}"/>
    <cellStyle name="Normal 3 3 7 6" xfId="29992" xr:uid="{00000000-0005-0000-0000-000069A60000}"/>
    <cellStyle name="Normal 3 3 7 7" xfId="36240" xr:uid="{00000000-0005-0000-0000-00006AA60000}"/>
    <cellStyle name="Normal 3 3 7 8" xfId="36437" xr:uid="{00000000-0005-0000-0000-00006BA60000}"/>
    <cellStyle name="Normal 3 3 7_AVA DVA EL" xfId="29993" xr:uid="{00000000-0005-0000-0000-00006CA60000}"/>
    <cellStyle name="Normal 3 3 8" xfId="29994" xr:uid="{00000000-0005-0000-0000-00006DA60000}"/>
    <cellStyle name="Normal 3 3 8 2" xfId="29995" xr:uid="{00000000-0005-0000-0000-00006EA60000}"/>
    <cellStyle name="Normal 3 3 8 2 2" xfId="29996" xr:uid="{00000000-0005-0000-0000-00006FA60000}"/>
    <cellStyle name="Normal 3 3 8 2 3" xfId="29997" xr:uid="{00000000-0005-0000-0000-000070A60000}"/>
    <cellStyle name="Normal 3 3 8 2_AVA DVA EL" xfId="29998" xr:uid="{00000000-0005-0000-0000-000071A60000}"/>
    <cellStyle name="Normal 3 3 8 3" xfId="29999" xr:uid="{00000000-0005-0000-0000-000072A60000}"/>
    <cellStyle name="Normal 3 3 8 3 2" xfId="30000" xr:uid="{00000000-0005-0000-0000-000073A60000}"/>
    <cellStyle name="Normal 3 3 8 3 3" xfId="30001" xr:uid="{00000000-0005-0000-0000-000074A60000}"/>
    <cellStyle name="Normal 3 3 8 3_AVA DVA EL" xfId="30002" xr:uid="{00000000-0005-0000-0000-000075A60000}"/>
    <cellStyle name="Normal 3 3 8 4" xfId="30003" xr:uid="{00000000-0005-0000-0000-000076A60000}"/>
    <cellStyle name="Normal 3 3 8 4 2" xfId="30004" xr:uid="{00000000-0005-0000-0000-000077A60000}"/>
    <cellStyle name="Normal 3 3 8 4 3" xfId="30005" xr:uid="{00000000-0005-0000-0000-000078A60000}"/>
    <cellStyle name="Normal 3 3 8 4_AVA DVA EL" xfId="30006" xr:uid="{00000000-0005-0000-0000-000079A60000}"/>
    <cellStyle name="Normal 3 3 8 5" xfId="30007" xr:uid="{00000000-0005-0000-0000-00007AA60000}"/>
    <cellStyle name="Normal 3 3 8 6" xfId="30008" xr:uid="{00000000-0005-0000-0000-00007BA60000}"/>
    <cellStyle name="Normal 3 3 8 7" xfId="36340" xr:uid="{00000000-0005-0000-0000-00007CA60000}"/>
    <cellStyle name="Normal 3 3 8 8" xfId="36431" xr:uid="{00000000-0005-0000-0000-00007DA60000}"/>
    <cellStyle name="Normal 3 3 8_AVA DVA EL" xfId="30009" xr:uid="{00000000-0005-0000-0000-00007EA60000}"/>
    <cellStyle name="Normal 3 3 9" xfId="30010" xr:uid="{00000000-0005-0000-0000-00007FA60000}"/>
    <cellStyle name="Normal 3 3 9 2" xfId="30011" xr:uid="{00000000-0005-0000-0000-000080A60000}"/>
    <cellStyle name="Normal 3 3 9 2 2" xfId="30012" xr:uid="{00000000-0005-0000-0000-000081A60000}"/>
    <cellStyle name="Normal 3 3 9 2 3" xfId="30013" xr:uid="{00000000-0005-0000-0000-000082A60000}"/>
    <cellStyle name="Normal 3 3 9 2_AVA DVA EL" xfId="30014" xr:uid="{00000000-0005-0000-0000-000083A60000}"/>
    <cellStyle name="Normal 3 3 9 3" xfId="30015" xr:uid="{00000000-0005-0000-0000-000084A60000}"/>
    <cellStyle name="Normal 3 3 9 4" xfId="30016" xr:uid="{00000000-0005-0000-0000-000085A60000}"/>
    <cellStyle name="Normal 3 3 9 5" xfId="36364" xr:uid="{00000000-0005-0000-0000-000086A60000}"/>
    <cellStyle name="Normal 3 3 9 6" xfId="36428" xr:uid="{00000000-0005-0000-0000-000087A60000}"/>
    <cellStyle name="Normal 3 3 9_AVA DVA EL" xfId="30017" xr:uid="{00000000-0005-0000-0000-000088A60000}"/>
    <cellStyle name="Normal 3 3_4Q16" xfId="30018" xr:uid="{00000000-0005-0000-0000-000089A60000}"/>
    <cellStyle name="Normal 3 4" xfId="8425" xr:uid="{00000000-0005-0000-0000-00008AA60000}"/>
    <cellStyle name="Normal 3 4 10" xfId="36234" xr:uid="{00000000-0005-0000-0000-00008BA60000}"/>
    <cellStyle name="Normal 3 4 11" xfId="36874" xr:uid="{00000000-0005-0000-0000-00008CA60000}"/>
    <cellStyle name="Normal 3 4 2" xfId="8426" xr:uid="{00000000-0005-0000-0000-00008DA60000}"/>
    <cellStyle name="Normal 3 4 2 2" xfId="8427" xr:uid="{00000000-0005-0000-0000-00008EA60000}"/>
    <cellStyle name="Normal 3 4 2 2 2" xfId="30019" xr:uid="{00000000-0005-0000-0000-00008FA60000}"/>
    <cellStyle name="Normal 3 4 2 2_A01" xfId="35959" xr:uid="{00000000-0005-0000-0000-000090A60000}"/>
    <cellStyle name="Normal 3 4 2 3" xfId="30020" xr:uid="{00000000-0005-0000-0000-000091A60000}"/>
    <cellStyle name="Normal 3 4 2 3 2" xfId="30021" xr:uid="{00000000-0005-0000-0000-000092A60000}"/>
    <cellStyle name="Normal 3 4 2 3 3" xfId="30022" xr:uid="{00000000-0005-0000-0000-000093A60000}"/>
    <cellStyle name="Normal 3 4 2 3_AVA DVA EL" xfId="30023" xr:uid="{00000000-0005-0000-0000-000094A60000}"/>
    <cellStyle name="Normal 3 4 2 4" xfId="30024" xr:uid="{00000000-0005-0000-0000-000095A60000}"/>
    <cellStyle name="Normal 3 4 2 5" xfId="36875" xr:uid="{00000000-0005-0000-0000-000096A60000}"/>
    <cellStyle name="Normal 3 4 2_4Q16" xfId="30025"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6" xr:uid="{00000000-0005-0000-0000-0000A7A60000}"/>
    <cellStyle name="Normal 3 4 6" xfId="8442" xr:uid="{00000000-0005-0000-0000-0000A8A60000}"/>
    <cellStyle name="Normal 3 4 6 2" xfId="8443" xr:uid="{00000000-0005-0000-0000-0000A9A60000}"/>
    <cellStyle name="Normal 3 4 6 3" xfId="30027" xr:uid="{00000000-0005-0000-0000-0000AAA60000}"/>
    <cellStyle name="Normal 3 4 6_AVA DVA EL" xfId="30028" xr:uid="{00000000-0005-0000-0000-0000ABA60000}"/>
    <cellStyle name="Normal 3 4 7" xfId="8444" xr:uid="{00000000-0005-0000-0000-0000ACA60000}"/>
    <cellStyle name="Normal 3 4 7 2" xfId="8445" xr:uid="{00000000-0005-0000-0000-0000ADA60000}"/>
    <cellStyle name="Normal 3 4 7 3" xfId="30029" xr:uid="{00000000-0005-0000-0000-0000AEA60000}"/>
    <cellStyle name="Normal 3 4 7_AVA DVA EL" xfId="30030" xr:uid="{00000000-0005-0000-0000-0000AFA60000}"/>
    <cellStyle name="Normal 3 4 8" xfId="30031" xr:uid="{00000000-0005-0000-0000-0000B0A60000}"/>
    <cellStyle name="Normal 3 4 8 2" xfId="36159" xr:uid="{00000000-0005-0000-0000-0000B1A60000}"/>
    <cellStyle name="Normal 3 4 9" xfId="36241" xr:uid="{00000000-0005-0000-0000-0000B2A60000}"/>
    <cellStyle name="Normal 3 4_4Q16" xfId="30032" xr:uid="{00000000-0005-0000-0000-0000B3A60000}"/>
    <cellStyle name="Normal 3 5" xfId="8446" xr:uid="{00000000-0005-0000-0000-0000B4A60000}"/>
    <cellStyle name="Normal 3 5 10" xfId="30033" xr:uid="{00000000-0005-0000-0000-0000B5A60000}"/>
    <cellStyle name="Normal 3 5 10 2" xfId="30034" xr:uid="{00000000-0005-0000-0000-0000B6A60000}"/>
    <cellStyle name="Normal 3 5 10 3" xfId="30035" xr:uid="{00000000-0005-0000-0000-0000B7A60000}"/>
    <cellStyle name="Normal 3 5 10_AVA DVA EL" xfId="30036" xr:uid="{00000000-0005-0000-0000-0000B8A60000}"/>
    <cellStyle name="Normal 3 5 11" xfId="30037" xr:uid="{00000000-0005-0000-0000-0000B9A60000}"/>
    <cellStyle name="Normal 3 5 11 2" xfId="30038" xr:uid="{00000000-0005-0000-0000-0000BAA60000}"/>
    <cellStyle name="Normal 3 5 11 3" xfId="30039" xr:uid="{00000000-0005-0000-0000-0000BBA60000}"/>
    <cellStyle name="Normal 3 5 11_AVA DVA EL" xfId="30040" xr:uid="{00000000-0005-0000-0000-0000BCA60000}"/>
    <cellStyle name="Normal 3 5 12" xfId="30041" xr:uid="{00000000-0005-0000-0000-0000BDA60000}"/>
    <cellStyle name="Normal 3 5 13" xfId="50589" xr:uid="{00000000-0005-0000-0000-0000BEA60000}"/>
    <cellStyle name="Normal 3 5 2" xfId="30042" xr:uid="{00000000-0005-0000-0000-0000BFA60000}"/>
    <cellStyle name="Normal 3 5 2 10" xfId="30043" xr:uid="{00000000-0005-0000-0000-0000C0A60000}"/>
    <cellStyle name="Normal 3 5 2 10 2" xfId="30044" xr:uid="{00000000-0005-0000-0000-0000C1A60000}"/>
    <cellStyle name="Normal 3 5 2 10 3" xfId="30045" xr:uid="{00000000-0005-0000-0000-0000C2A60000}"/>
    <cellStyle name="Normal 3 5 2 10_AVA DVA EL" xfId="30046" xr:uid="{00000000-0005-0000-0000-0000C3A60000}"/>
    <cellStyle name="Normal 3 5 2 11" xfId="30047" xr:uid="{00000000-0005-0000-0000-0000C4A60000}"/>
    <cellStyle name="Normal 3 5 2 12" xfId="30048" xr:uid="{00000000-0005-0000-0000-0000C5A60000}"/>
    <cellStyle name="Normal 3 5 2 13" xfId="36315" xr:uid="{00000000-0005-0000-0000-0000C6A60000}"/>
    <cellStyle name="Normal 3 5 2 14" xfId="36434" xr:uid="{00000000-0005-0000-0000-0000C7A60000}"/>
    <cellStyle name="Normal 3 5 2 2" xfId="30049" xr:uid="{00000000-0005-0000-0000-0000C8A60000}"/>
    <cellStyle name="Normal 3 5 2 2 2" xfId="30050" xr:uid="{00000000-0005-0000-0000-0000C9A60000}"/>
    <cellStyle name="Normal 3 5 2 2 2 2" xfId="30051" xr:uid="{00000000-0005-0000-0000-0000CAA60000}"/>
    <cellStyle name="Normal 3 5 2 2 2 3" xfId="30052" xr:uid="{00000000-0005-0000-0000-0000CBA60000}"/>
    <cellStyle name="Normal 3 5 2 2 2_AVA DVA EL" xfId="30053" xr:uid="{00000000-0005-0000-0000-0000CCA60000}"/>
    <cellStyle name="Normal 3 5 2 2 3" xfId="30054" xr:uid="{00000000-0005-0000-0000-0000CDA60000}"/>
    <cellStyle name="Normal 3 5 2 2 3 2" xfId="30055" xr:uid="{00000000-0005-0000-0000-0000CEA60000}"/>
    <cellStyle name="Normal 3 5 2 2 3 3" xfId="30056" xr:uid="{00000000-0005-0000-0000-0000CFA60000}"/>
    <cellStyle name="Normal 3 5 2 2 3_AVA DVA EL" xfId="30057" xr:uid="{00000000-0005-0000-0000-0000D0A60000}"/>
    <cellStyle name="Normal 3 5 2 2 4" xfId="30058" xr:uid="{00000000-0005-0000-0000-0000D1A60000}"/>
    <cellStyle name="Normal 3 5 2 2 5" xfId="30059" xr:uid="{00000000-0005-0000-0000-0000D2A60000}"/>
    <cellStyle name="Normal 3 5 2 2_AVA DVA EL" xfId="30060" xr:uid="{00000000-0005-0000-0000-0000D3A60000}"/>
    <cellStyle name="Normal 3 5 2 3" xfId="30061" xr:uid="{00000000-0005-0000-0000-0000D4A60000}"/>
    <cellStyle name="Normal 3 5 2 3 2" xfId="30062" xr:uid="{00000000-0005-0000-0000-0000D5A60000}"/>
    <cellStyle name="Normal 3 5 2 3 3" xfId="30063" xr:uid="{00000000-0005-0000-0000-0000D6A60000}"/>
    <cellStyle name="Normal 3 5 2 3_AVA DVA EL" xfId="30064" xr:uid="{00000000-0005-0000-0000-0000D7A60000}"/>
    <cellStyle name="Normal 3 5 2 4" xfId="30065" xr:uid="{00000000-0005-0000-0000-0000D8A60000}"/>
    <cellStyle name="Normal 3 5 2 4 2" xfId="30066" xr:uid="{00000000-0005-0000-0000-0000D9A60000}"/>
    <cellStyle name="Normal 3 5 2 4 3" xfId="30067" xr:uid="{00000000-0005-0000-0000-0000DAA60000}"/>
    <cellStyle name="Normal 3 5 2 4_AVA DVA EL" xfId="30068" xr:uid="{00000000-0005-0000-0000-0000DBA60000}"/>
    <cellStyle name="Normal 3 5 2 5" xfId="30069" xr:uid="{00000000-0005-0000-0000-0000DCA60000}"/>
    <cellStyle name="Normal 3 5 2 5 2" xfId="30070" xr:uid="{00000000-0005-0000-0000-0000DDA60000}"/>
    <cellStyle name="Normal 3 5 2 5 3" xfId="30071" xr:uid="{00000000-0005-0000-0000-0000DEA60000}"/>
    <cellStyle name="Normal 3 5 2 5_AVA DVA EL" xfId="30072" xr:uid="{00000000-0005-0000-0000-0000DFA60000}"/>
    <cellStyle name="Normal 3 5 2 6" xfId="30073" xr:uid="{00000000-0005-0000-0000-0000E0A60000}"/>
    <cellStyle name="Normal 3 5 2 6 2" xfId="30074" xr:uid="{00000000-0005-0000-0000-0000E1A60000}"/>
    <cellStyle name="Normal 3 5 2 6 3" xfId="30075" xr:uid="{00000000-0005-0000-0000-0000E2A60000}"/>
    <cellStyle name="Normal 3 5 2 6_AVA DVA EL" xfId="30076" xr:uid="{00000000-0005-0000-0000-0000E3A60000}"/>
    <cellStyle name="Normal 3 5 2 7" xfId="30077" xr:uid="{00000000-0005-0000-0000-0000E4A60000}"/>
    <cellStyle name="Normal 3 5 2 7 2" xfId="30078" xr:uid="{00000000-0005-0000-0000-0000E5A60000}"/>
    <cellStyle name="Normal 3 5 2 7 3" xfId="30079" xr:uid="{00000000-0005-0000-0000-0000E6A60000}"/>
    <cellStyle name="Normal 3 5 2 7_AVA DVA EL" xfId="30080" xr:uid="{00000000-0005-0000-0000-0000E7A60000}"/>
    <cellStyle name="Normal 3 5 2 8" xfId="30081" xr:uid="{00000000-0005-0000-0000-0000E8A60000}"/>
    <cellStyle name="Normal 3 5 2 8 2" xfId="30082" xr:uid="{00000000-0005-0000-0000-0000E9A60000}"/>
    <cellStyle name="Normal 3 5 2 8 3" xfId="30083" xr:uid="{00000000-0005-0000-0000-0000EAA60000}"/>
    <cellStyle name="Normal 3 5 2 8_AVA DVA EL" xfId="30084" xr:uid="{00000000-0005-0000-0000-0000EBA60000}"/>
    <cellStyle name="Normal 3 5 2 9" xfId="30085" xr:uid="{00000000-0005-0000-0000-0000ECA60000}"/>
    <cellStyle name="Normal 3 5 2 9 2" xfId="30086" xr:uid="{00000000-0005-0000-0000-0000EDA60000}"/>
    <cellStyle name="Normal 3 5 2 9 3" xfId="30087" xr:uid="{00000000-0005-0000-0000-0000EEA60000}"/>
    <cellStyle name="Normal 3 5 2 9_AVA DVA EL" xfId="30088" xr:uid="{00000000-0005-0000-0000-0000EFA60000}"/>
    <cellStyle name="Normal 3 5 2_AVA DVA EL" xfId="30089" xr:uid="{00000000-0005-0000-0000-0000F0A60000}"/>
    <cellStyle name="Normal 3 5 3" xfId="30090" xr:uid="{00000000-0005-0000-0000-0000F1A60000}"/>
    <cellStyle name="Normal 3 5 3 2" xfId="30091" xr:uid="{00000000-0005-0000-0000-0000F2A60000}"/>
    <cellStyle name="Normal 3 5 3 2 2" xfId="30092" xr:uid="{00000000-0005-0000-0000-0000F3A60000}"/>
    <cellStyle name="Normal 3 5 3 2 3" xfId="30093" xr:uid="{00000000-0005-0000-0000-0000F4A60000}"/>
    <cellStyle name="Normal 3 5 3 2_AVA DVA EL" xfId="30094" xr:uid="{00000000-0005-0000-0000-0000F5A60000}"/>
    <cellStyle name="Normal 3 5 3 3" xfId="30095" xr:uid="{00000000-0005-0000-0000-0000F6A60000}"/>
    <cellStyle name="Normal 3 5 3 3 2" xfId="30096" xr:uid="{00000000-0005-0000-0000-0000F7A60000}"/>
    <cellStyle name="Normal 3 5 3 3 3" xfId="30097" xr:uid="{00000000-0005-0000-0000-0000F8A60000}"/>
    <cellStyle name="Normal 3 5 3 3_AVA DVA EL" xfId="30098" xr:uid="{00000000-0005-0000-0000-0000F9A60000}"/>
    <cellStyle name="Normal 3 5 3 4" xfId="30099" xr:uid="{00000000-0005-0000-0000-0000FAA60000}"/>
    <cellStyle name="Normal 3 5 3 5" xfId="30100" xr:uid="{00000000-0005-0000-0000-0000FBA60000}"/>
    <cellStyle name="Normal 3 5 3_AVA DVA EL" xfId="30101" xr:uid="{00000000-0005-0000-0000-0000FCA60000}"/>
    <cellStyle name="Normal 3 5 4" xfId="30102" xr:uid="{00000000-0005-0000-0000-0000FDA60000}"/>
    <cellStyle name="Normal 3 5 4 2" xfId="30103" xr:uid="{00000000-0005-0000-0000-0000FEA60000}"/>
    <cellStyle name="Normal 3 5 4 3" xfId="30104" xr:uid="{00000000-0005-0000-0000-0000FFA60000}"/>
    <cellStyle name="Normal 3 5 4_AVA DVA EL" xfId="30105" xr:uid="{00000000-0005-0000-0000-000000A70000}"/>
    <cellStyle name="Normal 3 5 5" xfId="30106" xr:uid="{00000000-0005-0000-0000-000001A70000}"/>
    <cellStyle name="Normal 3 5 5 2" xfId="30107" xr:uid="{00000000-0005-0000-0000-000002A70000}"/>
    <cellStyle name="Normal 3 5 5 3" xfId="30108" xr:uid="{00000000-0005-0000-0000-000003A70000}"/>
    <cellStyle name="Normal 3 5 5_AVA DVA EL" xfId="30109" xr:uid="{00000000-0005-0000-0000-000004A70000}"/>
    <cellStyle name="Normal 3 5 6" xfId="30110" xr:uid="{00000000-0005-0000-0000-000005A70000}"/>
    <cellStyle name="Normal 3 5 6 2" xfId="30111" xr:uid="{00000000-0005-0000-0000-000006A70000}"/>
    <cellStyle name="Normal 3 5 6 3" xfId="30112" xr:uid="{00000000-0005-0000-0000-000007A70000}"/>
    <cellStyle name="Normal 3 5 6_AVA DVA EL" xfId="30113" xr:uid="{00000000-0005-0000-0000-000008A70000}"/>
    <cellStyle name="Normal 3 5 7" xfId="30114" xr:uid="{00000000-0005-0000-0000-000009A70000}"/>
    <cellStyle name="Normal 3 5 7 2" xfId="30115" xr:uid="{00000000-0005-0000-0000-00000AA70000}"/>
    <cellStyle name="Normal 3 5 7 3" xfId="30116" xr:uid="{00000000-0005-0000-0000-00000BA70000}"/>
    <cellStyle name="Normal 3 5 7_AVA DVA EL" xfId="30117" xr:uid="{00000000-0005-0000-0000-00000CA70000}"/>
    <cellStyle name="Normal 3 5 8" xfId="30118" xr:uid="{00000000-0005-0000-0000-00000DA70000}"/>
    <cellStyle name="Normal 3 5 8 2" xfId="30119" xr:uid="{00000000-0005-0000-0000-00000EA70000}"/>
    <cellStyle name="Normal 3 5 8 3" xfId="30120" xr:uid="{00000000-0005-0000-0000-00000FA70000}"/>
    <cellStyle name="Normal 3 5 8_AVA DVA EL" xfId="30121" xr:uid="{00000000-0005-0000-0000-000010A70000}"/>
    <cellStyle name="Normal 3 5 9" xfId="30122" xr:uid="{00000000-0005-0000-0000-000011A70000}"/>
    <cellStyle name="Normal 3 5 9 2" xfId="30123" xr:uid="{00000000-0005-0000-0000-000012A70000}"/>
    <cellStyle name="Normal 3 5 9 3" xfId="30124" xr:uid="{00000000-0005-0000-0000-000013A70000}"/>
    <cellStyle name="Normal 3 5 9_AVA DVA EL" xfId="30125" xr:uid="{00000000-0005-0000-0000-000014A70000}"/>
    <cellStyle name="Normal 3 5_A01" xfId="35960" xr:uid="{00000000-0005-0000-0000-000015A70000}"/>
    <cellStyle name="Normal 3 6" xfId="8447" xr:uid="{00000000-0005-0000-0000-000016A70000}"/>
    <cellStyle name="Normal 3 6 2" xfId="30126" xr:uid="{00000000-0005-0000-0000-000017A70000}"/>
    <cellStyle name="Normal 3 6 2 2" xfId="30127" xr:uid="{00000000-0005-0000-0000-000018A70000}"/>
    <cellStyle name="Normal 3 6 2 3" xfId="30128" xr:uid="{00000000-0005-0000-0000-000019A70000}"/>
    <cellStyle name="Normal 3 6 2_AVA DVA EL" xfId="30129" xr:uid="{00000000-0005-0000-0000-00001AA70000}"/>
    <cellStyle name="Normal 3 6 3" xfId="30130" xr:uid="{00000000-0005-0000-0000-00001BA70000}"/>
    <cellStyle name="Normal 3 6 4" xfId="50590" xr:uid="{00000000-0005-0000-0000-00001CA70000}"/>
    <cellStyle name="Normal 3 6_A01" xfId="35961" xr:uid="{00000000-0005-0000-0000-00001DA70000}"/>
    <cellStyle name="Normal 3 7" xfId="8448" xr:uid="{00000000-0005-0000-0000-00001EA70000}"/>
    <cellStyle name="Normal 3 7 2" xfId="30131" xr:uid="{00000000-0005-0000-0000-00001FA70000}"/>
    <cellStyle name="Normal 3 7 2 2" xfId="30132" xr:uid="{00000000-0005-0000-0000-000020A70000}"/>
    <cellStyle name="Normal 3 7 2 3" xfId="30133" xr:uid="{00000000-0005-0000-0000-000021A70000}"/>
    <cellStyle name="Normal 3 7 2_AVA DVA EL" xfId="30134" xr:uid="{00000000-0005-0000-0000-000022A70000}"/>
    <cellStyle name="Normal 3 7 3" xfId="30135" xr:uid="{00000000-0005-0000-0000-000023A70000}"/>
    <cellStyle name="Normal 3 7 4" xfId="50591" xr:uid="{00000000-0005-0000-0000-000024A70000}"/>
    <cellStyle name="Normal 3 7_AVA DVA EL" xfId="30136" xr:uid="{00000000-0005-0000-0000-000025A70000}"/>
    <cellStyle name="Normal 3 8" xfId="8449" xr:uid="{00000000-0005-0000-0000-000026A70000}"/>
    <cellStyle name="Normal 3 8 2" xfId="30137" xr:uid="{00000000-0005-0000-0000-000027A70000}"/>
    <cellStyle name="Normal 3 8 2 2" xfId="30138" xr:uid="{00000000-0005-0000-0000-000028A70000}"/>
    <cellStyle name="Normal 3 8 2 3" xfId="30139" xr:uid="{00000000-0005-0000-0000-000029A70000}"/>
    <cellStyle name="Normal 3 8 2_AVA DVA EL" xfId="30140" xr:uid="{00000000-0005-0000-0000-00002AA70000}"/>
    <cellStyle name="Normal 3 8 3" xfId="30141" xr:uid="{00000000-0005-0000-0000-00002BA70000}"/>
    <cellStyle name="Normal 3 8 4" xfId="50592" xr:uid="{00000000-0005-0000-0000-00002CA70000}"/>
    <cellStyle name="Normal 3 8_AVA DVA EL" xfId="30142" xr:uid="{00000000-0005-0000-0000-00002DA70000}"/>
    <cellStyle name="Normal 3 9" xfId="8450" xr:uid="{00000000-0005-0000-0000-00002EA70000}"/>
    <cellStyle name="Normal 3 9 2" xfId="30143" xr:uid="{00000000-0005-0000-0000-00002FA70000}"/>
    <cellStyle name="Normal 3 9 3" xfId="50593" xr:uid="{00000000-0005-0000-0000-000030A70000}"/>
    <cellStyle name="Normal 3 9_AVA DVA EL" xfId="30144"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5" xr:uid="{00000000-0005-0000-0000-000035A70000}"/>
    <cellStyle name="Normal 30 2 2 2" xfId="50594" xr:uid="{00000000-0005-0000-0000-000036A70000}"/>
    <cellStyle name="Normal 30 2 3" xfId="50595" xr:uid="{00000000-0005-0000-0000-000037A70000}"/>
    <cellStyle name="Normal 30 2 4" xfId="50596" xr:uid="{00000000-0005-0000-0000-000038A70000}"/>
    <cellStyle name="Normal 30 2_AVA DVA EL" xfId="30146" xr:uid="{00000000-0005-0000-0000-000039A70000}"/>
    <cellStyle name="Normal 30 3" xfId="30147" xr:uid="{00000000-0005-0000-0000-00003AA70000}"/>
    <cellStyle name="Normal 30 3 2" xfId="30148" xr:uid="{00000000-0005-0000-0000-00003BA70000}"/>
    <cellStyle name="Normal 30 3 3" xfId="30149" xr:uid="{00000000-0005-0000-0000-00003CA70000}"/>
    <cellStyle name="Normal 30 3 4" xfId="50597" xr:uid="{00000000-0005-0000-0000-00003DA70000}"/>
    <cellStyle name="Normal 30 3_AVA DVA EL" xfId="30150" xr:uid="{00000000-0005-0000-0000-00003EA70000}"/>
    <cellStyle name="Normal 30 4" xfId="30151" xr:uid="{00000000-0005-0000-0000-00003FA70000}"/>
    <cellStyle name="Normal 30 4 2" xfId="50598"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599" xr:uid="{00000000-0005-0000-0000-000044A70000}"/>
    <cellStyle name="Normal 30_AVA DVA EL" xfId="30152" xr:uid="{00000000-0005-0000-0000-000045A70000}"/>
    <cellStyle name="Normal 31" xfId="8457" xr:uid="{00000000-0005-0000-0000-000046A70000}"/>
    <cellStyle name="Normal 31 2" xfId="8458" xr:uid="{00000000-0005-0000-0000-000047A70000}"/>
    <cellStyle name="Normal 31 2 2" xfId="30153" xr:uid="{00000000-0005-0000-0000-000048A70000}"/>
    <cellStyle name="Normal 31 2 3" xfId="50600" xr:uid="{00000000-0005-0000-0000-000049A70000}"/>
    <cellStyle name="Normal 31 2_AVA DVA EL" xfId="30154" xr:uid="{00000000-0005-0000-0000-00004AA70000}"/>
    <cellStyle name="Normal 31 3" xfId="30155" xr:uid="{00000000-0005-0000-0000-00004BA70000}"/>
    <cellStyle name="Normal 31 3 2" xfId="30156" xr:uid="{00000000-0005-0000-0000-00004CA70000}"/>
    <cellStyle name="Normal 31 3 3" xfId="30157" xr:uid="{00000000-0005-0000-0000-00004DA70000}"/>
    <cellStyle name="Normal 31 3 4" xfId="50601" xr:uid="{00000000-0005-0000-0000-00004EA70000}"/>
    <cellStyle name="Normal 31 3_AVA DVA EL" xfId="30158" xr:uid="{00000000-0005-0000-0000-00004FA70000}"/>
    <cellStyle name="Normal 31 4" xfId="30159" xr:uid="{00000000-0005-0000-0000-000050A70000}"/>
    <cellStyle name="Normal 31 5" xfId="50602" xr:uid="{00000000-0005-0000-0000-000051A70000}"/>
    <cellStyle name="Normal 31_AVA DVA EL" xfId="30160" xr:uid="{00000000-0005-0000-0000-000052A70000}"/>
    <cellStyle name="Normal 32" xfId="8459" xr:uid="{00000000-0005-0000-0000-000053A70000}"/>
    <cellStyle name="Normal 32 2" xfId="8460" xr:uid="{00000000-0005-0000-0000-000054A70000}"/>
    <cellStyle name="Normal 32 2 2" xfId="30161" xr:uid="{00000000-0005-0000-0000-000055A70000}"/>
    <cellStyle name="Normal 32 2 2 2" xfId="30162" xr:uid="{00000000-0005-0000-0000-000056A70000}"/>
    <cellStyle name="Normal 32 2 2 3" xfId="30163" xr:uid="{00000000-0005-0000-0000-000057A70000}"/>
    <cellStyle name="Normal 32 2 2_AVA DVA EL" xfId="30164" xr:uid="{00000000-0005-0000-0000-000058A70000}"/>
    <cellStyle name="Normal 32 2 3" xfId="50603" xr:uid="{00000000-0005-0000-0000-000059A70000}"/>
    <cellStyle name="Normal 32 2_AVA DVA EL" xfId="50604" xr:uid="{00000000-0005-0000-0000-00005AA70000}"/>
    <cellStyle name="Normal 32 3" xfId="30165" xr:uid="{00000000-0005-0000-0000-00005BA70000}"/>
    <cellStyle name="Normal 32 3 2" xfId="30166" xr:uid="{00000000-0005-0000-0000-00005CA70000}"/>
    <cellStyle name="Normal 32 3 3" xfId="30167" xr:uid="{00000000-0005-0000-0000-00005DA70000}"/>
    <cellStyle name="Normal 32 3 4" xfId="50605" xr:uid="{00000000-0005-0000-0000-00005EA70000}"/>
    <cellStyle name="Normal 32 3_AVA DVA EL" xfId="30168" xr:uid="{00000000-0005-0000-0000-00005FA70000}"/>
    <cellStyle name="Normal 32 4" xfId="30169" xr:uid="{00000000-0005-0000-0000-000060A70000}"/>
    <cellStyle name="Normal 32 4 2" xfId="30170" xr:uid="{00000000-0005-0000-0000-000061A70000}"/>
    <cellStyle name="Normal 32 4 3" xfId="30171" xr:uid="{00000000-0005-0000-0000-000062A70000}"/>
    <cellStyle name="Normal 32 4_AVA DVA EL" xfId="30172" xr:uid="{00000000-0005-0000-0000-000063A70000}"/>
    <cellStyle name="Normal 32 5" xfId="50606" xr:uid="{00000000-0005-0000-0000-000064A70000}"/>
    <cellStyle name="Normal 32_AVA DVA EL" xfId="50607" xr:uid="{00000000-0005-0000-0000-000065A70000}"/>
    <cellStyle name="Normal 33" xfId="8461" xr:uid="{00000000-0005-0000-0000-000066A70000}"/>
    <cellStyle name="Normal 33 2" xfId="30173" xr:uid="{00000000-0005-0000-0000-000067A70000}"/>
    <cellStyle name="Normal 33 2 2" xfId="30174" xr:uid="{00000000-0005-0000-0000-000068A70000}"/>
    <cellStyle name="Normal 33 2 3" xfId="30175" xr:uid="{00000000-0005-0000-0000-000069A70000}"/>
    <cellStyle name="Normal 33 2 4" xfId="50608" xr:uid="{00000000-0005-0000-0000-00006AA70000}"/>
    <cellStyle name="Normal 33 2_AVA DVA EL" xfId="30176" xr:uid="{00000000-0005-0000-0000-00006BA70000}"/>
    <cellStyle name="Normal 33 3" xfId="30177" xr:uid="{00000000-0005-0000-0000-00006CA70000}"/>
    <cellStyle name="Normal 33 3 2" xfId="50609" xr:uid="{00000000-0005-0000-0000-00006DA70000}"/>
    <cellStyle name="Normal 33 4" xfId="50610" xr:uid="{00000000-0005-0000-0000-00006EA70000}"/>
    <cellStyle name="Normal 33_AVA DVA EL" xfId="30178" xr:uid="{00000000-0005-0000-0000-00006FA70000}"/>
    <cellStyle name="Normal 34" xfId="8462" xr:uid="{00000000-0005-0000-0000-000070A70000}"/>
    <cellStyle name="Normal 34 2" xfId="30179" xr:uid="{00000000-0005-0000-0000-000071A70000}"/>
    <cellStyle name="Normal 34 2 2" xfId="30180" xr:uid="{00000000-0005-0000-0000-000072A70000}"/>
    <cellStyle name="Normal 34 2 3" xfId="30181" xr:uid="{00000000-0005-0000-0000-000073A70000}"/>
    <cellStyle name="Normal 34 2 4" xfId="50611" xr:uid="{00000000-0005-0000-0000-000074A70000}"/>
    <cellStyle name="Normal 34 2_AVA DVA EL" xfId="30182" xr:uid="{00000000-0005-0000-0000-000075A70000}"/>
    <cellStyle name="Normal 34 3" xfId="30183" xr:uid="{00000000-0005-0000-0000-000076A70000}"/>
    <cellStyle name="Normal 34 3 2" xfId="50612" xr:uid="{00000000-0005-0000-0000-000077A70000}"/>
    <cellStyle name="Normal 34 4" xfId="50613" xr:uid="{00000000-0005-0000-0000-000078A70000}"/>
    <cellStyle name="Normal 34_AVA DVA EL" xfId="30184" xr:uid="{00000000-0005-0000-0000-000079A70000}"/>
    <cellStyle name="Normal 35" xfId="8463" xr:uid="{00000000-0005-0000-0000-00007AA70000}"/>
    <cellStyle name="Normal 35 2" xfId="30185" xr:uid="{00000000-0005-0000-0000-00007BA70000}"/>
    <cellStyle name="Normal 35 2 2" xfId="30186" xr:uid="{00000000-0005-0000-0000-00007CA70000}"/>
    <cellStyle name="Normal 35 2 3" xfId="30187" xr:uid="{00000000-0005-0000-0000-00007DA70000}"/>
    <cellStyle name="Normal 35 2_AVA DVA EL" xfId="30188" xr:uid="{00000000-0005-0000-0000-00007EA70000}"/>
    <cellStyle name="Normal 35 3" xfId="30189" xr:uid="{00000000-0005-0000-0000-00007FA70000}"/>
    <cellStyle name="Normal 35 3 2" xfId="30190" xr:uid="{00000000-0005-0000-0000-000080A70000}"/>
    <cellStyle name="Normal 35 3 3" xfId="30191" xr:uid="{00000000-0005-0000-0000-000081A70000}"/>
    <cellStyle name="Normal 35 3_AVA DVA EL" xfId="30192" xr:uid="{00000000-0005-0000-0000-000082A70000}"/>
    <cellStyle name="Normal 35 4" xfId="30193" xr:uid="{00000000-0005-0000-0000-000083A70000}"/>
    <cellStyle name="Normal 35 4 2" xfId="30194" xr:uid="{00000000-0005-0000-0000-000084A70000}"/>
    <cellStyle name="Normal 35 4 3" xfId="30195" xr:uid="{00000000-0005-0000-0000-000085A70000}"/>
    <cellStyle name="Normal 35 4_AVA DVA EL" xfId="30196" xr:uid="{00000000-0005-0000-0000-000086A70000}"/>
    <cellStyle name="Normal 35 5" xfId="30197" xr:uid="{00000000-0005-0000-0000-000087A70000}"/>
    <cellStyle name="Normal 35 5 2" xfId="30198" xr:uid="{00000000-0005-0000-0000-000088A70000}"/>
    <cellStyle name="Normal 35 5 3" xfId="30199" xr:uid="{00000000-0005-0000-0000-000089A70000}"/>
    <cellStyle name="Normal 35 5_AVA DVA EL" xfId="30200" xr:uid="{00000000-0005-0000-0000-00008AA70000}"/>
    <cellStyle name="Normal 35 6" xfId="30201" xr:uid="{00000000-0005-0000-0000-00008BA70000}"/>
    <cellStyle name="Normal 35_AVA DVA EL" xfId="30202" xr:uid="{00000000-0005-0000-0000-00008CA70000}"/>
    <cellStyle name="Normal 36" xfId="8464" xr:uid="{00000000-0005-0000-0000-00008DA70000}"/>
    <cellStyle name="Normal 36 2" xfId="30203" xr:uid="{00000000-0005-0000-0000-00008EA70000}"/>
    <cellStyle name="Normal 36 2 2" xfId="30204" xr:uid="{00000000-0005-0000-0000-00008FA70000}"/>
    <cellStyle name="Normal 36 2 2 2" xfId="30205" xr:uid="{00000000-0005-0000-0000-000090A70000}"/>
    <cellStyle name="Normal 36 2 2 3" xfId="30206" xr:uid="{00000000-0005-0000-0000-000091A70000}"/>
    <cellStyle name="Normal 36 2 2_AVA DVA EL" xfId="30207" xr:uid="{00000000-0005-0000-0000-000092A70000}"/>
    <cellStyle name="Normal 36 2 3" xfId="30208" xr:uid="{00000000-0005-0000-0000-000093A70000}"/>
    <cellStyle name="Normal 36 2 4" xfId="30209" xr:uid="{00000000-0005-0000-0000-000094A70000}"/>
    <cellStyle name="Normal 36 2_AVA DVA EL" xfId="30210" xr:uid="{00000000-0005-0000-0000-000095A70000}"/>
    <cellStyle name="Normal 36 3" xfId="30211" xr:uid="{00000000-0005-0000-0000-000096A70000}"/>
    <cellStyle name="Normal 36 3 2" xfId="30212" xr:uid="{00000000-0005-0000-0000-000097A70000}"/>
    <cellStyle name="Normal 36 3 3" xfId="30213" xr:uid="{00000000-0005-0000-0000-000098A70000}"/>
    <cellStyle name="Normal 36 3_AVA DVA EL" xfId="30214" xr:uid="{00000000-0005-0000-0000-000099A70000}"/>
    <cellStyle name="Normal 36 4" xfId="30215" xr:uid="{00000000-0005-0000-0000-00009AA70000}"/>
    <cellStyle name="Normal 36 4 2" xfId="30216" xr:uid="{00000000-0005-0000-0000-00009BA70000}"/>
    <cellStyle name="Normal 36 4 3" xfId="30217" xr:uid="{00000000-0005-0000-0000-00009CA70000}"/>
    <cellStyle name="Normal 36 4_AVA DVA EL" xfId="30218" xr:uid="{00000000-0005-0000-0000-00009DA70000}"/>
    <cellStyle name="Normal 36 5" xfId="30219" xr:uid="{00000000-0005-0000-0000-00009EA70000}"/>
    <cellStyle name="Normal 36 5 2" xfId="30220" xr:uid="{00000000-0005-0000-0000-00009FA70000}"/>
    <cellStyle name="Normal 36 5 3" xfId="30221" xr:uid="{00000000-0005-0000-0000-0000A0A70000}"/>
    <cellStyle name="Normal 36 5_AVA DVA EL" xfId="30222" xr:uid="{00000000-0005-0000-0000-0000A1A70000}"/>
    <cellStyle name="Normal 36 6" xfId="30223" xr:uid="{00000000-0005-0000-0000-0000A2A70000}"/>
    <cellStyle name="Normal 36 6 2" xfId="30224" xr:uid="{00000000-0005-0000-0000-0000A3A70000}"/>
    <cellStyle name="Normal 36 6 3" xfId="30225" xr:uid="{00000000-0005-0000-0000-0000A4A70000}"/>
    <cellStyle name="Normal 36 6_AVA DVA EL" xfId="30226" xr:uid="{00000000-0005-0000-0000-0000A5A70000}"/>
    <cellStyle name="Normal 36 7" xfId="50614" xr:uid="{00000000-0005-0000-0000-0000A6A70000}"/>
    <cellStyle name="Normal 36_AVA DVA EL" xfId="50615" xr:uid="{00000000-0005-0000-0000-0000A7A70000}"/>
    <cellStyle name="Normal 37" xfId="8465" xr:uid="{00000000-0005-0000-0000-0000A8A70000}"/>
    <cellStyle name="Normal 37 2" xfId="30227" xr:uid="{00000000-0005-0000-0000-0000A9A70000}"/>
    <cellStyle name="Normal 37 2 2" xfId="30228" xr:uid="{00000000-0005-0000-0000-0000AAA70000}"/>
    <cellStyle name="Normal 37 2 2 2" xfId="30229" xr:uid="{00000000-0005-0000-0000-0000ABA70000}"/>
    <cellStyle name="Normal 37 2 2 3" xfId="30230" xr:uid="{00000000-0005-0000-0000-0000ACA70000}"/>
    <cellStyle name="Normal 37 2 2_AVA DVA EL" xfId="30231" xr:uid="{00000000-0005-0000-0000-0000ADA70000}"/>
    <cellStyle name="Normal 37 2 3" xfId="30232" xr:uid="{00000000-0005-0000-0000-0000AEA70000}"/>
    <cellStyle name="Normal 37 2 4" xfId="30233" xr:uid="{00000000-0005-0000-0000-0000AFA70000}"/>
    <cellStyle name="Normal 37 2_AVA DVA EL" xfId="30234" xr:uid="{00000000-0005-0000-0000-0000B0A70000}"/>
    <cellStyle name="Normal 37 3" xfId="30235" xr:uid="{00000000-0005-0000-0000-0000B1A70000}"/>
    <cellStyle name="Normal 37 3 2" xfId="30236" xr:uid="{00000000-0005-0000-0000-0000B2A70000}"/>
    <cellStyle name="Normal 37 3 3" xfId="30237" xr:uid="{00000000-0005-0000-0000-0000B3A70000}"/>
    <cellStyle name="Normal 37 3_AVA DVA EL" xfId="30238" xr:uid="{00000000-0005-0000-0000-0000B4A70000}"/>
    <cellStyle name="Normal 37 4" xfId="30239" xr:uid="{00000000-0005-0000-0000-0000B5A70000}"/>
    <cellStyle name="Normal 37 4 2" xfId="30240" xr:uid="{00000000-0005-0000-0000-0000B6A70000}"/>
    <cellStyle name="Normal 37 4 3" xfId="30241" xr:uid="{00000000-0005-0000-0000-0000B7A70000}"/>
    <cellStyle name="Normal 37 4_AVA DVA EL" xfId="30242" xr:uid="{00000000-0005-0000-0000-0000B8A70000}"/>
    <cellStyle name="Normal 37 5" xfId="30243" xr:uid="{00000000-0005-0000-0000-0000B9A70000}"/>
    <cellStyle name="Normal 37 5 2" xfId="30244" xr:uid="{00000000-0005-0000-0000-0000BAA70000}"/>
    <cellStyle name="Normal 37 5 3" xfId="30245" xr:uid="{00000000-0005-0000-0000-0000BBA70000}"/>
    <cellStyle name="Normal 37 5_AVA DVA EL" xfId="30246" xr:uid="{00000000-0005-0000-0000-0000BCA70000}"/>
    <cellStyle name="Normal 37 6" xfId="30247" xr:uid="{00000000-0005-0000-0000-0000BDA70000}"/>
    <cellStyle name="Normal 37 6 2" xfId="30248" xr:uid="{00000000-0005-0000-0000-0000BEA70000}"/>
    <cellStyle name="Normal 37 6 3" xfId="30249" xr:uid="{00000000-0005-0000-0000-0000BFA70000}"/>
    <cellStyle name="Normal 37 6_AVA DVA EL" xfId="30250" xr:uid="{00000000-0005-0000-0000-0000C0A70000}"/>
    <cellStyle name="Normal 37 7" xfId="30251" xr:uid="{00000000-0005-0000-0000-0000C1A70000}"/>
    <cellStyle name="Normal 37 8" xfId="50616" xr:uid="{00000000-0005-0000-0000-0000C2A70000}"/>
    <cellStyle name="Normal 37_AVA DVA EL" xfId="30252" xr:uid="{00000000-0005-0000-0000-0000C3A70000}"/>
    <cellStyle name="Normal 38" xfId="8466" xr:uid="{00000000-0005-0000-0000-0000C4A70000}"/>
    <cellStyle name="Normal 38 2" xfId="30253" xr:uid="{00000000-0005-0000-0000-0000C5A70000}"/>
    <cellStyle name="Normal 38 2 2" xfId="30254" xr:uid="{00000000-0005-0000-0000-0000C6A70000}"/>
    <cellStyle name="Normal 38 2 3" xfId="30255" xr:uid="{00000000-0005-0000-0000-0000C7A70000}"/>
    <cellStyle name="Normal 38 2_AVA DVA EL" xfId="30256" xr:uid="{00000000-0005-0000-0000-0000C8A70000}"/>
    <cellStyle name="Normal 38 3" xfId="30257" xr:uid="{00000000-0005-0000-0000-0000C9A70000}"/>
    <cellStyle name="Normal 38 3 2" xfId="30258" xr:uid="{00000000-0005-0000-0000-0000CAA70000}"/>
    <cellStyle name="Normal 38 3 3" xfId="30259" xr:uid="{00000000-0005-0000-0000-0000CBA70000}"/>
    <cellStyle name="Normal 38 3_AVA DVA EL" xfId="30260" xr:uid="{00000000-0005-0000-0000-0000CCA70000}"/>
    <cellStyle name="Normal 38 4" xfId="30261" xr:uid="{00000000-0005-0000-0000-0000CDA70000}"/>
    <cellStyle name="Normal 38 4 2" xfId="30262" xr:uid="{00000000-0005-0000-0000-0000CEA70000}"/>
    <cellStyle name="Normal 38 4 3" xfId="30263" xr:uid="{00000000-0005-0000-0000-0000CFA70000}"/>
    <cellStyle name="Normal 38 4_AVA DVA EL" xfId="30264" xr:uid="{00000000-0005-0000-0000-0000D0A70000}"/>
    <cellStyle name="Normal 38 5" xfId="30265" xr:uid="{00000000-0005-0000-0000-0000D1A70000}"/>
    <cellStyle name="Normal 38 5 2" xfId="30266" xr:uid="{00000000-0005-0000-0000-0000D2A70000}"/>
    <cellStyle name="Normal 38 5 3" xfId="30267" xr:uid="{00000000-0005-0000-0000-0000D3A70000}"/>
    <cellStyle name="Normal 38 5_AVA DVA EL" xfId="30268" xr:uid="{00000000-0005-0000-0000-0000D4A70000}"/>
    <cellStyle name="Normal 38 6" xfId="30269" xr:uid="{00000000-0005-0000-0000-0000D5A70000}"/>
    <cellStyle name="Normal 38 6 2" xfId="30270" xr:uid="{00000000-0005-0000-0000-0000D6A70000}"/>
    <cellStyle name="Normal 38 6 3" xfId="30271" xr:uid="{00000000-0005-0000-0000-0000D7A70000}"/>
    <cellStyle name="Normal 38 6_AVA DVA EL" xfId="30272" xr:uid="{00000000-0005-0000-0000-0000D8A70000}"/>
    <cellStyle name="Normal 38 7" xfId="30273" xr:uid="{00000000-0005-0000-0000-0000D9A70000}"/>
    <cellStyle name="Normal 38 8" xfId="50617" xr:uid="{00000000-0005-0000-0000-0000DAA70000}"/>
    <cellStyle name="Normal 38_AVA DVA EL" xfId="30274" xr:uid="{00000000-0005-0000-0000-0000DBA70000}"/>
    <cellStyle name="Normal 39" xfId="8467" xr:uid="{00000000-0005-0000-0000-0000DCA70000}"/>
    <cellStyle name="Normal 39 2" xfId="30275" xr:uid="{00000000-0005-0000-0000-0000DDA70000}"/>
    <cellStyle name="Normal 39 2 2" xfId="30276" xr:uid="{00000000-0005-0000-0000-0000DEA70000}"/>
    <cellStyle name="Normal 39 2 3" xfId="30277" xr:uid="{00000000-0005-0000-0000-0000DFA70000}"/>
    <cellStyle name="Normal 39 2_AVA DVA EL" xfId="30278" xr:uid="{00000000-0005-0000-0000-0000E0A70000}"/>
    <cellStyle name="Normal 39 3" xfId="30279" xr:uid="{00000000-0005-0000-0000-0000E1A70000}"/>
    <cellStyle name="Normal 39 3 2" xfId="30280" xr:uid="{00000000-0005-0000-0000-0000E2A70000}"/>
    <cellStyle name="Normal 39 3 3" xfId="30281" xr:uid="{00000000-0005-0000-0000-0000E3A70000}"/>
    <cellStyle name="Normal 39 3_AVA DVA EL" xfId="30282" xr:uid="{00000000-0005-0000-0000-0000E4A70000}"/>
    <cellStyle name="Normal 39 4" xfId="30283" xr:uid="{00000000-0005-0000-0000-0000E5A70000}"/>
    <cellStyle name="Normal 39 4 2" xfId="30284" xr:uid="{00000000-0005-0000-0000-0000E6A70000}"/>
    <cellStyle name="Normal 39 4 3" xfId="30285" xr:uid="{00000000-0005-0000-0000-0000E7A70000}"/>
    <cellStyle name="Normal 39 4_AVA DVA EL" xfId="30286" xr:uid="{00000000-0005-0000-0000-0000E8A70000}"/>
    <cellStyle name="Normal 39 5" xfId="30287" xr:uid="{00000000-0005-0000-0000-0000E9A70000}"/>
    <cellStyle name="Normal 39 5 2" xfId="30288" xr:uid="{00000000-0005-0000-0000-0000EAA70000}"/>
    <cellStyle name="Normal 39 5 3" xfId="30289" xr:uid="{00000000-0005-0000-0000-0000EBA70000}"/>
    <cellStyle name="Normal 39 5_AVA DVA EL" xfId="30290" xr:uid="{00000000-0005-0000-0000-0000ECA70000}"/>
    <cellStyle name="Normal 39 6" xfId="30291" xr:uid="{00000000-0005-0000-0000-0000EDA70000}"/>
    <cellStyle name="Normal 39 6 2" xfId="30292" xr:uid="{00000000-0005-0000-0000-0000EEA70000}"/>
    <cellStyle name="Normal 39 6 3" xfId="30293" xr:uid="{00000000-0005-0000-0000-0000EFA70000}"/>
    <cellStyle name="Normal 39 6_AVA DVA EL" xfId="30294" xr:uid="{00000000-0005-0000-0000-0000F0A70000}"/>
    <cellStyle name="Normal 39 7" xfId="30295" xr:uid="{00000000-0005-0000-0000-0000F1A70000}"/>
    <cellStyle name="Normal 39 8" xfId="50618" xr:uid="{00000000-0005-0000-0000-0000F2A70000}"/>
    <cellStyle name="Normal 39_AVA DVA EL" xfId="30296" xr:uid="{00000000-0005-0000-0000-0000F3A70000}"/>
    <cellStyle name="Normal 4" xfId="8468" xr:uid="{00000000-0005-0000-0000-0000F4A70000}"/>
    <cellStyle name="Normal 4 10" xfId="8469" xr:uid="{00000000-0005-0000-0000-0000F5A70000}"/>
    <cellStyle name="Normal 4 10 2" xfId="30297" xr:uid="{00000000-0005-0000-0000-0000F6A70000}"/>
    <cellStyle name="Normal 4 10 2 2" xfId="30298" xr:uid="{00000000-0005-0000-0000-0000F7A70000}"/>
    <cellStyle name="Normal 4 10 2 3" xfId="30299" xr:uid="{00000000-0005-0000-0000-0000F8A70000}"/>
    <cellStyle name="Normal 4 10 2_AVA DVA EL" xfId="30300" xr:uid="{00000000-0005-0000-0000-0000F9A70000}"/>
    <cellStyle name="Normal 4 10 3" xfId="30301" xr:uid="{00000000-0005-0000-0000-0000FAA70000}"/>
    <cellStyle name="Normal 4 10 4" xfId="50619" xr:uid="{00000000-0005-0000-0000-0000FBA70000}"/>
    <cellStyle name="Normal 4 10_AVA DVA EL" xfId="30302" xr:uid="{00000000-0005-0000-0000-0000FCA70000}"/>
    <cellStyle name="Normal 4 11" xfId="8470" xr:uid="{00000000-0005-0000-0000-0000FDA70000}"/>
    <cellStyle name="Normal 4 11 2" xfId="30303" xr:uid="{00000000-0005-0000-0000-0000FEA70000}"/>
    <cellStyle name="Normal 4 11 2 2" xfId="30304" xr:uid="{00000000-0005-0000-0000-0000FFA70000}"/>
    <cellStyle name="Normal 4 11 2 3" xfId="30305" xr:uid="{00000000-0005-0000-0000-000000A80000}"/>
    <cellStyle name="Normal 4 11 2_AVA DVA EL" xfId="30306" xr:uid="{00000000-0005-0000-0000-000001A80000}"/>
    <cellStyle name="Normal 4 11 3" xfId="30307" xr:uid="{00000000-0005-0000-0000-000002A80000}"/>
    <cellStyle name="Normal 4 11_AVA DVA EL" xfId="30308" xr:uid="{00000000-0005-0000-0000-000003A80000}"/>
    <cellStyle name="Normal 4 12" xfId="8471" xr:uid="{00000000-0005-0000-0000-000004A80000}"/>
    <cellStyle name="Normal 4 12 2" xfId="30309" xr:uid="{00000000-0005-0000-0000-000005A80000}"/>
    <cellStyle name="Normal 4 12 2 2" xfId="30310" xr:uid="{00000000-0005-0000-0000-000006A80000}"/>
    <cellStyle name="Normal 4 12 2 3" xfId="30311" xr:uid="{00000000-0005-0000-0000-000007A80000}"/>
    <cellStyle name="Normal 4 12 2_AVA DVA EL" xfId="30312" xr:uid="{00000000-0005-0000-0000-000008A80000}"/>
    <cellStyle name="Normal 4 12 3" xfId="30313" xr:uid="{00000000-0005-0000-0000-000009A80000}"/>
    <cellStyle name="Normal 4 12_AVA DVA EL" xfId="30314" xr:uid="{00000000-0005-0000-0000-00000AA80000}"/>
    <cellStyle name="Normal 4 13" xfId="8472" xr:uid="{00000000-0005-0000-0000-00000BA80000}"/>
    <cellStyle name="Normal 4 13 2" xfId="30315" xr:uid="{00000000-0005-0000-0000-00000CA80000}"/>
    <cellStyle name="Normal 4 13 2 2" xfId="30316" xr:uid="{00000000-0005-0000-0000-00000DA80000}"/>
    <cellStyle name="Normal 4 13 2 3" xfId="30317" xr:uid="{00000000-0005-0000-0000-00000EA80000}"/>
    <cellStyle name="Normal 4 13 2_AVA DVA EL" xfId="30318" xr:uid="{00000000-0005-0000-0000-00000FA80000}"/>
    <cellStyle name="Normal 4 13 3" xfId="30319" xr:uid="{00000000-0005-0000-0000-000010A80000}"/>
    <cellStyle name="Normal 4 13_AVA DVA EL" xfId="30320" xr:uid="{00000000-0005-0000-0000-000011A80000}"/>
    <cellStyle name="Normal 4 14" xfId="8473" xr:uid="{00000000-0005-0000-0000-000012A80000}"/>
    <cellStyle name="Normal 4 14 2" xfId="30321" xr:uid="{00000000-0005-0000-0000-000013A80000}"/>
    <cellStyle name="Normal 4 14 2 2" xfId="30322" xr:uid="{00000000-0005-0000-0000-000014A80000}"/>
    <cellStyle name="Normal 4 14 2 3" xfId="30323" xr:uid="{00000000-0005-0000-0000-000015A80000}"/>
    <cellStyle name="Normal 4 14 2_AVA DVA EL" xfId="30324" xr:uid="{00000000-0005-0000-0000-000016A80000}"/>
    <cellStyle name="Normal 4 14 3" xfId="30325" xr:uid="{00000000-0005-0000-0000-000017A80000}"/>
    <cellStyle name="Normal 4 14_AVA DVA EL" xfId="30326" xr:uid="{00000000-0005-0000-0000-000018A80000}"/>
    <cellStyle name="Normal 4 15" xfId="8474" xr:uid="{00000000-0005-0000-0000-000019A80000}"/>
    <cellStyle name="Normal 4 15 2" xfId="30327" xr:uid="{00000000-0005-0000-0000-00001AA80000}"/>
    <cellStyle name="Normal 4 15 2 2" xfId="30328" xr:uid="{00000000-0005-0000-0000-00001BA80000}"/>
    <cellStyle name="Normal 4 15 2 3" xfId="30329" xr:uid="{00000000-0005-0000-0000-00001CA80000}"/>
    <cellStyle name="Normal 4 15 2_AVA DVA EL" xfId="30330" xr:uid="{00000000-0005-0000-0000-00001DA80000}"/>
    <cellStyle name="Normal 4 15 3" xfId="30331" xr:uid="{00000000-0005-0000-0000-00001EA80000}"/>
    <cellStyle name="Normal 4 15_AVA DVA EL" xfId="30332" xr:uid="{00000000-0005-0000-0000-00001FA80000}"/>
    <cellStyle name="Normal 4 16" xfId="8475" xr:uid="{00000000-0005-0000-0000-000020A80000}"/>
    <cellStyle name="Normal 4 16 2" xfId="30333" xr:uid="{00000000-0005-0000-0000-000021A80000}"/>
    <cellStyle name="Normal 4 16_AVA DVA EL" xfId="30334" xr:uid="{00000000-0005-0000-0000-000022A80000}"/>
    <cellStyle name="Normal 4 17" xfId="30335" xr:uid="{00000000-0005-0000-0000-000023A80000}"/>
    <cellStyle name="Normal 4 17 2" xfId="30336" xr:uid="{00000000-0005-0000-0000-000024A80000}"/>
    <cellStyle name="Normal 4 17 3" xfId="30337" xr:uid="{00000000-0005-0000-0000-000025A80000}"/>
    <cellStyle name="Normal 4 17 4" xfId="36071" xr:uid="{00000000-0005-0000-0000-000026A80000}"/>
    <cellStyle name="Normal 4 17_AVA DVA EL" xfId="30338" xr:uid="{00000000-0005-0000-0000-000027A80000}"/>
    <cellStyle name="Normal 4 18" xfId="30339" xr:uid="{00000000-0005-0000-0000-000028A80000}"/>
    <cellStyle name="Normal 4 18 2" xfId="36413" xr:uid="{00000000-0005-0000-0000-000029A80000}"/>
    <cellStyle name="Normal 4 18_Mars 2018" xfId="50620" xr:uid="{00000000-0005-0000-0000-00002AA80000}"/>
    <cellStyle name="Normal 4 19" xfId="30340" xr:uid="{00000000-0005-0000-0000-00002BA80000}"/>
    <cellStyle name="Normal 4 19 2" xfId="30341" xr:uid="{00000000-0005-0000-0000-00002CA80000}"/>
    <cellStyle name="Normal 4 19 3" xfId="30342" xr:uid="{00000000-0005-0000-0000-00002DA80000}"/>
    <cellStyle name="Normal 4 19_AVA DVA EL" xfId="30343" xr:uid="{00000000-0005-0000-0000-00002EA80000}"/>
    <cellStyle name="Normal 4 2" xfId="8476" xr:uid="{00000000-0005-0000-0000-00002FA80000}"/>
    <cellStyle name="Normal 4 2 10" xfId="8477" xr:uid="{00000000-0005-0000-0000-000030A80000}"/>
    <cellStyle name="Normal 4 2 10 2" xfId="30344" xr:uid="{00000000-0005-0000-0000-000031A80000}"/>
    <cellStyle name="Normal 4 2 10_AVA DVA EL" xfId="30345" xr:uid="{00000000-0005-0000-0000-000032A80000}"/>
    <cellStyle name="Normal 4 2 11" xfId="8478" xr:uid="{00000000-0005-0000-0000-000033A80000}"/>
    <cellStyle name="Normal 4 2 11 2" xfId="30346" xr:uid="{00000000-0005-0000-0000-000034A80000}"/>
    <cellStyle name="Normal 4 2 11_AVA DVA EL" xfId="30347" xr:uid="{00000000-0005-0000-0000-000035A80000}"/>
    <cellStyle name="Normal 4 2 12" xfId="30348" xr:uid="{00000000-0005-0000-0000-000036A80000}"/>
    <cellStyle name="Normal 4 2 12 2" xfId="30349" xr:uid="{00000000-0005-0000-0000-000037A80000}"/>
    <cellStyle name="Normal 4 2 12 3" xfId="30350" xr:uid="{00000000-0005-0000-0000-000038A80000}"/>
    <cellStyle name="Normal 4 2 12 4" xfId="36072" xr:uid="{00000000-0005-0000-0000-000039A80000}"/>
    <cellStyle name="Normal 4 2 12_AVA DVA EL" xfId="30351" xr:uid="{00000000-0005-0000-0000-00003AA80000}"/>
    <cellStyle name="Normal 4 2 13" xfId="30352" xr:uid="{00000000-0005-0000-0000-00003BA80000}"/>
    <cellStyle name="Normal 4 2 13 2" xfId="30353" xr:uid="{00000000-0005-0000-0000-00003CA80000}"/>
    <cellStyle name="Normal 4 2 13 3" xfId="30354" xr:uid="{00000000-0005-0000-0000-00003DA80000}"/>
    <cellStyle name="Normal 4 2 13_AVA DVA EL" xfId="30355" xr:uid="{00000000-0005-0000-0000-00003EA80000}"/>
    <cellStyle name="Normal 4 2 14" xfId="30356" xr:uid="{00000000-0005-0000-0000-00003FA80000}"/>
    <cellStyle name="Normal 4 2 15" xfId="35996" xr:uid="{00000000-0005-0000-0000-000040A80000}"/>
    <cellStyle name="Normal 4 2 16" xfId="36089" xr:uid="{00000000-0005-0000-0000-000041A80000}"/>
    <cellStyle name="Normal 4 2 17" xfId="36876" xr:uid="{00000000-0005-0000-0000-000042A80000}"/>
    <cellStyle name="Normal 4 2 2" xfId="8479" xr:uid="{00000000-0005-0000-0000-000043A80000}"/>
    <cellStyle name="Normal 4 2 2 10" xfId="30357" xr:uid="{00000000-0005-0000-0000-000044A80000}"/>
    <cellStyle name="Normal 4 2 2 11" xfId="50621" xr:uid="{00000000-0005-0000-0000-000045A80000}"/>
    <cellStyle name="Normal 4 2 2 2" xfId="30358" xr:uid="{00000000-0005-0000-0000-000046A80000}"/>
    <cellStyle name="Normal 4 2 2 2 2" xfId="30359" xr:uid="{00000000-0005-0000-0000-000047A80000}"/>
    <cellStyle name="Normal 4 2 2 2 3" xfId="30360" xr:uid="{00000000-0005-0000-0000-000048A80000}"/>
    <cellStyle name="Normal 4 2 2 2_AVA DVA EL" xfId="30361" xr:uid="{00000000-0005-0000-0000-000049A80000}"/>
    <cellStyle name="Normal 4 2 2 3" xfId="30362" xr:uid="{00000000-0005-0000-0000-00004AA80000}"/>
    <cellStyle name="Normal 4 2 2 3 2" xfId="30363" xr:uid="{00000000-0005-0000-0000-00004BA80000}"/>
    <cellStyle name="Normal 4 2 2 3 3" xfId="30364" xr:uid="{00000000-0005-0000-0000-00004CA80000}"/>
    <cellStyle name="Normal 4 2 2 3_AVA DVA EL" xfId="30365" xr:uid="{00000000-0005-0000-0000-00004DA80000}"/>
    <cellStyle name="Normal 4 2 2 4" xfId="30366" xr:uid="{00000000-0005-0000-0000-00004EA80000}"/>
    <cellStyle name="Normal 4 2 2 4 2" xfId="30367" xr:uid="{00000000-0005-0000-0000-00004FA80000}"/>
    <cellStyle name="Normal 4 2 2 4 3" xfId="30368" xr:uid="{00000000-0005-0000-0000-000050A80000}"/>
    <cellStyle name="Normal 4 2 2 4_AVA DVA EL" xfId="30369" xr:uid="{00000000-0005-0000-0000-000051A80000}"/>
    <cellStyle name="Normal 4 2 2 5" xfId="30370" xr:uid="{00000000-0005-0000-0000-000052A80000}"/>
    <cellStyle name="Normal 4 2 2 5 2" xfId="30371" xr:uid="{00000000-0005-0000-0000-000053A80000}"/>
    <cellStyle name="Normal 4 2 2 5 3" xfId="30372" xr:uid="{00000000-0005-0000-0000-000054A80000}"/>
    <cellStyle name="Normal 4 2 2 5_AVA DVA EL" xfId="30373" xr:uid="{00000000-0005-0000-0000-000055A80000}"/>
    <cellStyle name="Normal 4 2 2 6" xfId="30374" xr:uid="{00000000-0005-0000-0000-000056A80000}"/>
    <cellStyle name="Normal 4 2 2 6 2" xfId="30375" xr:uid="{00000000-0005-0000-0000-000057A80000}"/>
    <cellStyle name="Normal 4 2 2 6 3" xfId="30376" xr:uid="{00000000-0005-0000-0000-000058A80000}"/>
    <cellStyle name="Normal 4 2 2 6_AVA DVA EL" xfId="30377" xr:uid="{00000000-0005-0000-0000-000059A80000}"/>
    <cellStyle name="Normal 4 2 2 7" xfId="30378" xr:uid="{00000000-0005-0000-0000-00005AA80000}"/>
    <cellStyle name="Normal 4 2 2 7 2" xfId="30379" xr:uid="{00000000-0005-0000-0000-00005BA80000}"/>
    <cellStyle name="Normal 4 2 2 7 3" xfId="30380" xr:uid="{00000000-0005-0000-0000-00005CA80000}"/>
    <cellStyle name="Normal 4 2 2 7_AVA DVA EL" xfId="30381" xr:uid="{00000000-0005-0000-0000-00005DA80000}"/>
    <cellStyle name="Normal 4 2 2 8" xfId="30382" xr:uid="{00000000-0005-0000-0000-00005EA80000}"/>
    <cellStyle name="Normal 4 2 2 8 2" xfId="30383" xr:uid="{00000000-0005-0000-0000-00005FA80000}"/>
    <cellStyle name="Normal 4 2 2 8 3" xfId="30384" xr:uid="{00000000-0005-0000-0000-000060A80000}"/>
    <cellStyle name="Normal 4 2 2 8_AVA DVA EL" xfId="30385" xr:uid="{00000000-0005-0000-0000-000061A80000}"/>
    <cellStyle name="Normal 4 2 2 9" xfId="30386" xr:uid="{00000000-0005-0000-0000-000062A80000}"/>
    <cellStyle name="Normal 4 2 2 9 2" xfId="30387" xr:uid="{00000000-0005-0000-0000-000063A80000}"/>
    <cellStyle name="Normal 4 2 2 9 3" xfId="30388" xr:uid="{00000000-0005-0000-0000-000064A80000}"/>
    <cellStyle name="Normal 4 2 2 9_AVA DVA EL" xfId="30389" xr:uid="{00000000-0005-0000-0000-000065A80000}"/>
    <cellStyle name="Normal 4 2 2_AVA DVA EL" xfId="30390" xr:uid="{00000000-0005-0000-0000-000066A80000}"/>
    <cellStyle name="Normal 4 2 3" xfId="8480" xr:uid="{00000000-0005-0000-0000-000067A80000}"/>
    <cellStyle name="Normal 4 2 3 2" xfId="30391" xr:uid="{00000000-0005-0000-0000-000068A80000}"/>
    <cellStyle name="Normal 4 2 3 2 2" xfId="30392" xr:uid="{00000000-0005-0000-0000-000069A80000}"/>
    <cellStyle name="Normal 4 2 3 2 3" xfId="30393" xr:uid="{00000000-0005-0000-0000-00006AA80000}"/>
    <cellStyle name="Normal 4 2 3 2_AVA DVA EL" xfId="30394" xr:uid="{00000000-0005-0000-0000-00006BA80000}"/>
    <cellStyle name="Normal 4 2 3 3" xfId="30395" xr:uid="{00000000-0005-0000-0000-00006CA80000}"/>
    <cellStyle name="Normal 4 2 3_AVA DVA EL" xfId="30396" xr:uid="{00000000-0005-0000-0000-00006DA80000}"/>
    <cellStyle name="Normal 4 2 4" xfId="8481" xr:uid="{00000000-0005-0000-0000-00006EA80000}"/>
    <cellStyle name="Normal 4 2 4 2" xfId="30397" xr:uid="{00000000-0005-0000-0000-00006FA80000}"/>
    <cellStyle name="Normal 4 2 4 2 2" xfId="30398" xr:uid="{00000000-0005-0000-0000-000070A80000}"/>
    <cellStyle name="Normal 4 2 4 2 3" xfId="30399" xr:uid="{00000000-0005-0000-0000-000071A80000}"/>
    <cellStyle name="Normal 4 2 4 2_AVA DVA EL" xfId="30400" xr:uid="{00000000-0005-0000-0000-000072A80000}"/>
    <cellStyle name="Normal 4 2 4 3" xfId="30401" xr:uid="{00000000-0005-0000-0000-000073A80000}"/>
    <cellStyle name="Normal 4 2 4_AVA DVA EL" xfId="30402" xr:uid="{00000000-0005-0000-0000-000074A80000}"/>
    <cellStyle name="Normal 4 2 5" xfId="8482" xr:uid="{00000000-0005-0000-0000-000075A80000}"/>
    <cellStyle name="Normal 4 2 5 2" xfId="30403" xr:uid="{00000000-0005-0000-0000-000076A80000}"/>
    <cellStyle name="Normal 4 2 5 2 2" xfId="30404" xr:uid="{00000000-0005-0000-0000-000077A80000}"/>
    <cellStyle name="Normal 4 2 5 2 3" xfId="30405" xr:uid="{00000000-0005-0000-0000-000078A80000}"/>
    <cellStyle name="Normal 4 2 5 2_AVA DVA EL" xfId="30406" xr:uid="{00000000-0005-0000-0000-000079A80000}"/>
    <cellStyle name="Normal 4 2 5 3" xfId="30407" xr:uid="{00000000-0005-0000-0000-00007AA80000}"/>
    <cellStyle name="Normal 4 2 5_AVA DVA EL" xfId="30408" xr:uid="{00000000-0005-0000-0000-00007BA80000}"/>
    <cellStyle name="Normal 4 2 6" xfId="8483" xr:uid="{00000000-0005-0000-0000-00007CA80000}"/>
    <cellStyle name="Normal 4 2 6 2" xfId="30409" xr:uid="{00000000-0005-0000-0000-00007DA80000}"/>
    <cellStyle name="Normal 4 2 6 2 2" xfId="30410" xr:uid="{00000000-0005-0000-0000-00007EA80000}"/>
    <cellStyle name="Normal 4 2 6 2 3" xfId="30411" xr:uid="{00000000-0005-0000-0000-00007FA80000}"/>
    <cellStyle name="Normal 4 2 6 2_AVA DVA EL" xfId="30412" xr:uid="{00000000-0005-0000-0000-000080A80000}"/>
    <cellStyle name="Normal 4 2 6 3" xfId="30413" xr:uid="{00000000-0005-0000-0000-000081A80000}"/>
    <cellStyle name="Normal 4 2 6_AVA DVA EL" xfId="30414" xr:uid="{00000000-0005-0000-0000-000082A80000}"/>
    <cellStyle name="Normal 4 2 7" xfId="8484" xr:uid="{00000000-0005-0000-0000-000083A80000}"/>
    <cellStyle name="Normal 4 2 7 2" xfId="30415" xr:uid="{00000000-0005-0000-0000-000084A80000}"/>
    <cellStyle name="Normal 4 2 7 2 2" xfId="30416" xr:uid="{00000000-0005-0000-0000-000085A80000}"/>
    <cellStyle name="Normal 4 2 7 2 3" xfId="30417" xr:uid="{00000000-0005-0000-0000-000086A80000}"/>
    <cellStyle name="Normal 4 2 7 2_AVA DVA EL" xfId="30418" xr:uid="{00000000-0005-0000-0000-000087A80000}"/>
    <cellStyle name="Normal 4 2 7 3" xfId="30419" xr:uid="{00000000-0005-0000-0000-000088A80000}"/>
    <cellStyle name="Normal 4 2 7_AVA DVA EL" xfId="30420" xr:uid="{00000000-0005-0000-0000-000089A80000}"/>
    <cellStyle name="Normal 4 2 8" xfId="8485" xr:uid="{00000000-0005-0000-0000-00008AA80000}"/>
    <cellStyle name="Normal 4 2 8 2" xfId="30421" xr:uid="{00000000-0005-0000-0000-00008BA80000}"/>
    <cellStyle name="Normal 4 2 8 2 2" xfId="30422" xr:uid="{00000000-0005-0000-0000-00008CA80000}"/>
    <cellStyle name="Normal 4 2 8 2 3" xfId="30423" xr:uid="{00000000-0005-0000-0000-00008DA80000}"/>
    <cellStyle name="Normal 4 2 8 2_AVA DVA EL" xfId="30424" xr:uid="{00000000-0005-0000-0000-00008EA80000}"/>
    <cellStyle name="Normal 4 2 8 3" xfId="30425" xr:uid="{00000000-0005-0000-0000-00008FA80000}"/>
    <cellStyle name="Normal 4 2 8_AVA DVA EL" xfId="30426" xr:uid="{00000000-0005-0000-0000-000090A80000}"/>
    <cellStyle name="Normal 4 2 9" xfId="8486" xr:uid="{00000000-0005-0000-0000-000091A80000}"/>
    <cellStyle name="Normal 4 2 9 2" xfId="30427" xr:uid="{00000000-0005-0000-0000-000092A80000}"/>
    <cellStyle name="Normal 4 2 9 2 2" xfId="30428" xr:uid="{00000000-0005-0000-0000-000093A80000}"/>
    <cellStyle name="Normal 4 2 9 2 3" xfId="30429" xr:uid="{00000000-0005-0000-0000-000094A80000}"/>
    <cellStyle name="Normal 4 2 9 2_AVA DVA EL" xfId="30430" xr:uid="{00000000-0005-0000-0000-000095A80000}"/>
    <cellStyle name="Normal 4 2 9 3" xfId="30431" xr:uid="{00000000-0005-0000-0000-000096A80000}"/>
    <cellStyle name="Normal 4 2 9_AVA DVA EL" xfId="30432" xr:uid="{00000000-0005-0000-0000-000097A80000}"/>
    <cellStyle name="Normal 4 2_11" xfId="8487" xr:uid="{00000000-0005-0000-0000-000098A80000}"/>
    <cellStyle name="Normal 4 20" xfId="35982" xr:uid="{00000000-0005-0000-0000-000099A80000}"/>
    <cellStyle name="Normal 4 21" xfId="36101" xr:uid="{00000000-0005-0000-0000-00009AA80000}"/>
    <cellStyle name="Normal 4 3" xfId="8488" xr:uid="{00000000-0005-0000-0000-00009BA80000}"/>
    <cellStyle name="Normal 4 3 2" xfId="8489" xr:uid="{00000000-0005-0000-0000-00009CA80000}"/>
    <cellStyle name="Normal 4 3 2 2" xfId="30433" xr:uid="{00000000-0005-0000-0000-00009DA80000}"/>
    <cellStyle name="Normal 4 3 2 2 2" xfId="30434" xr:uid="{00000000-0005-0000-0000-00009EA80000}"/>
    <cellStyle name="Normal 4 3 2 2 3" xfId="30435" xr:uid="{00000000-0005-0000-0000-00009FA80000}"/>
    <cellStyle name="Normal 4 3 2 2_AVA DVA EL" xfId="30436" xr:uid="{00000000-0005-0000-0000-0000A0A80000}"/>
    <cellStyle name="Normal 4 3 2 3" xfId="30437" xr:uid="{00000000-0005-0000-0000-0000A1A80000}"/>
    <cellStyle name="Normal 4 3 2 4" xfId="40124" xr:uid="{00000000-0005-0000-0000-0000A2A80000}"/>
    <cellStyle name="Normal 4 3 2_AVA DVA EL" xfId="30438" xr:uid="{00000000-0005-0000-0000-0000A3A80000}"/>
    <cellStyle name="Normal 4 3 3" xfId="8490" xr:uid="{00000000-0005-0000-0000-0000A4A80000}"/>
    <cellStyle name="Normal 4 3 3 2" xfId="8491" xr:uid="{00000000-0005-0000-0000-0000A5A80000}"/>
    <cellStyle name="Normal 4 3 3 3" xfId="40125"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39" xr:uid="{00000000-0005-0000-0000-0000ACA80000}"/>
    <cellStyle name="Normal 4 3 5 3" xfId="30440" xr:uid="{00000000-0005-0000-0000-0000ADA80000}"/>
    <cellStyle name="Normal 4 3 5_AVA DVA EL" xfId="30441" xr:uid="{00000000-0005-0000-0000-0000AEA80000}"/>
    <cellStyle name="Normal 4 3 6" xfId="30442" xr:uid="{00000000-0005-0000-0000-0000AFA80000}"/>
    <cellStyle name="Normal 4 3 7" xfId="36877" xr:uid="{00000000-0005-0000-0000-0000B0A80000}"/>
    <cellStyle name="Normal 4 3_AVA DVA EL" xfId="30443" xr:uid="{00000000-0005-0000-0000-0000B1A80000}"/>
    <cellStyle name="Normal 4 4" xfId="8495" xr:uid="{00000000-0005-0000-0000-0000B2A80000}"/>
    <cellStyle name="Normal 4 4 2" xfId="30444" xr:uid="{00000000-0005-0000-0000-0000B3A80000}"/>
    <cellStyle name="Normal 4 4 2 2" xfId="30445" xr:uid="{00000000-0005-0000-0000-0000B4A80000}"/>
    <cellStyle name="Normal 4 4 2 3" xfId="30446" xr:uid="{00000000-0005-0000-0000-0000B5A80000}"/>
    <cellStyle name="Normal 4 4 2 4" xfId="36318" xr:uid="{00000000-0005-0000-0000-0000B6A80000}"/>
    <cellStyle name="Normal 4 4 2_AVA DVA EL" xfId="30447" xr:uid="{00000000-0005-0000-0000-0000B7A80000}"/>
    <cellStyle name="Normal 4 4 3" xfId="30448" xr:uid="{00000000-0005-0000-0000-0000B8A80000}"/>
    <cellStyle name="Normal 4 4 4" xfId="50622" xr:uid="{00000000-0005-0000-0000-0000B9A80000}"/>
    <cellStyle name="Normal 4 4_AVA DVA EL" xfId="30449" xr:uid="{00000000-0005-0000-0000-0000BAA80000}"/>
    <cellStyle name="Normal 4 5" xfId="8496" xr:uid="{00000000-0005-0000-0000-0000BBA80000}"/>
    <cellStyle name="Normal 4 5 2" xfId="30450" xr:uid="{00000000-0005-0000-0000-0000BCA80000}"/>
    <cellStyle name="Normal 4 5 2 2" xfId="30451" xr:uid="{00000000-0005-0000-0000-0000BDA80000}"/>
    <cellStyle name="Normal 4 5 2 3" xfId="30452" xr:uid="{00000000-0005-0000-0000-0000BEA80000}"/>
    <cellStyle name="Normal 4 5 2_AVA DVA EL" xfId="30453" xr:uid="{00000000-0005-0000-0000-0000BFA80000}"/>
    <cellStyle name="Normal 4 5 3" xfId="30454" xr:uid="{00000000-0005-0000-0000-0000C0A80000}"/>
    <cellStyle name="Normal 4 5 4" xfId="50623" xr:uid="{00000000-0005-0000-0000-0000C1A80000}"/>
    <cellStyle name="Normal 4 5_AVA DVA EL" xfId="30455" xr:uid="{00000000-0005-0000-0000-0000C2A80000}"/>
    <cellStyle name="Normal 4 6" xfId="8497" xr:uid="{00000000-0005-0000-0000-0000C3A80000}"/>
    <cellStyle name="Normal 4 6 2" xfId="30456" xr:uid="{00000000-0005-0000-0000-0000C4A80000}"/>
    <cellStyle name="Normal 4 6 2 2" xfId="30457" xr:uid="{00000000-0005-0000-0000-0000C5A80000}"/>
    <cellStyle name="Normal 4 6 2 3" xfId="30458" xr:uid="{00000000-0005-0000-0000-0000C6A80000}"/>
    <cellStyle name="Normal 4 6 2_AVA DVA EL" xfId="30459" xr:uid="{00000000-0005-0000-0000-0000C7A80000}"/>
    <cellStyle name="Normal 4 6 3" xfId="30460" xr:uid="{00000000-0005-0000-0000-0000C8A80000}"/>
    <cellStyle name="Normal 4 6 4" xfId="50624" xr:uid="{00000000-0005-0000-0000-0000C9A80000}"/>
    <cellStyle name="Normal 4 6_AVA DVA EL" xfId="30461" xr:uid="{00000000-0005-0000-0000-0000CAA80000}"/>
    <cellStyle name="Normal 4 7" xfId="8498" xr:uid="{00000000-0005-0000-0000-0000CBA80000}"/>
    <cellStyle name="Normal 4 7 2" xfId="30462" xr:uid="{00000000-0005-0000-0000-0000CCA80000}"/>
    <cellStyle name="Normal 4 7 2 2" xfId="30463" xr:uid="{00000000-0005-0000-0000-0000CDA80000}"/>
    <cellStyle name="Normal 4 7 2 3" xfId="30464" xr:uid="{00000000-0005-0000-0000-0000CEA80000}"/>
    <cellStyle name="Normal 4 7 2_AVA DVA EL" xfId="30465" xr:uid="{00000000-0005-0000-0000-0000CFA80000}"/>
    <cellStyle name="Normal 4 7 3" xfId="30466" xr:uid="{00000000-0005-0000-0000-0000D0A80000}"/>
    <cellStyle name="Normal 4 7 4" xfId="50625" xr:uid="{00000000-0005-0000-0000-0000D1A80000}"/>
    <cellStyle name="Normal 4 7_AVA DVA EL" xfId="30467" xr:uid="{00000000-0005-0000-0000-0000D2A80000}"/>
    <cellStyle name="Normal 4 8" xfId="8499" xr:uid="{00000000-0005-0000-0000-0000D3A80000}"/>
    <cellStyle name="Normal 4 8 2" xfId="30468" xr:uid="{00000000-0005-0000-0000-0000D4A80000}"/>
    <cellStyle name="Normal 4 8 2 2" xfId="30469" xr:uid="{00000000-0005-0000-0000-0000D5A80000}"/>
    <cellStyle name="Normal 4 8 2 3" xfId="30470" xr:uid="{00000000-0005-0000-0000-0000D6A80000}"/>
    <cellStyle name="Normal 4 8 2_AVA DVA EL" xfId="30471" xr:uid="{00000000-0005-0000-0000-0000D7A80000}"/>
    <cellStyle name="Normal 4 8 3" xfId="30472" xr:uid="{00000000-0005-0000-0000-0000D8A80000}"/>
    <cellStyle name="Normal 4 8 4" xfId="50626" xr:uid="{00000000-0005-0000-0000-0000D9A80000}"/>
    <cellStyle name="Normal 4 8_AVA DVA EL" xfId="30473" xr:uid="{00000000-0005-0000-0000-0000DAA80000}"/>
    <cellStyle name="Normal 4 9" xfId="8500" xr:uid="{00000000-0005-0000-0000-0000DBA80000}"/>
    <cellStyle name="Normal 4 9 2" xfId="30474" xr:uid="{00000000-0005-0000-0000-0000DCA80000}"/>
    <cellStyle name="Normal 4 9 2 2" xfId="30475" xr:uid="{00000000-0005-0000-0000-0000DDA80000}"/>
    <cellStyle name="Normal 4 9 2 3" xfId="30476" xr:uid="{00000000-0005-0000-0000-0000DEA80000}"/>
    <cellStyle name="Normal 4 9 2_AVA DVA EL" xfId="30477" xr:uid="{00000000-0005-0000-0000-0000DFA80000}"/>
    <cellStyle name="Normal 4 9 3" xfId="30478" xr:uid="{00000000-0005-0000-0000-0000E0A80000}"/>
    <cellStyle name="Normal 4 9 4" xfId="50627" xr:uid="{00000000-0005-0000-0000-0000E1A80000}"/>
    <cellStyle name="Normal 4 9_AVA DVA EL" xfId="30479"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0" xr:uid="{00000000-0005-0000-0000-0000E6A80000}"/>
    <cellStyle name="Normal 40 2 2 2" xfId="30481" xr:uid="{00000000-0005-0000-0000-0000E7A80000}"/>
    <cellStyle name="Normal 40 2 2 3" xfId="30482" xr:uid="{00000000-0005-0000-0000-0000E8A80000}"/>
    <cellStyle name="Normal 40 2 2_AVA DVA EL" xfId="30483" xr:uid="{00000000-0005-0000-0000-0000E9A80000}"/>
    <cellStyle name="Normal 40 2_AVA DVA EL" xfId="50628" xr:uid="{00000000-0005-0000-0000-0000EAA80000}"/>
    <cellStyle name="Normal 40 3" xfId="30484" xr:uid="{00000000-0005-0000-0000-0000EBA80000}"/>
    <cellStyle name="Normal 40 3 2" xfId="30485" xr:uid="{00000000-0005-0000-0000-0000ECA80000}"/>
    <cellStyle name="Normal 40 3 3" xfId="30486" xr:uid="{00000000-0005-0000-0000-0000EDA80000}"/>
    <cellStyle name="Normal 40 3_AVA DVA EL" xfId="30487" xr:uid="{00000000-0005-0000-0000-0000EEA80000}"/>
    <cellStyle name="Normal 40 4" xfId="30488" xr:uid="{00000000-0005-0000-0000-0000EFA80000}"/>
    <cellStyle name="Normal 40 4 2" xfId="30489" xr:uid="{00000000-0005-0000-0000-0000F0A80000}"/>
    <cellStyle name="Normal 40 4 3" xfId="30490" xr:uid="{00000000-0005-0000-0000-0000F1A80000}"/>
    <cellStyle name="Normal 40 4_AVA DVA EL" xfId="30491" xr:uid="{00000000-0005-0000-0000-0000F2A80000}"/>
    <cellStyle name="Normal 40 5" xfId="30492" xr:uid="{00000000-0005-0000-0000-0000F3A80000}"/>
    <cellStyle name="Normal 40 5 2" xfId="30493" xr:uid="{00000000-0005-0000-0000-0000F4A80000}"/>
    <cellStyle name="Normal 40 5 3" xfId="30494" xr:uid="{00000000-0005-0000-0000-0000F5A80000}"/>
    <cellStyle name="Normal 40 5_AVA DVA EL" xfId="30495" xr:uid="{00000000-0005-0000-0000-0000F6A80000}"/>
    <cellStyle name="Normal 40 6" xfId="30496" xr:uid="{00000000-0005-0000-0000-0000F7A80000}"/>
    <cellStyle name="Normal 40 6 2" xfId="30497" xr:uid="{00000000-0005-0000-0000-0000F8A80000}"/>
    <cellStyle name="Normal 40 6 3" xfId="30498" xr:uid="{00000000-0005-0000-0000-0000F9A80000}"/>
    <cellStyle name="Normal 40 6_AVA DVA EL" xfId="30499" xr:uid="{00000000-0005-0000-0000-0000FAA80000}"/>
    <cellStyle name="Normal 40 7" xfId="50629" xr:uid="{00000000-0005-0000-0000-0000FBA80000}"/>
    <cellStyle name="Normal 40_AVA DVA EL" xfId="50630" xr:uid="{00000000-0005-0000-0000-0000FCA80000}"/>
    <cellStyle name="Normal 41" xfId="8504" xr:uid="{00000000-0005-0000-0000-0000FDA80000}"/>
    <cellStyle name="Normal 41 2" xfId="30500" xr:uid="{00000000-0005-0000-0000-0000FEA80000}"/>
    <cellStyle name="Normal 41 2 2" xfId="30501" xr:uid="{00000000-0005-0000-0000-0000FFA80000}"/>
    <cellStyle name="Normal 41 2 3" xfId="30502" xr:uid="{00000000-0005-0000-0000-000000A90000}"/>
    <cellStyle name="Normal 41 2_AVA DVA EL" xfId="30503" xr:uid="{00000000-0005-0000-0000-000001A90000}"/>
    <cellStyle name="Normal 41 3" xfId="30504" xr:uid="{00000000-0005-0000-0000-000002A90000}"/>
    <cellStyle name="Normal 41 3 2" xfId="30505" xr:uid="{00000000-0005-0000-0000-000003A90000}"/>
    <cellStyle name="Normal 41 3 3" xfId="30506" xr:uid="{00000000-0005-0000-0000-000004A90000}"/>
    <cellStyle name="Normal 41 3_AVA DVA EL" xfId="30507" xr:uid="{00000000-0005-0000-0000-000005A90000}"/>
    <cellStyle name="Normal 41 4" xfId="30508" xr:uid="{00000000-0005-0000-0000-000006A90000}"/>
    <cellStyle name="Normal 41 4 2" xfId="30509" xr:uid="{00000000-0005-0000-0000-000007A90000}"/>
    <cellStyle name="Normal 41 4 3" xfId="30510" xr:uid="{00000000-0005-0000-0000-000008A90000}"/>
    <cellStyle name="Normal 41 4_AVA DVA EL" xfId="30511" xr:uid="{00000000-0005-0000-0000-000009A90000}"/>
    <cellStyle name="Normal 41 5" xfId="30512" xr:uid="{00000000-0005-0000-0000-00000AA90000}"/>
    <cellStyle name="Normal 41 5 2" xfId="30513" xr:uid="{00000000-0005-0000-0000-00000BA90000}"/>
    <cellStyle name="Normal 41 5 3" xfId="30514" xr:uid="{00000000-0005-0000-0000-00000CA90000}"/>
    <cellStyle name="Normal 41 5_AVA DVA EL" xfId="30515" xr:uid="{00000000-0005-0000-0000-00000DA90000}"/>
    <cellStyle name="Normal 41 6" xfId="30516" xr:uid="{00000000-0005-0000-0000-00000EA90000}"/>
    <cellStyle name="Normal 41 7" xfId="50631" xr:uid="{00000000-0005-0000-0000-00000FA90000}"/>
    <cellStyle name="Normal 41_AVA DVA EL" xfId="30517" xr:uid="{00000000-0005-0000-0000-000010A90000}"/>
    <cellStyle name="Normal 42" xfId="8505" xr:uid="{00000000-0005-0000-0000-000011A90000}"/>
    <cellStyle name="Normal 42 2" xfId="30518" xr:uid="{00000000-0005-0000-0000-000012A90000}"/>
    <cellStyle name="Normal 42 2 2" xfId="30519" xr:uid="{00000000-0005-0000-0000-000013A90000}"/>
    <cellStyle name="Normal 42 2 3" xfId="30520" xr:uid="{00000000-0005-0000-0000-000014A90000}"/>
    <cellStyle name="Normal 42 2_AVA DVA EL" xfId="30521" xr:uid="{00000000-0005-0000-0000-000015A90000}"/>
    <cellStyle name="Normal 42 3" xfId="30522" xr:uid="{00000000-0005-0000-0000-000016A90000}"/>
    <cellStyle name="Normal 42 3 2" xfId="30523" xr:uid="{00000000-0005-0000-0000-000017A90000}"/>
    <cellStyle name="Normal 42 3 3" xfId="30524" xr:uid="{00000000-0005-0000-0000-000018A90000}"/>
    <cellStyle name="Normal 42 3_AVA DVA EL" xfId="30525" xr:uid="{00000000-0005-0000-0000-000019A90000}"/>
    <cellStyle name="Normal 42 4" xfId="30526" xr:uid="{00000000-0005-0000-0000-00001AA90000}"/>
    <cellStyle name="Normal 42 4 2" xfId="30527" xr:uid="{00000000-0005-0000-0000-00001BA90000}"/>
    <cellStyle name="Normal 42 4 3" xfId="30528" xr:uid="{00000000-0005-0000-0000-00001CA90000}"/>
    <cellStyle name="Normal 42 4_AVA DVA EL" xfId="30529" xr:uid="{00000000-0005-0000-0000-00001DA90000}"/>
    <cellStyle name="Normal 42 5" xfId="30530" xr:uid="{00000000-0005-0000-0000-00001EA90000}"/>
    <cellStyle name="Normal 42 5 2" xfId="30531" xr:uid="{00000000-0005-0000-0000-00001FA90000}"/>
    <cellStyle name="Normal 42 5 3" xfId="30532" xr:uid="{00000000-0005-0000-0000-000020A90000}"/>
    <cellStyle name="Normal 42 5_AVA DVA EL" xfId="30533" xr:uid="{00000000-0005-0000-0000-000021A90000}"/>
    <cellStyle name="Normal 42 6" xfId="30534" xr:uid="{00000000-0005-0000-0000-000022A90000}"/>
    <cellStyle name="Normal 42 6 2" xfId="30535" xr:uid="{00000000-0005-0000-0000-000023A90000}"/>
    <cellStyle name="Normal 42 6 3" xfId="30536" xr:uid="{00000000-0005-0000-0000-000024A90000}"/>
    <cellStyle name="Normal 42 6_AVA DVA EL" xfId="30537" xr:uid="{00000000-0005-0000-0000-000025A90000}"/>
    <cellStyle name="Normal 42 7" xfId="30538" xr:uid="{00000000-0005-0000-0000-000026A90000}"/>
    <cellStyle name="Normal 42_AVA DVA EL" xfId="30539" xr:uid="{00000000-0005-0000-0000-000027A90000}"/>
    <cellStyle name="Normal 43" xfId="8506" xr:uid="{00000000-0005-0000-0000-000028A90000}"/>
    <cellStyle name="Normal 43 2" xfId="30540" xr:uid="{00000000-0005-0000-0000-000029A90000}"/>
    <cellStyle name="Normal 43 2 2" xfId="30541" xr:uid="{00000000-0005-0000-0000-00002AA90000}"/>
    <cellStyle name="Normal 43 2 3" xfId="30542" xr:uid="{00000000-0005-0000-0000-00002BA90000}"/>
    <cellStyle name="Normal 43 2_AVA DVA EL" xfId="30543" xr:uid="{00000000-0005-0000-0000-00002CA90000}"/>
    <cellStyle name="Normal 43 3" xfId="30544" xr:uid="{00000000-0005-0000-0000-00002DA90000}"/>
    <cellStyle name="Normal 43_AVA DVA EL" xfId="30545" xr:uid="{00000000-0005-0000-0000-00002EA90000}"/>
    <cellStyle name="Normal 44" xfId="8507" xr:uid="{00000000-0005-0000-0000-00002FA90000}"/>
    <cellStyle name="Normal 44 2" xfId="30546" xr:uid="{00000000-0005-0000-0000-000030A90000}"/>
    <cellStyle name="Normal 44 2 2" xfId="30547" xr:uid="{00000000-0005-0000-0000-000031A90000}"/>
    <cellStyle name="Normal 44 2 3" xfId="30548" xr:uid="{00000000-0005-0000-0000-000032A90000}"/>
    <cellStyle name="Normal 44 2_AVA DVA EL" xfId="30549" xr:uid="{00000000-0005-0000-0000-000033A90000}"/>
    <cellStyle name="Normal 44 3" xfId="30550" xr:uid="{00000000-0005-0000-0000-000034A90000}"/>
    <cellStyle name="Normal 44_AVA DVA EL" xfId="30551" xr:uid="{00000000-0005-0000-0000-000035A90000}"/>
    <cellStyle name="Normal 45" xfId="8508" xr:uid="{00000000-0005-0000-0000-000036A90000}"/>
    <cellStyle name="Normal 45 2" xfId="30552" xr:uid="{00000000-0005-0000-0000-000037A90000}"/>
    <cellStyle name="Normal 45 2 2" xfId="30553" xr:uid="{00000000-0005-0000-0000-000038A90000}"/>
    <cellStyle name="Normal 45 2 3" xfId="30554" xr:uid="{00000000-0005-0000-0000-000039A90000}"/>
    <cellStyle name="Normal 45 2_AVA DVA EL" xfId="30555" xr:uid="{00000000-0005-0000-0000-00003AA90000}"/>
    <cellStyle name="Normal 45 3" xfId="30556" xr:uid="{00000000-0005-0000-0000-00003BA90000}"/>
    <cellStyle name="Normal 45_AVA DVA EL" xfId="30557" xr:uid="{00000000-0005-0000-0000-00003CA90000}"/>
    <cellStyle name="Normal 46" xfId="8509" xr:uid="{00000000-0005-0000-0000-00003DA90000}"/>
    <cellStyle name="Normal 46 2" xfId="30558" xr:uid="{00000000-0005-0000-0000-00003EA90000}"/>
    <cellStyle name="Normal 46 2 2" xfId="30559" xr:uid="{00000000-0005-0000-0000-00003FA90000}"/>
    <cellStyle name="Normal 46 2 3" xfId="30560" xr:uid="{00000000-0005-0000-0000-000040A90000}"/>
    <cellStyle name="Normal 46 2_AVA DVA EL" xfId="30561" xr:uid="{00000000-0005-0000-0000-000041A90000}"/>
    <cellStyle name="Normal 46 3" xfId="30562" xr:uid="{00000000-0005-0000-0000-000042A90000}"/>
    <cellStyle name="Normal 46 3 2" xfId="30563" xr:uid="{00000000-0005-0000-0000-000043A90000}"/>
    <cellStyle name="Normal 46 3 3" xfId="30564" xr:uid="{00000000-0005-0000-0000-000044A90000}"/>
    <cellStyle name="Normal 46 3_AVA DVA EL" xfId="30565" xr:uid="{00000000-0005-0000-0000-000045A90000}"/>
    <cellStyle name="Normal 46 4" xfId="30566" xr:uid="{00000000-0005-0000-0000-000046A90000}"/>
    <cellStyle name="Normal 46 4 2" xfId="30567" xr:uid="{00000000-0005-0000-0000-000047A90000}"/>
    <cellStyle name="Normal 46 4 3" xfId="30568" xr:uid="{00000000-0005-0000-0000-000048A90000}"/>
    <cellStyle name="Normal 46 4_AVA DVA EL" xfId="30569" xr:uid="{00000000-0005-0000-0000-000049A90000}"/>
    <cellStyle name="Normal 46 5" xfId="30570" xr:uid="{00000000-0005-0000-0000-00004AA90000}"/>
    <cellStyle name="Normal 46 5 2" xfId="30571" xr:uid="{00000000-0005-0000-0000-00004BA90000}"/>
    <cellStyle name="Normal 46 5 3" xfId="30572" xr:uid="{00000000-0005-0000-0000-00004CA90000}"/>
    <cellStyle name="Normal 46 5_AVA DVA EL" xfId="30573" xr:uid="{00000000-0005-0000-0000-00004DA90000}"/>
    <cellStyle name="Normal 46 6" xfId="30574" xr:uid="{00000000-0005-0000-0000-00004EA90000}"/>
    <cellStyle name="Normal 46 6 2" xfId="30575" xr:uid="{00000000-0005-0000-0000-00004FA90000}"/>
    <cellStyle name="Normal 46 6 3" xfId="30576" xr:uid="{00000000-0005-0000-0000-000050A90000}"/>
    <cellStyle name="Normal 46 6_AVA DVA EL" xfId="30577" xr:uid="{00000000-0005-0000-0000-000051A90000}"/>
    <cellStyle name="Normal 46 7" xfId="30578" xr:uid="{00000000-0005-0000-0000-000052A90000}"/>
    <cellStyle name="Normal 46_AVA DVA EL" xfId="30579" xr:uid="{00000000-0005-0000-0000-000053A90000}"/>
    <cellStyle name="Normal 47" xfId="8510" xr:uid="{00000000-0005-0000-0000-000054A90000}"/>
    <cellStyle name="Normal 47 2" xfId="30580" xr:uid="{00000000-0005-0000-0000-000055A90000}"/>
    <cellStyle name="Normal 47 2 2" xfId="30581" xr:uid="{00000000-0005-0000-0000-000056A90000}"/>
    <cellStyle name="Normal 47 2 3" xfId="30582" xr:uid="{00000000-0005-0000-0000-000057A90000}"/>
    <cellStyle name="Normal 47 2_AVA DVA EL" xfId="30583" xr:uid="{00000000-0005-0000-0000-000058A90000}"/>
    <cellStyle name="Normal 47 3" xfId="30584" xr:uid="{00000000-0005-0000-0000-000059A90000}"/>
    <cellStyle name="Normal 47 3 2" xfId="30585" xr:uid="{00000000-0005-0000-0000-00005AA90000}"/>
    <cellStyle name="Normal 47 3 3" xfId="30586" xr:uid="{00000000-0005-0000-0000-00005BA90000}"/>
    <cellStyle name="Normal 47 3_AVA DVA EL" xfId="30587" xr:uid="{00000000-0005-0000-0000-00005CA90000}"/>
    <cellStyle name="Normal 47 4" xfId="30588" xr:uid="{00000000-0005-0000-0000-00005DA90000}"/>
    <cellStyle name="Normal 47 4 2" xfId="30589" xr:uid="{00000000-0005-0000-0000-00005EA90000}"/>
    <cellStyle name="Normal 47 4 3" xfId="30590" xr:uid="{00000000-0005-0000-0000-00005FA90000}"/>
    <cellStyle name="Normal 47 4_AVA DVA EL" xfId="30591" xr:uid="{00000000-0005-0000-0000-000060A90000}"/>
    <cellStyle name="Normal 47 5" xfId="30592" xr:uid="{00000000-0005-0000-0000-000061A90000}"/>
    <cellStyle name="Normal 47 5 2" xfId="30593" xr:uid="{00000000-0005-0000-0000-000062A90000}"/>
    <cellStyle name="Normal 47 5 3" xfId="30594" xr:uid="{00000000-0005-0000-0000-000063A90000}"/>
    <cellStyle name="Normal 47 5_AVA DVA EL" xfId="30595" xr:uid="{00000000-0005-0000-0000-000064A90000}"/>
    <cellStyle name="Normal 47 6" xfId="30596" xr:uid="{00000000-0005-0000-0000-000065A90000}"/>
    <cellStyle name="Normal 47_AVA DVA EL" xfId="30597" xr:uid="{00000000-0005-0000-0000-000066A90000}"/>
    <cellStyle name="Normal 48" xfId="8511" xr:uid="{00000000-0005-0000-0000-000067A90000}"/>
    <cellStyle name="Normal 48 2" xfId="30598" xr:uid="{00000000-0005-0000-0000-000068A90000}"/>
    <cellStyle name="Normal 48 2 2" xfId="30599" xr:uid="{00000000-0005-0000-0000-000069A90000}"/>
    <cellStyle name="Normal 48 2 3" xfId="30600" xr:uid="{00000000-0005-0000-0000-00006AA90000}"/>
    <cellStyle name="Normal 48 2_AVA DVA EL" xfId="30601" xr:uid="{00000000-0005-0000-0000-00006BA90000}"/>
    <cellStyle name="Normal 48 3" xfId="30602" xr:uid="{00000000-0005-0000-0000-00006CA90000}"/>
    <cellStyle name="Normal 48 3 2" xfId="30603" xr:uid="{00000000-0005-0000-0000-00006DA90000}"/>
    <cellStyle name="Normal 48 3 3" xfId="30604" xr:uid="{00000000-0005-0000-0000-00006EA90000}"/>
    <cellStyle name="Normal 48 3_AVA DVA EL" xfId="30605" xr:uid="{00000000-0005-0000-0000-00006FA90000}"/>
    <cellStyle name="Normal 48 4" xfId="30606" xr:uid="{00000000-0005-0000-0000-000070A90000}"/>
    <cellStyle name="Normal 48 4 2" xfId="30607" xr:uid="{00000000-0005-0000-0000-000071A90000}"/>
    <cellStyle name="Normal 48 4 3" xfId="30608" xr:uid="{00000000-0005-0000-0000-000072A90000}"/>
    <cellStyle name="Normal 48 4_AVA DVA EL" xfId="30609" xr:uid="{00000000-0005-0000-0000-000073A90000}"/>
    <cellStyle name="Normal 48 5" xfId="30610" xr:uid="{00000000-0005-0000-0000-000074A90000}"/>
    <cellStyle name="Normal 48 5 2" xfId="30611" xr:uid="{00000000-0005-0000-0000-000075A90000}"/>
    <cellStyle name="Normal 48 5 3" xfId="30612" xr:uid="{00000000-0005-0000-0000-000076A90000}"/>
    <cellStyle name="Normal 48 5_AVA DVA EL" xfId="30613" xr:uid="{00000000-0005-0000-0000-000077A90000}"/>
    <cellStyle name="Normal 48 6" xfId="30614" xr:uid="{00000000-0005-0000-0000-000078A90000}"/>
    <cellStyle name="Normal 48_AVA DVA EL" xfId="30615" xr:uid="{00000000-0005-0000-0000-000079A90000}"/>
    <cellStyle name="Normal 49" xfId="8512" xr:uid="{00000000-0005-0000-0000-00007AA90000}"/>
    <cellStyle name="Normal 49 2" xfId="30616" xr:uid="{00000000-0005-0000-0000-00007BA90000}"/>
    <cellStyle name="Normal 49 2 2" xfId="30617" xr:uid="{00000000-0005-0000-0000-00007CA90000}"/>
    <cellStyle name="Normal 49 2 3" xfId="30618" xr:uid="{00000000-0005-0000-0000-00007DA90000}"/>
    <cellStyle name="Normal 49 2_AVA DVA EL" xfId="30619" xr:uid="{00000000-0005-0000-0000-00007EA90000}"/>
    <cellStyle name="Normal 49 3" xfId="30620" xr:uid="{00000000-0005-0000-0000-00007FA90000}"/>
    <cellStyle name="Normal 49 3 2" xfId="30621" xr:uid="{00000000-0005-0000-0000-000080A90000}"/>
    <cellStyle name="Normal 49 3 3" xfId="30622" xr:uid="{00000000-0005-0000-0000-000081A90000}"/>
    <cellStyle name="Normal 49 3_AVA DVA EL" xfId="30623" xr:uid="{00000000-0005-0000-0000-000082A90000}"/>
    <cellStyle name="Normal 49 4" xfId="30624" xr:uid="{00000000-0005-0000-0000-000083A90000}"/>
    <cellStyle name="Normal 49 4 2" xfId="30625" xr:uid="{00000000-0005-0000-0000-000084A90000}"/>
    <cellStyle name="Normal 49 4 3" xfId="30626" xr:uid="{00000000-0005-0000-0000-000085A90000}"/>
    <cellStyle name="Normal 49 4_AVA DVA EL" xfId="30627" xr:uid="{00000000-0005-0000-0000-000086A90000}"/>
    <cellStyle name="Normal 49 5" xfId="30628" xr:uid="{00000000-0005-0000-0000-000087A90000}"/>
    <cellStyle name="Normal 49 5 2" xfId="30629" xr:uid="{00000000-0005-0000-0000-000088A90000}"/>
    <cellStyle name="Normal 49 5 3" xfId="30630" xr:uid="{00000000-0005-0000-0000-000089A90000}"/>
    <cellStyle name="Normal 49 5_AVA DVA EL" xfId="30631" xr:uid="{00000000-0005-0000-0000-00008AA90000}"/>
    <cellStyle name="Normal 49 6" xfId="30632" xr:uid="{00000000-0005-0000-0000-00008BA90000}"/>
    <cellStyle name="Normal 49_AVA DVA EL" xfId="30633" xr:uid="{00000000-0005-0000-0000-00008CA90000}"/>
    <cellStyle name="Normal 5" xfId="8513" xr:uid="{00000000-0005-0000-0000-00008DA90000}"/>
    <cellStyle name="Normal 5 10" xfId="8514" xr:uid="{00000000-0005-0000-0000-00008EA90000}"/>
    <cellStyle name="Normal 5 10 2" xfId="30634" xr:uid="{00000000-0005-0000-0000-00008FA90000}"/>
    <cellStyle name="Normal 5 10 2 2" xfId="30635" xr:uid="{00000000-0005-0000-0000-000090A90000}"/>
    <cellStyle name="Normal 5 10 2 3" xfId="30636" xr:uid="{00000000-0005-0000-0000-000091A90000}"/>
    <cellStyle name="Normal 5 10 2_AVA DVA EL" xfId="30637" xr:uid="{00000000-0005-0000-0000-000092A90000}"/>
    <cellStyle name="Normal 5 10 3" xfId="30638" xr:uid="{00000000-0005-0000-0000-000093A90000}"/>
    <cellStyle name="Normal 5 10_AVA DVA EL" xfId="30639" xr:uid="{00000000-0005-0000-0000-000094A90000}"/>
    <cellStyle name="Normal 5 11" xfId="8515" xr:uid="{00000000-0005-0000-0000-000095A90000}"/>
    <cellStyle name="Normal 5 11 2" xfId="30640" xr:uid="{00000000-0005-0000-0000-000096A90000}"/>
    <cellStyle name="Normal 5 11 2 2" xfId="30641" xr:uid="{00000000-0005-0000-0000-000097A90000}"/>
    <cellStyle name="Normal 5 11 2 3" xfId="30642" xr:uid="{00000000-0005-0000-0000-000098A90000}"/>
    <cellStyle name="Normal 5 11 2_AVA DVA EL" xfId="30643" xr:uid="{00000000-0005-0000-0000-000099A90000}"/>
    <cellStyle name="Normal 5 11 3" xfId="30644" xr:uid="{00000000-0005-0000-0000-00009AA90000}"/>
    <cellStyle name="Normal 5 11_AVA DVA EL" xfId="30645" xr:uid="{00000000-0005-0000-0000-00009BA90000}"/>
    <cellStyle name="Normal 5 12" xfId="8516" xr:uid="{00000000-0005-0000-0000-00009CA90000}"/>
    <cellStyle name="Normal 5 12 2" xfId="30646" xr:uid="{00000000-0005-0000-0000-00009DA90000}"/>
    <cellStyle name="Normal 5 12 2 2" xfId="30647" xr:uid="{00000000-0005-0000-0000-00009EA90000}"/>
    <cellStyle name="Normal 5 12 2 3" xfId="30648" xr:uid="{00000000-0005-0000-0000-00009FA90000}"/>
    <cellStyle name="Normal 5 12 2_AVA DVA EL" xfId="30649" xr:uid="{00000000-0005-0000-0000-0000A0A90000}"/>
    <cellStyle name="Normal 5 12 3" xfId="30650" xr:uid="{00000000-0005-0000-0000-0000A1A90000}"/>
    <cellStyle name="Normal 5 12_AVA DVA EL" xfId="30651" xr:uid="{00000000-0005-0000-0000-0000A2A90000}"/>
    <cellStyle name="Normal 5 13" xfId="8517" xr:uid="{00000000-0005-0000-0000-0000A3A90000}"/>
    <cellStyle name="Normal 5 13 2" xfId="30652" xr:uid="{00000000-0005-0000-0000-0000A4A90000}"/>
    <cellStyle name="Normal 5 13 2 2" xfId="30653" xr:uid="{00000000-0005-0000-0000-0000A5A90000}"/>
    <cellStyle name="Normal 5 13 2 3" xfId="30654" xr:uid="{00000000-0005-0000-0000-0000A6A90000}"/>
    <cellStyle name="Normal 5 13 2_AVA DVA EL" xfId="30655" xr:uid="{00000000-0005-0000-0000-0000A7A90000}"/>
    <cellStyle name="Normal 5 13 3" xfId="30656" xr:uid="{00000000-0005-0000-0000-0000A8A90000}"/>
    <cellStyle name="Normal 5 13_AVA DVA EL" xfId="30657" xr:uid="{00000000-0005-0000-0000-0000A9A90000}"/>
    <cellStyle name="Normal 5 14" xfId="8518" xr:uid="{00000000-0005-0000-0000-0000AAA90000}"/>
    <cellStyle name="Normal 5 14 2" xfId="30658" xr:uid="{00000000-0005-0000-0000-0000ABA90000}"/>
    <cellStyle name="Normal 5 14 2 2" xfId="30659" xr:uid="{00000000-0005-0000-0000-0000ACA90000}"/>
    <cellStyle name="Normal 5 14 2 3" xfId="30660" xr:uid="{00000000-0005-0000-0000-0000ADA90000}"/>
    <cellStyle name="Normal 5 14 2_AVA DVA EL" xfId="30661" xr:uid="{00000000-0005-0000-0000-0000AEA90000}"/>
    <cellStyle name="Normal 5 14 3" xfId="30662" xr:uid="{00000000-0005-0000-0000-0000AFA90000}"/>
    <cellStyle name="Normal 5 14_AVA DVA EL" xfId="30663" xr:uid="{00000000-0005-0000-0000-0000B0A90000}"/>
    <cellStyle name="Normal 5 15" xfId="8519" xr:uid="{00000000-0005-0000-0000-0000B1A90000}"/>
    <cellStyle name="Normal 5 15 2" xfId="30664" xr:uid="{00000000-0005-0000-0000-0000B2A90000}"/>
    <cellStyle name="Normal 5 15 2 2" xfId="30665" xr:uid="{00000000-0005-0000-0000-0000B3A90000}"/>
    <cellStyle name="Normal 5 15 2 3" xfId="30666" xr:uid="{00000000-0005-0000-0000-0000B4A90000}"/>
    <cellStyle name="Normal 5 15 2_AVA DVA EL" xfId="30667" xr:uid="{00000000-0005-0000-0000-0000B5A90000}"/>
    <cellStyle name="Normal 5 15 3" xfId="30668" xr:uid="{00000000-0005-0000-0000-0000B6A90000}"/>
    <cellStyle name="Normal 5 15_AVA DVA EL" xfId="30669" xr:uid="{00000000-0005-0000-0000-0000B7A90000}"/>
    <cellStyle name="Normal 5 16" xfId="8520" xr:uid="{00000000-0005-0000-0000-0000B8A90000}"/>
    <cellStyle name="Normal 5 16 2" xfId="30670" xr:uid="{00000000-0005-0000-0000-0000B9A90000}"/>
    <cellStyle name="Normal 5 16_AVA DVA EL" xfId="30671"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2" xr:uid="{00000000-0005-0000-0000-0000C6A90000}"/>
    <cellStyle name="Normal 5 2 10 2 2" xfId="30673" xr:uid="{00000000-0005-0000-0000-0000C7A90000}"/>
    <cellStyle name="Normal 5 2 10 2 3" xfId="30674" xr:uid="{00000000-0005-0000-0000-0000C8A90000}"/>
    <cellStyle name="Normal 5 2 10 2_AVA DVA EL" xfId="30675" xr:uid="{00000000-0005-0000-0000-0000C9A90000}"/>
    <cellStyle name="Normal 5 2 10 3" xfId="30676" xr:uid="{00000000-0005-0000-0000-0000CAA90000}"/>
    <cellStyle name="Normal 5 2 10_AVA DVA EL" xfId="30677" xr:uid="{00000000-0005-0000-0000-0000CBA90000}"/>
    <cellStyle name="Normal 5 2 11" xfId="8529" xr:uid="{00000000-0005-0000-0000-0000CCA90000}"/>
    <cellStyle name="Normal 5 2 11 2" xfId="30678" xr:uid="{00000000-0005-0000-0000-0000CDA90000}"/>
    <cellStyle name="Normal 5 2 11 2 2" xfId="30679" xr:uid="{00000000-0005-0000-0000-0000CEA90000}"/>
    <cellStyle name="Normal 5 2 11 2 3" xfId="30680" xr:uid="{00000000-0005-0000-0000-0000CFA90000}"/>
    <cellStyle name="Normal 5 2 11 2_AVA DVA EL" xfId="30681" xr:uid="{00000000-0005-0000-0000-0000D0A90000}"/>
    <cellStyle name="Normal 5 2 11 3" xfId="30682" xr:uid="{00000000-0005-0000-0000-0000D1A90000}"/>
    <cellStyle name="Normal 5 2 11_A01" xfId="35962" xr:uid="{00000000-0005-0000-0000-0000D2A90000}"/>
    <cellStyle name="Normal 5 2 12" xfId="30683" xr:uid="{00000000-0005-0000-0000-0000D3A90000}"/>
    <cellStyle name="Normal 5 2 12 2" xfId="30684" xr:uid="{00000000-0005-0000-0000-0000D4A90000}"/>
    <cellStyle name="Normal 5 2 12 2 2" xfId="30685" xr:uid="{00000000-0005-0000-0000-0000D5A90000}"/>
    <cellStyle name="Normal 5 2 12 2 3" xfId="30686" xr:uid="{00000000-0005-0000-0000-0000D6A90000}"/>
    <cellStyle name="Normal 5 2 12 2_AVA DVA EL" xfId="30687" xr:uid="{00000000-0005-0000-0000-0000D7A90000}"/>
    <cellStyle name="Normal 5 2 12 3" xfId="30688" xr:uid="{00000000-0005-0000-0000-0000D8A90000}"/>
    <cellStyle name="Normal 5 2 12 4" xfId="30689" xr:uid="{00000000-0005-0000-0000-0000D9A90000}"/>
    <cellStyle name="Normal 5 2 12 5" xfId="36135" xr:uid="{00000000-0005-0000-0000-0000DAA90000}"/>
    <cellStyle name="Normal 5 2 12 6" xfId="36022" xr:uid="{00000000-0005-0000-0000-0000DBA90000}"/>
    <cellStyle name="Normal 5 2 12_AVA DVA EL" xfId="30690" xr:uid="{00000000-0005-0000-0000-0000DCA90000}"/>
    <cellStyle name="Normal 5 2 13" xfId="30691" xr:uid="{00000000-0005-0000-0000-0000DDA90000}"/>
    <cellStyle name="Normal 5 2 13 2" xfId="30692" xr:uid="{00000000-0005-0000-0000-0000DEA90000}"/>
    <cellStyle name="Normal 5 2 13 2 2" xfId="36603" xr:uid="{00000000-0005-0000-0000-0000DFA90000}"/>
    <cellStyle name="Normal 5 2 13 3" xfId="30693" xr:uid="{00000000-0005-0000-0000-0000E0A90000}"/>
    <cellStyle name="Normal 5 2 13 4" xfId="36313" xr:uid="{00000000-0005-0000-0000-0000E1A90000}"/>
    <cellStyle name="Normal 5 2 13_AVA DVA EL" xfId="30694" xr:uid="{00000000-0005-0000-0000-0000E2A90000}"/>
    <cellStyle name="Normal 5 2 14" xfId="30695" xr:uid="{00000000-0005-0000-0000-0000E3A90000}"/>
    <cellStyle name="Normal 5 2 14 2" xfId="30696" xr:uid="{00000000-0005-0000-0000-0000E4A90000}"/>
    <cellStyle name="Normal 5 2 14 3" xfId="30697" xr:uid="{00000000-0005-0000-0000-0000E5A90000}"/>
    <cellStyle name="Normal 5 2 14_AVA DVA EL" xfId="30698" xr:uid="{00000000-0005-0000-0000-0000E6A90000}"/>
    <cellStyle name="Normal 5 2 15" xfId="30699" xr:uid="{00000000-0005-0000-0000-0000E7A90000}"/>
    <cellStyle name="Normal 5 2 15 2" xfId="30700" xr:uid="{00000000-0005-0000-0000-0000E8A90000}"/>
    <cellStyle name="Normal 5 2 15 3" xfId="30701" xr:uid="{00000000-0005-0000-0000-0000E9A90000}"/>
    <cellStyle name="Normal 5 2 15_AVA DVA EL" xfId="30702" xr:uid="{00000000-0005-0000-0000-0000EAA90000}"/>
    <cellStyle name="Normal 5 2 16" xfId="30703" xr:uid="{00000000-0005-0000-0000-0000EBA90000}"/>
    <cellStyle name="Normal 5 2 16 2" xfId="30704" xr:uid="{00000000-0005-0000-0000-0000ECA90000}"/>
    <cellStyle name="Normal 5 2 16 3" xfId="30705" xr:uid="{00000000-0005-0000-0000-0000EDA90000}"/>
    <cellStyle name="Normal 5 2 16_AVA DVA EL" xfId="30706" xr:uid="{00000000-0005-0000-0000-0000EEA90000}"/>
    <cellStyle name="Normal 5 2 17" xfId="30707" xr:uid="{00000000-0005-0000-0000-0000EFA90000}"/>
    <cellStyle name="Normal 5 2 17 2" xfId="30708" xr:uid="{00000000-0005-0000-0000-0000F0A90000}"/>
    <cellStyle name="Normal 5 2 17 3" xfId="30709" xr:uid="{00000000-0005-0000-0000-0000F1A90000}"/>
    <cellStyle name="Normal 5 2 17_AVA DVA EL" xfId="30710" xr:uid="{00000000-0005-0000-0000-0000F2A90000}"/>
    <cellStyle name="Normal 5 2 18" xfId="30711" xr:uid="{00000000-0005-0000-0000-0000F3A90000}"/>
    <cellStyle name="Normal 5 2 18 2" xfId="30712" xr:uid="{00000000-0005-0000-0000-0000F4A90000}"/>
    <cellStyle name="Normal 5 2 18 3" xfId="30713" xr:uid="{00000000-0005-0000-0000-0000F5A90000}"/>
    <cellStyle name="Normal 5 2 18_AVA DVA EL" xfId="30714" xr:uid="{00000000-0005-0000-0000-0000F6A90000}"/>
    <cellStyle name="Normal 5 2 19" xfId="36879" xr:uid="{00000000-0005-0000-0000-0000F7A90000}"/>
    <cellStyle name="Normal 5 2 2" xfId="8530" xr:uid="{00000000-0005-0000-0000-0000F8A90000}"/>
    <cellStyle name="Normal 5 2 2 10" xfId="30715" xr:uid="{00000000-0005-0000-0000-0000F9A90000}"/>
    <cellStyle name="Normal 5 2 2 10 2" xfId="30716" xr:uid="{00000000-0005-0000-0000-0000FAA90000}"/>
    <cellStyle name="Normal 5 2 2 10 3" xfId="30717" xr:uid="{00000000-0005-0000-0000-0000FBA90000}"/>
    <cellStyle name="Normal 5 2 2 10_AVA DVA EL" xfId="30718" xr:uid="{00000000-0005-0000-0000-0000FCA90000}"/>
    <cellStyle name="Normal 5 2 2 11" xfId="30719" xr:uid="{00000000-0005-0000-0000-0000FDA90000}"/>
    <cellStyle name="Normal 5 2 2 11 2" xfId="30720" xr:uid="{00000000-0005-0000-0000-0000FEA90000}"/>
    <cellStyle name="Normal 5 2 2 11 3" xfId="30721" xr:uid="{00000000-0005-0000-0000-0000FFA90000}"/>
    <cellStyle name="Normal 5 2 2 11_AVA DVA EL" xfId="30722" xr:uid="{00000000-0005-0000-0000-000000AA0000}"/>
    <cellStyle name="Normal 5 2 2 12" xfId="30723" xr:uid="{00000000-0005-0000-0000-000001AA0000}"/>
    <cellStyle name="Normal 5 2 2 12 2" xfId="30724" xr:uid="{00000000-0005-0000-0000-000002AA0000}"/>
    <cellStyle name="Normal 5 2 2 12 3" xfId="30725" xr:uid="{00000000-0005-0000-0000-000003AA0000}"/>
    <cellStyle name="Normal 5 2 2 12_AVA DVA EL" xfId="30726" xr:uid="{00000000-0005-0000-0000-000004AA0000}"/>
    <cellStyle name="Normal 5 2 2 13" xfId="30727" xr:uid="{00000000-0005-0000-0000-000005AA0000}"/>
    <cellStyle name="Normal 5 2 2 14" xfId="50632" xr:uid="{00000000-0005-0000-0000-000006AA0000}"/>
    <cellStyle name="Normal 5 2 2 2" xfId="30728" xr:uid="{00000000-0005-0000-0000-000007AA0000}"/>
    <cellStyle name="Normal 5 2 2 2 10" xfId="30729" xr:uid="{00000000-0005-0000-0000-000008AA0000}"/>
    <cellStyle name="Normal 5 2 2 2 10 2" xfId="30730" xr:uid="{00000000-0005-0000-0000-000009AA0000}"/>
    <cellStyle name="Normal 5 2 2 2 10 3" xfId="30731" xr:uid="{00000000-0005-0000-0000-00000AAA0000}"/>
    <cellStyle name="Normal 5 2 2 2 10_AVA DVA EL" xfId="30732" xr:uid="{00000000-0005-0000-0000-00000BAA0000}"/>
    <cellStyle name="Normal 5 2 2 2 11" xfId="30733" xr:uid="{00000000-0005-0000-0000-00000CAA0000}"/>
    <cellStyle name="Normal 5 2 2 2 12" xfId="30734" xr:uid="{00000000-0005-0000-0000-00000DAA0000}"/>
    <cellStyle name="Normal 5 2 2 2 13" xfId="36344" xr:uid="{00000000-0005-0000-0000-00000EAA0000}"/>
    <cellStyle name="Normal 5 2 2 2 14" xfId="36430" xr:uid="{00000000-0005-0000-0000-00000FAA0000}"/>
    <cellStyle name="Normal 5 2 2 2 2" xfId="30735" xr:uid="{00000000-0005-0000-0000-000010AA0000}"/>
    <cellStyle name="Normal 5 2 2 2 2 10" xfId="30736" xr:uid="{00000000-0005-0000-0000-000011AA0000}"/>
    <cellStyle name="Normal 5 2 2 2 2 11" xfId="30737" xr:uid="{00000000-0005-0000-0000-000012AA0000}"/>
    <cellStyle name="Normal 5 2 2 2 2 2" xfId="30738" xr:uid="{00000000-0005-0000-0000-000013AA0000}"/>
    <cellStyle name="Normal 5 2 2 2 2 2 2" xfId="30739" xr:uid="{00000000-0005-0000-0000-000014AA0000}"/>
    <cellStyle name="Normal 5 2 2 2 2 2 2 2" xfId="30740" xr:uid="{00000000-0005-0000-0000-000015AA0000}"/>
    <cellStyle name="Normal 5 2 2 2 2 2 2 3" xfId="30741" xr:uid="{00000000-0005-0000-0000-000016AA0000}"/>
    <cellStyle name="Normal 5 2 2 2 2 2 2_AVA DVA EL" xfId="30742" xr:uid="{00000000-0005-0000-0000-000017AA0000}"/>
    <cellStyle name="Normal 5 2 2 2 2 2 3" xfId="30743" xr:uid="{00000000-0005-0000-0000-000018AA0000}"/>
    <cellStyle name="Normal 5 2 2 2 2 2 3 2" xfId="30744" xr:uid="{00000000-0005-0000-0000-000019AA0000}"/>
    <cellStyle name="Normal 5 2 2 2 2 2 3 3" xfId="30745" xr:uid="{00000000-0005-0000-0000-00001AAA0000}"/>
    <cellStyle name="Normal 5 2 2 2 2 2 3_AVA DVA EL" xfId="30746" xr:uid="{00000000-0005-0000-0000-00001BAA0000}"/>
    <cellStyle name="Normal 5 2 2 2 2 2 4" xfId="30747" xr:uid="{00000000-0005-0000-0000-00001CAA0000}"/>
    <cellStyle name="Normal 5 2 2 2 2 2 5" xfId="30748" xr:uid="{00000000-0005-0000-0000-00001DAA0000}"/>
    <cellStyle name="Normal 5 2 2 2 2 2_AVA DVA EL" xfId="30749" xr:uid="{00000000-0005-0000-0000-00001EAA0000}"/>
    <cellStyle name="Normal 5 2 2 2 2 3" xfId="30750" xr:uid="{00000000-0005-0000-0000-00001FAA0000}"/>
    <cellStyle name="Normal 5 2 2 2 2 3 2" xfId="30751" xr:uid="{00000000-0005-0000-0000-000020AA0000}"/>
    <cellStyle name="Normal 5 2 2 2 2 3 3" xfId="30752" xr:uid="{00000000-0005-0000-0000-000021AA0000}"/>
    <cellStyle name="Normal 5 2 2 2 2 3_AVA DVA EL" xfId="30753" xr:uid="{00000000-0005-0000-0000-000022AA0000}"/>
    <cellStyle name="Normal 5 2 2 2 2 4" xfId="30754" xr:uid="{00000000-0005-0000-0000-000023AA0000}"/>
    <cellStyle name="Normal 5 2 2 2 2 4 2" xfId="30755" xr:uid="{00000000-0005-0000-0000-000024AA0000}"/>
    <cellStyle name="Normal 5 2 2 2 2 4 3" xfId="30756" xr:uid="{00000000-0005-0000-0000-000025AA0000}"/>
    <cellStyle name="Normal 5 2 2 2 2 4_AVA DVA EL" xfId="30757" xr:uid="{00000000-0005-0000-0000-000026AA0000}"/>
    <cellStyle name="Normal 5 2 2 2 2 5" xfId="30758" xr:uid="{00000000-0005-0000-0000-000027AA0000}"/>
    <cellStyle name="Normal 5 2 2 2 2 5 2" xfId="30759" xr:uid="{00000000-0005-0000-0000-000028AA0000}"/>
    <cellStyle name="Normal 5 2 2 2 2 5 3" xfId="30760" xr:uid="{00000000-0005-0000-0000-000029AA0000}"/>
    <cellStyle name="Normal 5 2 2 2 2 5_AVA DVA EL" xfId="30761" xr:uid="{00000000-0005-0000-0000-00002AAA0000}"/>
    <cellStyle name="Normal 5 2 2 2 2 6" xfId="30762" xr:uid="{00000000-0005-0000-0000-00002BAA0000}"/>
    <cellStyle name="Normal 5 2 2 2 2 6 2" xfId="30763" xr:uid="{00000000-0005-0000-0000-00002CAA0000}"/>
    <cellStyle name="Normal 5 2 2 2 2 6 3" xfId="30764" xr:uid="{00000000-0005-0000-0000-00002DAA0000}"/>
    <cellStyle name="Normal 5 2 2 2 2 6_AVA DVA EL" xfId="30765" xr:uid="{00000000-0005-0000-0000-00002EAA0000}"/>
    <cellStyle name="Normal 5 2 2 2 2 7" xfId="30766" xr:uid="{00000000-0005-0000-0000-00002FAA0000}"/>
    <cellStyle name="Normal 5 2 2 2 2 7 2" xfId="30767" xr:uid="{00000000-0005-0000-0000-000030AA0000}"/>
    <cellStyle name="Normal 5 2 2 2 2 7 3" xfId="30768" xr:uid="{00000000-0005-0000-0000-000031AA0000}"/>
    <cellStyle name="Normal 5 2 2 2 2 7_AVA DVA EL" xfId="30769" xr:uid="{00000000-0005-0000-0000-000032AA0000}"/>
    <cellStyle name="Normal 5 2 2 2 2 8" xfId="30770" xr:uid="{00000000-0005-0000-0000-000033AA0000}"/>
    <cellStyle name="Normal 5 2 2 2 2 8 2" xfId="30771" xr:uid="{00000000-0005-0000-0000-000034AA0000}"/>
    <cellStyle name="Normal 5 2 2 2 2 8 3" xfId="30772" xr:uid="{00000000-0005-0000-0000-000035AA0000}"/>
    <cellStyle name="Normal 5 2 2 2 2 8_AVA DVA EL" xfId="30773" xr:uid="{00000000-0005-0000-0000-000036AA0000}"/>
    <cellStyle name="Normal 5 2 2 2 2 9" xfId="30774" xr:uid="{00000000-0005-0000-0000-000037AA0000}"/>
    <cellStyle name="Normal 5 2 2 2 2 9 2" xfId="30775" xr:uid="{00000000-0005-0000-0000-000038AA0000}"/>
    <cellStyle name="Normal 5 2 2 2 2 9 3" xfId="30776" xr:uid="{00000000-0005-0000-0000-000039AA0000}"/>
    <cellStyle name="Normal 5 2 2 2 2 9_AVA DVA EL" xfId="30777" xr:uid="{00000000-0005-0000-0000-00003AAA0000}"/>
    <cellStyle name="Normal 5 2 2 2 2_AVA DVA EL" xfId="30778" xr:uid="{00000000-0005-0000-0000-00003BAA0000}"/>
    <cellStyle name="Normal 5 2 2 2 3" xfId="30779" xr:uid="{00000000-0005-0000-0000-00003CAA0000}"/>
    <cellStyle name="Normal 5 2 2 2 3 2" xfId="30780" xr:uid="{00000000-0005-0000-0000-00003DAA0000}"/>
    <cellStyle name="Normal 5 2 2 2 3 2 2" xfId="30781" xr:uid="{00000000-0005-0000-0000-00003EAA0000}"/>
    <cellStyle name="Normal 5 2 2 2 3 2 3" xfId="30782" xr:uid="{00000000-0005-0000-0000-00003FAA0000}"/>
    <cellStyle name="Normal 5 2 2 2 3 2_AVA DVA EL" xfId="30783" xr:uid="{00000000-0005-0000-0000-000040AA0000}"/>
    <cellStyle name="Normal 5 2 2 2 3 3" xfId="30784" xr:uid="{00000000-0005-0000-0000-000041AA0000}"/>
    <cellStyle name="Normal 5 2 2 2 3 3 2" xfId="30785" xr:uid="{00000000-0005-0000-0000-000042AA0000}"/>
    <cellStyle name="Normal 5 2 2 2 3 3 3" xfId="30786" xr:uid="{00000000-0005-0000-0000-000043AA0000}"/>
    <cellStyle name="Normal 5 2 2 2 3 3_AVA DVA EL" xfId="30787" xr:uid="{00000000-0005-0000-0000-000044AA0000}"/>
    <cellStyle name="Normal 5 2 2 2 3 4" xfId="30788" xr:uid="{00000000-0005-0000-0000-000045AA0000}"/>
    <cellStyle name="Normal 5 2 2 2 3 5" xfId="30789" xr:uid="{00000000-0005-0000-0000-000046AA0000}"/>
    <cellStyle name="Normal 5 2 2 2 3_AVA DVA EL" xfId="30790" xr:uid="{00000000-0005-0000-0000-000047AA0000}"/>
    <cellStyle name="Normal 5 2 2 2 4" xfId="30791" xr:uid="{00000000-0005-0000-0000-000048AA0000}"/>
    <cellStyle name="Normal 5 2 2 2 4 2" xfId="30792" xr:uid="{00000000-0005-0000-0000-000049AA0000}"/>
    <cellStyle name="Normal 5 2 2 2 4 3" xfId="30793" xr:uid="{00000000-0005-0000-0000-00004AAA0000}"/>
    <cellStyle name="Normal 5 2 2 2 4_AVA DVA EL" xfId="30794" xr:uid="{00000000-0005-0000-0000-00004BAA0000}"/>
    <cellStyle name="Normal 5 2 2 2 5" xfId="30795" xr:uid="{00000000-0005-0000-0000-00004CAA0000}"/>
    <cellStyle name="Normal 5 2 2 2 5 2" xfId="30796" xr:uid="{00000000-0005-0000-0000-00004DAA0000}"/>
    <cellStyle name="Normal 5 2 2 2 5 3" xfId="30797" xr:uid="{00000000-0005-0000-0000-00004EAA0000}"/>
    <cellStyle name="Normal 5 2 2 2 5_AVA DVA EL" xfId="30798" xr:uid="{00000000-0005-0000-0000-00004FAA0000}"/>
    <cellStyle name="Normal 5 2 2 2 6" xfId="30799" xr:uid="{00000000-0005-0000-0000-000050AA0000}"/>
    <cellStyle name="Normal 5 2 2 2 6 2" xfId="30800" xr:uid="{00000000-0005-0000-0000-000051AA0000}"/>
    <cellStyle name="Normal 5 2 2 2 6 3" xfId="30801" xr:uid="{00000000-0005-0000-0000-000052AA0000}"/>
    <cellStyle name="Normal 5 2 2 2 6_AVA DVA EL" xfId="30802" xr:uid="{00000000-0005-0000-0000-000053AA0000}"/>
    <cellStyle name="Normal 5 2 2 2 7" xfId="30803" xr:uid="{00000000-0005-0000-0000-000054AA0000}"/>
    <cellStyle name="Normal 5 2 2 2 7 2" xfId="30804" xr:uid="{00000000-0005-0000-0000-000055AA0000}"/>
    <cellStyle name="Normal 5 2 2 2 7 3" xfId="30805" xr:uid="{00000000-0005-0000-0000-000056AA0000}"/>
    <cellStyle name="Normal 5 2 2 2 7_AVA DVA EL" xfId="30806" xr:uid="{00000000-0005-0000-0000-000057AA0000}"/>
    <cellStyle name="Normal 5 2 2 2 8" xfId="30807" xr:uid="{00000000-0005-0000-0000-000058AA0000}"/>
    <cellStyle name="Normal 5 2 2 2 8 2" xfId="30808" xr:uid="{00000000-0005-0000-0000-000059AA0000}"/>
    <cellStyle name="Normal 5 2 2 2 8 3" xfId="30809" xr:uid="{00000000-0005-0000-0000-00005AAA0000}"/>
    <cellStyle name="Normal 5 2 2 2 8_AVA DVA EL" xfId="30810" xr:uid="{00000000-0005-0000-0000-00005BAA0000}"/>
    <cellStyle name="Normal 5 2 2 2 9" xfId="30811" xr:uid="{00000000-0005-0000-0000-00005CAA0000}"/>
    <cellStyle name="Normal 5 2 2 2 9 2" xfId="30812" xr:uid="{00000000-0005-0000-0000-00005DAA0000}"/>
    <cellStyle name="Normal 5 2 2 2 9 3" xfId="30813" xr:uid="{00000000-0005-0000-0000-00005EAA0000}"/>
    <cellStyle name="Normal 5 2 2 2 9_AVA DVA EL" xfId="30814" xr:uid="{00000000-0005-0000-0000-00005FAA0000}"/>
    <cellStyle name="Normal 5 2 2 2_AVA DVA EL" xfId="30815" xr:uid="{00000000-0005-0000-0000-000060AA0000}"/>
    <cellStyle name="Normal 5 2 2 3" xfId="30816" xr:uid="{00000000-0005-0000-0000-000061AA0000}"/>
    <cellStyle name="Normal 5 2 2 3 10" xfId="30817" xr:uid="{00000000-0005-0000-0000-000062AA0000}"/>
    <cellStyle name="Normal 5 2 2 3 11" xfId="30818" xr:uid="{00000000-0005-0000-0000-000063AA0000}"/>
    <cellStyle name="Normal 5 2 2 3 2" xfId="30819" xr:uid="{00000000-0005-0000-0000-000064AA0000}"/>
    <cellStyle name="Normal 5 2 2 3 2 2" xfId="30820" xr:uid="{00000000-0005-0000-0000-000065AA0000}"/>
    <cellStyle name="Normal 5 2 2 3 2 2 2" xfId="30821" xr:uid="{00000000-0005-0000-0000-000066AA0000}"/>
    <cellStyle name="Normal 5 2 2 3 2 2 3" xfId="30822" xr:uid="{00000000-0005-0000-0000-000067AA0000}"/>
    <cellStyle name="Normal 5 2 2 3 2 2_AVA DVA EL" xfId="30823" xr:uid="{00000000-0005-0000-0000-000068AA0000}"/>
    <cellStyle name="Normal 5 2 2 3 2 3" xfId="30824" xr:uid="{00000000-0005-0000-0000-000069AA0000}"/>
    <cellStyle name="Normal 5 2 2 3 2 3 2" xfId="30825" xr:uid="{00000000-0005-0000-0000-00006AAA0000}"/>
    <cellStyle name="Normal 5 2 2 3 2 3 3" xfId="30826" xr:uid="{00000000-0005-0000-0000-00006BAA0000}"/>
    <cellStyle name="Normal 5 2 2 3 2 3_AVA DVA EL" xfId="30827" xr:uid="{00000000-0005-0000-0000-00006CAA0000}"/>
    <cellStyle name="Normal 5 2 2 3 2 4" xfId="30828" xr:uid="{00000000-0005-0000-0000-00006DAA0000}"/>
    <cellStyle name="Normal 5 2 2 3 2 5" xfId="30829" xr:uid="{00000000-0005-0000-0000-00006EAA0000}"/>
    <cellStyle name="Normal 5 2 2 3 2_AVA DVA EL" xfId="30830" xr:uid="{00000000-0005-0000-0000-00006FAA0000}"/>
    <cellStyle name="Normal 5 2 2 3 3" xfId="30831" xr:uid="{00000000-0005-0000-0000-000070AA0000}"/>
    <cellStyle name="Normal 5 2 2 3 3 2" xfId="30832" xr:uid="{00000000-0005-0000-0000-000071AA0000}"/>
    <cellStyle name="Normal 5 2 2 3 3 3" xfId="30833" xr:uid="{00000000-0005-0000-0000-000072AA0000}"/>
    <cellStyle name="Normal 5 2 2 3 3_AVA DVA EL" xfId="30834" xr:uid="{00000000-0005-0000-0000-000073AA0000}"/>
    <cellStyle name="Normal 5 2 2 3 4" xfId="30835" xr:uid="{00000000-0005-0000-0000-000074AA0000}"/>
    <cellStyle name="Normal 5 2 2 3 4 2" xfId="30836" xr:uid="{00000000-0005-0000-0000-000075AA0000}"/>
    <cellStyle name="Normal 5 2 2 3 4 3" xfId="30837" xr:uid="{00000000-0005-0000-0000-000076AA0000}"/>
    <cellStyle name="Normal 5 2 2 3 4_AVA DVA EL" xfId="30838" xr:uid="{00000000-0005-0000-0000-000077AA0000}"/>
    <cellStyle name="Normal 5 2 2 3 5" xfId="30839" xr:uid="{00000000-0005-0000-0000-000078AA0000}"/>
    <cellStyle name="Normal 5 2 2 3 5 2" xfId="30840" xr:uid="{00000000-0005-0000-0000-000079AA0000}"/>
    <cellStyle name="Normal 5 2 2 3 5 3" xfId="30841" xr:uid="{00000000-0005-0000-0000-00007AAA0000}"/>
    <cellStyle name="Normal 5 2 2 3 5_AVA DVA EL" xfId="30842" xr:uid="{00000000-0005-0000-0000-00007BAA0000}"/>
    <cellStyle name="Normal 5 2 2 3 6" xfId="30843" xr:uid="{00000000-0005-0000-0000-00007CAA0000}"/>
    <cellStyle name="Normal 5 2 2 3 6 2" xfId="30844" xr:uid="{00000000-0005-0000-0000-00007DAA0000}"/>
    <cellStyle name="Normal 5 2 2 3 6 3" xfId="30845" xr:uid="{00000000-0005-0000-0000-00007EAA0000}"/>
    <cellStyle name="Normal 5 2 2 3 6_AVA DVA EL" xfId="30846" xr:uid="{00000000-0005-0000-0000-00007FAA0000}"/>
    <cellStyle name="Normal 5 2 2 3 7" xfId="30847" xr:uid="{00000000-0005-0000-0000-000080AA0000}"/>
    <cellStyle name="Normal 5 2 2 3 7 2" xfId="30848" xr:uid="{00000000-0005-0000-0000-000081AA0000}"/>
    <cellStyle name="Normal 5 2 2 3 7 3" xfId="30849" xr:uid="{00000000-0005-0000-0000-000082AA0000}"/>
    <cellStyle name="Normal 5 2 2 3 7_AVA DVA EL" xfId="30850" xr:uid="{00000000-0005-0000-0000-000083AA0000}"/>
    <cellStyle name="Normal 5 2 2 3 8" xfId="30851" xr:uid="{00000000-0005-0000-0000-000084AA0000}"/>
    <cellStyle name="Normal 5 2 2 3 8 2" xfId="30852" xr:uid="{00000000-0005-0000-0000-000085AA0000}"/>
    <cellStyle name="Normal 5 2 2 3 8 3" xfId="30853" xr:uid="{00000000-0005-0000-0000-000086AA0000}"/>
    <cellStyle name="Normal 5 2 2 3 8_AVA DVA EL" xfId="30854" xr:uid="{00000000-0005-0000-0000-000087AA0000}"/>
    <cellStyle name="Normal 5 2 2 3 9" xfId="30855" xr:uid="{00000000-0005-0000-0000-000088AA0000}"/>
    <cellStyle name="Normal 5 2 2 3 9 2" xfId="30856" xr:uid="{00000000-0005-0000-0000-000089AA0000}"/>
    <cellStyle name="Normal 5 2 2 3 9 3" xfId="30857" xr:uid="{00000000-0005-0000-0000-00008AAA0000}"/>
    <cellStyle name="Normal 5 2 2 3 9_AVA DVA EL" xfId="30858" xr:uid="{00000000-0005-0000-0000-00008BAA0000}"/>
    <cellStyle name="Normal 5 2 2 3_AVA DVA EL" xfId="30859" xr:uid="{00000000-0005-0000-0000-00008CAA0000}"/>
    <cellStyle name="Normal 5 2 2 4" xfId="30860" xr:uid="{00000000-0005-0000-0000-00008DAA0000}"/>
    <cellStyle name="Normal 5 2 2 4 2" xfId="30861" xr:uid="{00000000-0005-0000-0000-00008EAA0000}"/>
    <cellStyle name="Normal 5 2 2 4 2 2" xfId="30862" xr:uid="{00000000-0005-0000-0000-00008FAA0000}"/>
    <cellStyle name="Normal 5 2 2 4 2 3" xfId="30863" xr:uid="{00000000-0005-0000-0000-000090AA0000}"/>
    <cellStyle name="Normal 5 2 2 4 2_AVA DVA EL" xfId="30864" xr:uid="{00000000-0005-0000-0000-000091AA0000}"/>
    <cellStyle name="Normal 5 2 2 4 3" xfId="30865" xr:uid="{00000000-0005-0000-0000-000092AA0000}"/>
    <cellStyle name="Normal 5 2 2 4 3 2" xfId="30866" xr:uid="{00000000-0005-0000-0000-000093AA0000}"/>
    <cellStyle name="Normal 5 2 2 4 3 3" xfId="30867" xr:uid="{00000000-0005-0000-0000-000094AA0000}"/>
    <cellStyle name="Normal 5 2 2 4 3_AVA DVA EL" xfId="30868" xr:uid="{00000000-0005-0000-0000-000095AA0000}"/>
    <cellStyle name="Normal 5 2 2 4 4" xfId="30869" xr:uid="{00000000-0005-0000-0000-000096AA0000}"/>
    <cellStyle name="Normal 5 2 2 4 5" xfId="30870" xr:uid="{00000000-0005-0000-0000-000097AA0000}"/>
    <cellStyle name="Normal 5 2 2 4_AVA DVA EL" xfId="30871" xr:uid="{00000000-0005-0000-0000-000098AA0000}"/>
    <cellStyle name="Normal 5 2 2 5" xfId="30872" xr:uid="{00000000-0005-0000-0000-000099AA0000}"/>
    <cellStyle name="Normal 5 2 2 5 2" xfId="30873" xr:uid="{00000000-0005-0000-0000-00009AAA0000}"/>
    <cellStyle name="Normal 5 2 2 5 3" xfId="30874" xr:uid="{00000000-0005-0000-0000-00009BAA0000}"/>
    <cellStyle name="Normal 5 2 2 5_AVA DVA EL" xfId="30875" xr:uid="{00000000-0005-0000-0000-00009CAA0000}"/>
    <cellStyle name="Normal 5 2 2 6" xfId="30876" xr:uid="{00000000-0005-0000-0000-00009DAA0000}"/>
    <cellStyle name="Normal 5 2 2 6 2" xfId="30877" xr:uid="{00000000-0005-0000-0000-00009EAA0000}"/>
    <cellStyle name="Normal 5 2 2 6 3" xfId="30878" xr:uid="{00000000-0005-0000-0000-00009FAA0000}"/>
    <cellStyle name="Normal 5 2 2 6_AVA DVA EL" xfId="30879" xr:uid="{00000000-0005-0000-0000-0000A0AA0000}"/>
    <cellStyle name="Normal 5 2 2 7" xfId="30880" xr:uid="{00000000-0005-0000-0000-0000A1AA0000}"/>
    <cellStyle name="Normal 5 2 2 7 2" xfId="30881" xr:uid="{00000000-0005-0000-0000-0000A2AA0000}"/>
    <cellStyle name="Normal 5 2 2 7 3" xfId="30882" xr:uid="{00000000-0005-0000-0000-0000A3AA0000}"/>
    <cellStyle name="Normal 5 2 2 7_AVA DVA EL" xfId="30883" xr:uid="{00000000-0005-0000-0000-0000A4AA0000}"/>
    <cellStyle name="Normal 5 2 2 8" xfId="30884" xr:uid="{00000000-0005-0000-0000-0000A5AA0000}"/>
    <cellStyle name="Normal 5 2 2 8 2" xfId="30885" xr:uid="{00000000-0005-0000-0000-0000A6AA0000}"/>
    <cellStyle name="Normal 5 2 2 8 3" xfId="30886" xr:uid="{00000000-0005-0000-0000-0000A7AA0000}"/>
    <cellStyle name="Normal 5 2 2 8_AVA DVA EL" xfId="30887" xr:uid="{00000000-0005-0000-0000-0000A8AA0000}"/>
    <cellStyle name="Normal 5 2 2 9" xfId="30888" xr:uid="{00000000-0005-0000-0000-0000A9AA0000}"/>
    <cellStyle name="Normal 5 2 2 9 2" xfId="30889" xr:uid="{00000000-0005-0000-0000-0000AAAA0000}"/>
    <cellStyle name="Normal 5 2 2 9 3" xfId="30890" xr:uid="{00000000-0005-0000-0000-0000ABAA0000}"/>
    <cellStyle name="Normal 5 2 2 9_AVA DVA EL" xfId="30891" xr:uid="{00000000-0005-0000-0000-0000ACAA0000}"/>
    <cellStyle name="Normal 5 2 2_A01" xfId="35963" xr:uid="{00000000-0005-0000-0000-0000ADAA0000}"/>
    <cellStyle name="Normal 5 2 20" xfId="50633" xr:uid="{00000000-0005-0000-0000-0000AEAA0000}"/>
    <cellStyle name="Normal 5 2 21" xfId="50634" xr:uid="{00000000-0005-0000-0000-0000AFAA0000}"/>
    <cellStyle name="Normal 5 2 3" xfId="8531" xr:uid="{00000000-0005-0000-0000-0000B0AA0000}"/>
    <cellStyle name="Normal 5 2 3 10" xfId="30892" xr:uid="{00000000-0005-0000-0000-0000B1AA0000}"/>
    <cellStyle name="Normal 5 2 3 10 2" xfId="30893" xr:uid="{00000000-0005-0000-0000-0000B2AA0000}"/>
    <cellStyle name="Normal 5 2 3 10 3" xfId="30894" xr:uid="{00000000-0005-0000-0000-0000B3AA0000}"/>
    <cellStyle name="Normal 5 2 3 10_AVA DVA EL" xfId="30895" xr:uid="{00000000-0005-0000-0000-0000B4AA0000}"/>
    <cellStyle name="Normal 5 2 3 11" xfId="30896" xr:uid="{00000000-0005-0000-0000-0000B5AA0000}"/>
    <cellStyle name="Normal 5 2 3 11 2" xfId="30897" xr:uid="{00000000-0005-0000-0000-0000B6AA0000}"/>
    <cellStyle name="Normal 5 2 3 11 3" xfId="30898" xr:uid="{00000000-0005-0000-0000-0000B7AA0000}"/>
    <cellStyle name="Normal 5 2 3 11_AVA DVA EL" xfId="30899" xr:uid="{00000000-0005-0000-0000-0000B8AA0000}"/>
    <cellStyle name="Normal 5 2 3 12" xfId="30900" xr:uid="{00000000-0005-0000-0000-0000B9AA0000}"/>
    <cellStyle name="Normal 5 2 3 12 2" xfId="30901" xr:uid="{00000000-0005-0000-0000-0000BAAA0000}"/>
    <cellStyle name="Normal 5 2 3 12 3" xfId="30902" xr:uid="{00000000-0005-0000-0000-0000BBAA0000}"/>
    <cellStyle name="Normal 5 2 3 12_AVA DVA EL" xfId="30903" xr:uid="{00000000-0005-0000-0000-0000BCAA0000}"/>
    <cellStyle name="Normal 5 2 3 13" xfId="30904" xr:uid="{00000000-0005-0000-0000-0000BDAA0000}"/>
    <cellStyle name="Normal 5 2 3 14" xfId="50635" xr:uid="{00000000-0005-0000-0000-0000BEAA0000}"/>
    <cellStyle name="Normal 5 2 3 2" xfId="30905" xr:uid="{00000000-0005-0000-0000-0000BFAA0000}"/>
    <cellStyle name="Normal 5 2 3 2 10" xfId="30906" xr:uid="{00000000-0005-0000-0000-0000C0AA0000}"/>
    <cellStyle name="Normal 5 2 3 2 10 2" xfId="30907" xr:uid="{00000000-0005-0000-0000-0000C1AA0000}"/>
    <cellStyle name="Normal 5 2 3 2 10 3" xfId="30908" xr:uid="{00000000-0005-0000-0000-0000C2AA0000}"/>
    <cellStyle name="Normal 5 2 3 2 10_AVA DVA EL" xfId="30909" xr:uid="{00000000-0005-0000-0000-0000C3AA0000}"/>
    <cellStyle name="Normal 5 2 3 2 11" xfId="30910" xr:uid="{00000000-0005-0000-0000-0000C4AA0000}"/>
    <cellStyle name="Normal 5 2 3 2 12" xfId="30911" xr:uid="{00000000-0005-0000-0000-0000C5AA0000}"/>
    <cellStyle name="Normal 5 2 3 2 2" xfId="30912" xr:uid="{00000000-0005-0000-0000-0000C6AA0000}"/>
    <cellStyle name="Normal 5 2 3 2 2 10" xfId="30913" xr:uid="{00000000-0005-0000-0000-0000C7AA0000}"/>
    <cellStyle name="Normal 5 2 3 2 2 11" xfId="30914" xr:uid="{00000000-0005-0000-0000-0000C8AA0000}"/>
    <cellStyle name="Normal 5 2 3 2 2 2" xfId="30915" xr:uid="{00000000-0005-0000-0000-0000C9AA0000}"/>
    <cellStyle name="Normal 5 2 3 2 2 2 2" xfId="30916" xr:uid="{00000000-0005-0000-0000-0000CAAA0000}"/>
    <cellStyle name="Normal 5 2 3 2 2 2 2 2" xfId="30917" xr:uid="{00000000-0005-0000-0000-0000CBAA0000}"/>
    <cellStyle name="Normal 5 2 3 2 2 2 2 3" xfId="30918" xr:uid="{00000000-0005-0000-0000-0000CCAA0000}"/>
    <cellStyle name="Normal 5 2 3 2 2 2 2_AVA DVA EL" xfId="30919" xr:uid="{00000000-0005-0000-0000-0000CDAA0000}"/>
    <cellStyle name="Normal 5 2 3 2 2 2 3" xfId="30920" xr:uid="{00000000-0005-0000-0000-0000CEAA0000}"/>
    <cellStyle name="Normal 5 2 3 2 2 2 3 2" xfId="30921" xr:uid="{00000000-0005-0000-0000-0000CFAA0000}"/>
    <cellStyle name="Normal 5 2 3 2 2 2 3 3" xfId="30922" xr:uid="{00000000-0005-0000-0000-0000D0AA0000}"/>
    <cellStyle name="Normal 5 2 3 2 2 2 3_AVA DVA EL" xfId="30923" xr:uid="{00000000-0005-0000-0000-0000D1AA0000}"/>
    <cellStyle name="Normal 5 2 3 2 2 2 4" xfId="30924" xr:uid="{00000000-0005-0000-0000-0000D2AA0000}"/>
    <cellStyle name="Normal 5 2 3 2 2 2 5" xfId="30925" xr:uid="{00000000-0005-0000-0000-0000D3AA0000}"/>
    <cellStyle name="Normal 5 2 3 2 2 2_AVA DVA EL" xfId="30926" xr:uid="{00000000-0005-0000-0000-0000D4AA0000}"/>
    <cellStyle name="Normal 5 2 3 2 2 3" xfId="30927" xr:uid="{00000000-0005-0000-0000-0000D5AA0000}"/>
    <cellStyle name="Normal 5 2 3 2 2 3 2" xfId="30928" xr:uid="{00000000-0005-0000-0000-0000D6AA0000}"/>
    <cellStyle name="Normal 5 2 3 2 2 3 3" xfId="30929" xr:uid="{00000000-0005-0000-0000-0000D7AA0000}"/>
    <cellStyle name="Normal 5 2 3 2 2 3_AVA DVA EL" xfId="30930" xr:uid="{00000000-0005-0000-0000-0000D8AA0000}"/>
    <cellStyle name="Normal 5 2 3 2 2 4" xfId="30931" xr:uid="{00000000-0005-0000-0000-0000D9AA0000}"/>
    <cellStyle name="Normal 5 2 3 2 2 4 2" xfId="30932" xr:uid="{00000000-0005-0000-0000-0000DAAA0000}"/>
    <cellStyle name="Normal 5 2 3 2 2 4 3" xfId="30933" xr:uid="{00000000-0005-0000-0000-0000DBAA0000}"/>
    <cellStyle name="Normal 5 2 3 2 2 4_AVA DVA EL" xfId="30934" xr:uid="{00000000-0005-0000-0000-0000DCAA0000}"/>
    <cellStyle name="Normal 5 2 3 2 2 5" xfId="30935" xr:uid="{00000000-0005-0000-0000-0000DDAA0000}"/>
    <cellStyle name="Normal 5 2 3 2 2 5 2" xfId="30936" xr:uid="{00000000-0005-0000-0000-0000DEAA0000}"/>
    <cellStyle name="Normal 5 2 3 2 2 5 3" xfId="30937" xr:uid="{00000000-0005-0000-0000-0000DFAA0000}"/>
    <cellStyle name="Normal 5 2 3 2 2 5_AVA DVA EL" xfId="30938" xr:uid="{00000000-0005-0000-0000-0000E0AA0000}"/>
    <cellStyle name="Normal 5 2 3 2 2 6" xfId="30939" xr:uid="{00000000-0005-0000-0000-0000E1AA0000}"/>
    <cellStyle name="Normal 5 2 3 2 2 6 2" xfId="30940" xr:uid="{00000000-0005-0000-0000-0000E2AA0000}"/>
    <cellStyle name="Normal 5 2 3 2 2 6 3" xfId="30941" xr:uid="{00000000-0005-0000-0000-0000E3AA0000}"/>
    <cellStyle name="Normal 5 2 3 2 2 6_AVA DVA EL" xfId="30942" xr:uid="{00000000-0005-0000-0000-0000E4AA0000}"/>
    <cellStyle name="Normal 5 2 3 2 2 7" xfId="30943" xr:uid="{00000000-0005-0000-0000-0000E5AA0000}"/>
    <cellStyle name="Normal 5 2 3 2 2 7 2" xfId="30944" xr:uid="{00000000-0005-0000-0000-0000E6AA0000}"/>
    <cellStyle name="Normal 5 2 3 2 2 7 3" xfId="30945" xr:uid="{00000000-0005-0000-0000-0000E7AA0000}"/>
    <cellStyle name="Normal 5 2 3 2 2 7_AVA DVA EL" xfId="30946" xr:uid="{00000000-0005-0000-0000-0000E8AA0000}"/>
    <cellStyle name="Normal 5 2 3 2 2 8" xfId="30947" xr:uid="{00000000-0005-0000-0000-0000E9AA0000}"/>
    <cellStyle name="Normal 5 2 3 2 2 8 2" xfId="30948" xr:uid="{00000000-0005-0000-0000-0000EAAA0000}"/>
    <cellStyle name="Normal 5 2 3 2 2 8 3" xfId="30949" xr:uid="{00000000-0005-0000-0000-0000EBAA0000}"/>
    <cellStyle name="Normal 5 2 3 2 2 8_AVA DVA EL" xfId="30950" xr:uid="{00000000-0005-0000-0000-0000ECAA0000}"/>
    <cellStyle name="Normal 5 2 3 2 2 9" xfId="30951" xr:uid="{00000000-0005-0000-0000-0000EDAA0000}"/>
    <cellStyle name="Normal 5 2 3 2 2 9 2" xfId="30952" xr:uid="{00000000-0005-0000-0000-0000EEAA0000}"/>
    <cellStyle name="Normal 5 2 3 2 2 9 3" xfId="30953" xr:uid="{00000000-0005-0000-0000-0000EFAA0000}"/>
    <cellStyle name="Normal 5 2 3 2 2 9_AVA DVA EL" xfId="30954" xr:uid="{00000000-0005-0000-0000-0000F0AA0000}"/>
    <cellStyle name="Normal 5 2 3 2 2_AVA DVA EL" xfId="30955" xr:uid="{00000000-0005-0000-0000-0000F1AA0000}"/>
    <cellStyle name="Normal 5 2 3 2 3" xfId="30956" xr:uid="{00000000-0005-0000-0000-0000F2AA0000}"/>
    <cellStyle name="Normal 5 2 3 2 3 2" xfId="30957" xr:uid="{00000000-0005-0000-0000-0000F3AA0000}"/>
    <cellStyle name="Normal 5 2 3 2 3 2 2" xfId="30958" xr:uid="{00000000-0005-0000-0000-0000F4AA0000}"/>
    <cellStyle name="Normal 5 2 3 2 3 2 3" xfId="30959" xr:uid="{00000000-0005-0000-0000-0000F5AA0000}"/>
    <cellStyle name="Normal 5 2 3 2 3 2_AVA DVA EL" xfId="30960" xr:uid="{00000000-0005-0000-0000-0000F6AA0000}"/>
    <cellStyle name="Normal 5 2 3 2 3 3" xfId="30961" xr:uid="{00000000-0005-0000-0000-0000F7AA0000}"/>
    <cellStyle name="Normal 5 2 3 2 3 3 2" xfId="30962" xr:uid="{00000000-0005-0000-0000-0000F8AA0000}"/>
    <cellStyle name="Normal 5 2 3 2 3 3 3" xfId="30963" xr:uid="{00000000-0005-0000-0000-0000F9AA0000}"/>
    <cellStyle name="Normal 5 2 3 2 3 3_AVA DVA EL" xfId="30964" xr:uid="{00000000-0005-0000-0000-0000FAAA0000}"/>
    <cellStyle name="Normal 5 2 3 2 3 4" xfId="30965" xr:uid="{00000000-0005-0000-0000-0000FBAA0000}"/>
    <cellStyle name="Normal 5 2 3 2 3 5" xfId="30966" xr:uid="{00000000-0005-0000-0000-0000FCAA0000}"/>
    <cellStyle name="Normal 5 2 3 2 3_AVA DVA EL" xfId="30967" xr:uid="{00000000-0005-0000-0000-0000FDAA0000}"/>
    <cellStyle name="Normal 5 2 3 2 4" xfId="30968" xr:uid="{00000000-0005-0000-0000-0000FEAA0000}"/>
    <cellStyle name="Normal 5 2 3 2 4 2" xfId="30969" xr:uid="{00000000-0005-0000-0000-0000FFAA0000}"/>
    <cellStyle name="Normal 5 2 3 2 4 3" xfId="30970" xr:uid="{00000000-0005-0000-0000-000000AB0000}"/>
    <cellStyle name="Normal 5 2 3 2 4_AVA DVA EL" xfId="30971" xr:uid="{00000000-0005-0000-0000-000001AB0000}"/>
    <cellStyle name="Normal 5 2 3 2 5" xfId="30972" xr:uid="{00000000-0005-0000-0000-000002AB0000}"/>
    <cellStyle name="Normal 5 2 3 2 5 2" xfId="30973" xr:uid="{00000000-0005-0000-0000-000003AB0000}"/>
    <cellStyle name="Normal 5 2 3 2 5 3" xfId="30974" xr:uid="{00000000-0005-0000-0000-000004AB0000}"/>
    <cellStyle name="Normal 5 2 3 2 5_AVA DVA EL" xfId="30975" xr:uid="{00000000-0005-0000-0000-000005AB0000}"/>
    <cellStyle name="Normal 5 2 3 2 6" xfId="30976" xr:uid="{00000000-0005-0000-0000-000006AB0000}"/>
    <cellStyle name="Normal 5 2 3 2 6 2" xfId="30977" xr:uid="{00000000-0005-0000-0000-000007AB0000}"/>
    <cellStyle name="Normal 5 2 3 2 6 3" xfId="30978" xr:uid="{00000000-0005-0000-0000-000008AB0000}"/>
    <cellStyle name="Normal 5 2 3 2 6_AVA DVA EL" xfId="30979" xr:uid="{00000000-0005-0000-0000-000009AB0000}"/>
    <cellStyle name="Normal 5 2 3 2 7" xfId="30980" xr:uid="{00000000-0005-0000-0000-00000AAB0000}"/>
    <cellStyle name="Normal 5 2 3 2 7 2" xfId="30981" xr:uid="{00000000-0005-0000-0000-00000BAB0000}"/>
    <cellStyle name="Normal 5 2 3 2 7 3" xfId="30982" xr:uid="{00000000-0005-0000-0000-00000CAB0000}"/>
    <cellStyle name="Normal 5 2 3 2 7_AVA DVA EL" xfId="30983" xr:uid="{00000000-0005-0000-0000-00000DAB0000}"/>
    <cellStyle name="Normal 5 2 3 2 8" xfId="30984" xr:uid="{00000000-0005-0000-0000-00000EAB0000}"/>
    <cellStyle name="Normal 5 2 3 2 8 2" xfId="30985" xr:uid="{00000000-0005-0000-0000-00000FAB0000}"/>
    <cellStyle name="Normal 5 2 3 2 8 3" xfId="30986" xr:uid="{00000000-0005-0000-0000-000010AB0000}"/>
    <cellStyle name="Normal 5 2 3 2 8_AVA DVA EL" xfId="30987" xr:uid="{00000000-0005-0000-0000-000011AB0000}"/>
    <cellStyle name="Normal 5 2 3 2 9" xfId="30988" xr:uid="{00000000-0005-0000-0000-000012AB0000}"/>
    <cellStyle name="Normal 5 2 3 2 9 2" xfId="30989" xr:uid="{00000000-0005-0000-0000-000013AB0000}"/>
    <cellStyle name="Normal 5 2 3 2 9 3" xfId="30990" xr:uid="{00000000-0005-0000-0000-000014AB0000}"/>
    <cellStyle name="Normal 5 2 3 2 9_AVA DVA EL" xfId="30991" xr:uid="{00000000-0005-0000-0000-000015AB0000}"/>
    <cellStyle name="Normal 5 2 3 2_AVA DVA EL" xfId="30992" xr:uid="{00000000-0005-0000-0000-000016AB0000}"/>
    <cellStyle name="Normal 5 2 3 3" xfId="30993" xr:uid="{00000000-0005-0000-0000-000017AB0000}"/>
    <cellStyle name="Normal 5 2 3 3 10" xfId="30994" xr:uid="{00000000-0005-0000-0000-000018AB0000}"/>
    <cellStyle name="Normal 5 2 3 3 11" xfId="30995" xr:uid="{00000000-0005-0000-0000-000019AB0000}"/>
    <cellStyle name="Normal 5 2 3 3 2" xfId="30996" xr:uid="{00000000-0005-0000-0000-00001AAB0000}"/>
    <cellStyle name="Normal 5 2 3 3 2 2" xfId="30997" xr:uid="{00000000-0005-0000-0000-00001BAB0000}"/>
    <cellStyle name="Normal 5 2 3 3 2 2 2" xfId="30998" xr:uid="{00000000-0005-0000-0000-00001CAB0000}"/>
    <cellStyle name="Normal 5 2 3 3 2 2 3" xfId="30999" xr:uid="{00000000-0005-0000-0000-00001DAB0000}"/>
    <cellStyle name="Normal 5 2 3 3 2 2_AVA DVA EL" xfId="31000" xr:uid="{00000000-0005-0000-0000-00001EAB0000}"/>
    <cellStyle name="Normal 5 2 3 3 2 3" xfId="31001" xr:uid="{00000000-0005-0000-0000-00001FAB0000}"/>
    <cellStyle name="Normal 5 2 3 3 2 3 2" xfId="31002" xr:uid="{00000000-0005-0000-0000-000020AB0000}"/>
    <cellStyle name="Normal 5 2 3 3 2 3 3" xfId="31003" xr:uid="{00000000-0005-0000-0000-000021AB0000}"/>
    <cellStyle name="Normal 5 2 3 3 2 3_AVA DVA EL" xfId="31004" xr:uid="{00000000-0005-0000-0000-000022AB0000}"/>
    <cellStyle name="Normal 5 2 3 3 2 4" xfId="31005" xr:uid="{00000000-0005-0000-0000-000023AB0000}"/>
    <cellStyle name="Normal 5 2 3 3 2 5" xfId="31006" xr:uid="{00000000-0005-0000-0000-000024AB0000}"/>
    <cellStyle name="Normal 5 2 3 3 2_AVA DVA EL" xfId="31007" xr:uid="{00000000-0005-0000-0000-000025AB0000}"/>
    <cellStyle name="Normal 5 2 3 3 3" xfId="31008" xr:uid="{00000000-0005-0000-0000-000026AB0000}"/>
    <cellStyle name="Normal 5 2 3 3 3 2" xfId="31009" xr:uid="{00000000-0005-0000-0000-000027AB0000}"/>
    <cellStyle name="Normal 5 2 3 3 3 3" xfId="31010" xr:uid="{00000000-0005-0000-0000-000028AB0000}"/>
    <cellStyle name="Normal 5 2 3 3 3_AVA DVA EL" xfId="31011" xr:uid="{00000000-0005-0000-0000-000029AB0000}"/>
    <cellStyle name="Normal 5 2 3 3 4" xfId="31012" xr:uid="{00000000-0005-0000-0000-00002AAB0000}"/>
    <cellStyle name="Normal 5 2 3 3 4 2" xfId="31013" xr:uid="{00000000-0005-0000-0000-00002BAB0000}"/>
    <cellStyle name="Normal 5 2 3 3 4 3" xfId="31014" xr:uid="{00000000-0005-0000-0000-00002CAB0000}"/>
    <cellStyle name="Normal 5 2 3 3 4_AVA DVA EL" xfId="31015" xr:uid="{00000000-0005-0000-0000-00002DAB0000}"/>
    <cellStyle name="Normal 5 2 3 3 5" xfId="31016" xr:uid="{00000000-0005-0000-0000-00002EAB0000}"/>
    <cellStyle name="Normal 5 2 3 3 5 2" xfId="31017" xr:uid="{00000000-0005-0000-0000-00002FAB0000}"/>
    <cellStyle name="Normal 5 2 3 3 5 3" xfId="31018" xr:uid="{00000000-0005-0000-0000-000030AB0000}"/>
    <cellStyle name="Normal 5 2 3 3 5_AVA DVA EL" xfId="31019" xr:uid="{00000000-0005-0000-0000-000031AB0000}"/>
    <cellStyle name="Normal 5 2 3 3 6" xfId="31020" xr:uid="{00000000-0005-0000-0000-000032AB0000}"/>
    <cellStyle name="Normal 5 2 3 3 6 2" xfId="31021" xr:uid="{00000000-0005-0000-0000-000033AB0000}"/>
    <cellStyle name="Normal 5 2 3 3 6 3" xfId="31022" xr:uid="{00000000-0005-0000-0000-000034AB0000}"/>
    <cellStyle name="Normal 5 2 3 3 6_AVA DVA EL" xfId="31023" xr:uid="{00000000-0005-0000-0000-000035AB0000}"/>
    <cellStyle name="Normal 5 2 3 3 7" xfId="31024" xr:uid="{00000000-0005-0000-0000-000036AB0000}"/>
    <cellStyle name="Normal 5 2 3 3 7 2" xfId="31025" xr:uid="{00000000-0005-0000-0000-000037AB0000}"/>
    <cellStyle name="Normal 5 2 3 3 7 3" xfId="31026" xr:uid="{00000000-0005-0000-0000-000038AB0000}"/>
    <cellStyle name="Normal 5 2 3 3 7_AVA DVA EL" xfId="31027" xr:uid="{00000000-0005-0000-0000-000039AB0000}"/>
    <cellStyle name="Normal 5 2 3 3 8" xfId="31028" xr:uid="{00000000-0005-0000-0000-00003AAB0000}"/>
    <cellStyle name="Normal 5 2 3 3 8 2" xfId="31029" xr:uid="{00000000-0005-0000-0000-00003BAB0000}"/>
    <cellStyle name="Normal 5 2 3 3 8 3" xfId="31030" xr:uid="{00000000-0005-0000-0000-00003CAB0000}"/>
    <cellStyle name="Normal 5 2 3 3 8_AVA DVA EL" xfId="31031" xr:uid="{00000000-0005-0000-0000-00003DAB0000}"/>
    <cellStyle name="Normal 5 2 3 3 9" xfId="31032" xr:uid="{00000000-0005-0000-0000-00003EAB0000}"/>
    <cellStyle name="Normal 5 2 3 3 9 2" xfId="31033" xr:uid="{00000000-0005-0000-0000-00003FAB0000}"/>
    <cellStyle name="Normal 5 2 3 3 9 3" xfId="31034" xr:uid="{00000000-0005-0000-0000-000040AB0000}"/>
    <cellStyle name="Normal 5 2 3 3 9_AVA DVA EL" xfId="31035" xr:uid="{00000000-0005-0000-0000-000041AB0000}"/>
    <cellStyle name="Normal 5 2 3 3_AVA DVA EL" xfId="31036" xr:uid="{00000000-0005-0000-0000-000042AB0000}"/>
    <cellStyle name="Normal 5 2 3 4" xfId="31037" xr:uid="{00000000-0005-0000-0000-000043AB0000}"/>
    <cellStyle name="Normal 5 2 3 4 2" xfId="31038" xr:uid="{00000000-0005-0000-0000-000044AB0000}"/>
    <cellStyle name="Normal 5 2 3 4 2 2" xfId="31039" xr:uid="{00000000-0005-0000-0000-000045AB0000}"/>
    <cellStyle name="Normal 5 2 3 4 2 3" xfId="31040" xr:uid="{00000000-0005-0000-0000-000046AB0000}"/>
    <cellStyle name="Normal 5 2 3 4 2_AVA DVA EL" xfId="31041" xr:uid="{00000000-0005-0000-0000-000047AB0000}"/>
    <cellStyle name="Normal 5 2 3 4 3" xfId="31042" xr:uid="{00000000-0005-0000-0000-000048AB0000}"/>
    <cellStyle name="Normal 5 2 3 4 3 2" xfId="31043" xr:uid="{00000000-0005-0000-0000-000049AB0000}"/>
    <cellStyle name="Normal 5 2 3 4 3 3" xfId="31044" xr:uid="{00000000-0005-0000-0000-00004AAB0000}"/>
    <cellStyle name="Normal 5 2 3 4 3_AVA DVA EL" xfId="31045" xr:uid="{00000000-0005-0000-0000-00004BAB0000}"/>
    <cellStyle name="Normal 5 2 3 4 4" xfId="31046" xr:uid="{00000000-0005-0000-0000-00004CAB0000}"/>
    <cellStyle name="Normal 5 2 3 4 5" xfId="31047" xr:uid="{00000000-0005-0000-0000-00004DAB0000}"/>
    <cellStyle name="Normal 5 2 3 4_AVA DVA EL" xfId="31048" xr:uid="{00000000-0005-0000-0000-00004EAB0000}"/>
    <cellStyle name="Normal 5 2 3 5" xfId="31049" xr:uid="{00000000-0005-0000-0000-00004FAB0000}"/>
    <cellStyle name="Normal 5 2 3 5 2" xfId="31050" xr:uid="{00000000-0005-0000-0000-000050AB0000}"/>
    <cellStyle name="Normal 5 2 3 5 3" xfId="31051" xr:uid="{00000000-0005-0000-0000-000051AB0000}"/>
    <cellStyle name="Normal 5 2 3 5_AVA DVA EL" xfId="31052" xr:uid="{00000000-0005-0000-0000-000052AB0000}"/>
    <cellStyle name="Normal 5 2 3 6" xfId="31053" xr:uid="{00000000-0005-0000-0000-000053AB0000}"/>
    <cellStyle name="Normal 5 2 3 6 2" xfId="31054" xr:uid="{00000000-0005-0000-0000-000054AB0000}"/>
    <cellStyle name="Normal 5 2 3 6 3" xfId="31055" xr:uid="{00000000-0005-0000-0000-000055AB0000}"/>
    <cellStyle name="Normal 5 2 3 6_AVA DVA EL" xfId="31056" xr:uid="{00000000-0005-0000-0000-000056AB0000}"/>
    <cellStyle name="Normal 5 2 3 7" xfId="31057" xr:uid="{00000000-0005-0000-0000-000057AB0000}"/>
    <cellStyle name="Normal 5 2 3 7 2" xfId="31058" xr:uid="{00000000-0005-0000-0000-000058AB0000}"/>
    <cellStyle name="Normal 5 2 3 7 3" xfId="31059" xr:uid="{00000000-0005-0000-0000-000059AB0000}"/>
    <cellStyle name="Normal 5 2 3 7_AVA DVA EL" xfId="31060" xr:uid="{00000000-0005-0000-0000-00005AAB0000}"/>
    <cellStyle name="Normal 5 2 3 8" xfId="31061" xr:uid="{00000000-0005-0000-0000-00005BAB0000}"/>
    <cellStyle name="Normal 5 2 3 8 2" xfId="31062" xr:uid="{00000000-0005-0000-0000-00005CAB0000}"/>
    <cellStyle name="Normal 5 2 3 8 3" xfId="31063" xr:uid="{00000000-0005-0000-0000-00005DAB0000}"/>
    <cellStyle name="Normal 5 2 3 8_AVA DVA EL" xfId="31064" xr:uid="{00000000-0005-0000-0000-00005EAB0000}"/>
    <cellStyle name="Normal 5 2 3 9" xfId="31065" xr:uid="{00000000-0005-0000-0000-00005FAB0000}"/>
    <cellStyle name="Normal 5 2 3 9 2" xfId="31066" xr:uid="{00000000-0005-0000-0000-000060AB0000}"/>
    <cellStyle name="Normal 5 2 3 9 3" xfId="31067" xr:uid="{00000000-0005-0000-0000-000061AB0000}"/>
    <cellStyle name="Normal 5 2 3 9_AVA DVA EL" xfId="31068" xr:uid="{00000000-0005-0000-0000-000062AB0000}"/>
    <cellStyle name="Normal 5 2 3_A01" xfId="35964" xr:uid="{00000000-0005-0000-0000-000063AB0000}"/>
    <cellStyle name="Normal 5 2 4" xfId="8532" xr:uid="{00000000-0005-0000-0000-000064AB0000}"/>
    <cellStyle name="Normal 5 2 4 10" xfId="31069" xr:uid="{00000000-0005-0000-0000-000065AB0000}"/>
    <cellStyle name="Normal 5 2 4 10 2" xfId="31070" xr:uid="{00000000-0005-0000-0000-000066AB0000}"/>
    <cellStyle name="Normal 5 2 4 10 3" xfId="31071" xr:uid="{00000000-0005-0000-0000-000067AB0000}"/>
    <cellStyle name="Normal 5 2 4 10_AVA DVA EL" xfId="31072" xr:uid="{00000000-0005-0000-0000-000068AB0000}"/>
    <cellStyle name="Normal 5 2 4 11" xfId="31073" xr:uid="{00000000-0005-0000-0000-000069AB0000}"/>
    <cellStyle name="Normal 5 2 4 11 2" xfId="31074" xr:uid="{00000000-0005-0000-0000-00006AAB0000}"/>
    <cellStyle name="Normal 5 2 4 11 3" xfId="31075" xr:uid="{00000000-0005-0000-0000-00006BAB0000}"/>
    <cellStyle name="Normal 5 2 4 11_AVA DVA EL" xfId="31076" xr:uid="{00000000-0005-0000-0000-00006CAB0000}"/>
    <cellStyle name="Normal 5 2 4 12" xfId="31077" xr:uid="{00000000-0005-0000-0000-00006DAB0000}"/>
    <cellStyle name="Normal 5 2 4 2" xfId="31078" xr:uid="{00000000-0005-0000-0000-00006EAB0000}"/>
    <cellStyle name="Normal 5 2 4 2 10" xfId="31079" xr:uid="{00000000-0005-0000-0000-00006FAB0000}"/>
    <cellStyle name="Normal 5 2 4 2 11" xfId="31080" xr:uid="{00000000-0005-0000-0000-000070AB0000}"/>
    <cellStyle name="Normal 5 2 4 2 2" xfId="31081" xr:uid="{00000000-0005-0000-0000-000071AB0000}"/>
    <cellStyle name="Normal 5 2 4 2 2 2" xfId="31082" xr:uid="{00000000-0005-0000-0000-000072AB0000}"/>
    <cellStyle name="Normal 5 2 4 2 2 2 2" xfId="31083" xr:uid="{00000000-0005-0000-0000-000073AB0000}"/>
    <cellStyle name="Normal 5 2 4 2 2 2 3" xfId="31084" xr:uid="{00000000-0005-0000-0000-000074AB0000}"/>
    <cellStyle name="Normal 5 2 4 2 2 2_AVA DVA EL" xfId="31085" xr:uid="{00000000-0005-0000-0000-000075AB0000}"/>
    <cellStyle name="Normal 5 2 4 2 2 3" xfId="31086" xr:uid="{00000000-0005-0000-0000-000076AB0000}"/>
    <cellStyle name="Normal 5 2 4 2 2 3 2" xfId="31087" xr:uid="{00000000-0005-0000-0000-000077AB0000}"/>
    <cellStyle name="Normal 5 2 4 2 2 3 3" xfId="31088" xr:uid="{00000000-0005-0000-0000-000078AB0000}"/>
    <cellStyle name="Normal 5 2 4 2 2 3_AVA DVA EL" xfId="31089" xr:uid="{00000000-0005-0000-0000-000079AB0000}"/>
    <cellStyle name="Normal 5 2 4 2 2 4" xfId="31090" xr:uid="{00000000-0005-0000-0000-00007AAB0000}"/>
    <cellStyle name="Normal 5 2 4 2 2 5" xfId="31091" xr:uid="{00000000-0005-0000-0000-00007BAB0000}"/>
    <cellStyle name="Normal 5 2 4 2 2_AVA DVA EL" xfId="31092" xr:uid="{00000000-0005-0000-0000-00007CAB0000}"/>
    <cellStyle name="Normal 5 2 4 2 3" xfId="31093" xr:uid="{00000000-0005-0000-0000-00007DAB0000}"/>
    <cellStyle name="Normal 5 2 4 2 3 2" xfId="31094" xr:uid="{00000000-0005-0000-0000-00007EAB0000}"/>
    <cellStyle name="Normal 5 2 4 2 3 3" xfId="31095" xr:uid="{00000000-0005-0000-0000-00007FAB0000}"/>
    <cellStyle name="Normal 5 2 4 2 3_AVA DVA EL" xfId="31096" xr:uid="{00000000-0005-0000-0000-000080AB0000}"/>
    <cellStyle name="Normal 5 2 4 2 4" xfId="31097" xr:uid="{00000000-0005-0000-0000-000081AB0000}"/>
    <cellStyle name="Normal 5 2 4 2 4 2" xfId="31098" xr:uid="{00000000-0005-0000-0000-000082AB0000}"/>
    <cellStyle name="Normal 5 2 4 2 4 3" xfId="31099" xr:uid="{00000000-0005-0000-0000-000083AB0000}"/>
    <cellStyle name="Normal 5 2 4 2 4_AVA DVA EL" xfId="31100" xr:uid="{00000000-0005-0000-0000-000084AB0000}"/>
    <cellStyle name="Normal 5 2 4 2 5" xfId="31101" xr:uid="{00000000-0005-0000-0000-000085AB0000}"/>
    <cellStyle name="Normal 5 2 4 2 5 2" xfId="31102" xr:uid="{00000000-0005-0000-0000-000086AB0000}"/>
    <cellStyle name="Normal 5 2 4 2 5 3" xfId="31103" xr:uid="{00000000-0005-0000-0000-000087AB0000}"/>
    <cellStyle name="Normal 5 2 4 2 5_AVA DVA EL" xfId="31104" xr:uid="{00000000-0005-0000-0000-000088AB0000}"/>
    <cellStyle name="Normal 5 2 4 2 6" xfId="31105" xr:uid="{00000000-0005-0000-0000-000089AB0000}"/>
    <cellStyle name="Normal 5 2 4 2 6 2" xfId="31106" xr:uid="{00000000-0005-0000-0000-00008AAB0000}"/>
    <cellStyle name="Normal 5 2 4 2 6 3" xfId="31107" xr:uid="{00000000-0005-0000-0000-00008BAB0000}"/>
    <cellStyle name="Normal 5 2 4 2 6_AVA DVA EL" xfId="31108" xr:uid="{00000000-0005-0000-0000-00008CAB0000}"/>
    <cellStyle name="Normal 5 2 4 2 7" xfId="31109" xr:uid="{00000000-0005-0000-0000-00008DAB0000}"/>
    <cellStyle name="Normal 5 2 4 2 7 2" xfId="31110" xr:uid="{00000000-0005-0000-0000-00008EAB0000}"/>
    <cellStyle name="Normal 5 2 4 2 7 3" xfId="31111" xr:uid="{00000000-0005-0000-0000-00008FAB0000}"/>
    <cellStyle name="Normal 5 2 4 2 7_AVA DVA EL" xfId="31112" xr:uid="{00000000-0005-0000-0000-000090AB0000}"/>
    <cellStyle name="Normal 5 2 4 2 8" xfId="31113" xr:uid="{00000000-0005-0000-0000-000091AB0000}"/>
    <cellStyle name="Normal 5 2 4 2 8 2" xfId="31114" xr:uid="{00000000-0005-0000-0000-000092AB0000}"/>
    <cellStyle name="Normal 5 2 4 2 8 3" xfId="31115" xr:uid="{00000000-0005-0000-0000-000093AB0000}"/>
    <cellStyle name="Normal 5 2 4 2 8_AVA DVA EL" xfId="31116" xr:uid="{00000000-0005-0000-0000-000094AB0000}"/>
    <cellStyle name="Normal 5 2 4 2 9" xfId="31117" xr:uid="{00000000-0005-0000-0000-000095AB0000}"/>
    <cellStyle name="Normal 5 2 4 2 9 2" xfId="31118" xr:uid="{00000000-0005-0000-0000-000096AB0000}"/>
    <cellStyle name="Normal 5 2 4 2 9 3" xfId="31119" xr:uid="{00000000-0005-0000-0000-000097AB0000}"/>
    <cellStyle name="Normal 5 2 4 2 9_AVA DVA EL" xfId="31120" xr:uid="{00000000-0005-0000-0000-000098AB0000}"/>
    <cellStyle name="Normal 5 2 4 2_AVA DVA EL" xfId="31121" xr:uid="{00000000-0005-0000-0000-000099AB0000}"/>
    <cellStyle name="Normal 5 2 4 3" xfId="31122" xr:uid="{00000000-0005-0000-0000-00009AAB0000}"/>
    <cellStyle name="Normal 5 2 4 3 2" xfId="31123" xr:uid="{00000000-0005-0000-0000-00009BAB0000}"/>
    <cellStyle name="Normal 5 2 4 3 2 2" xfId="31124" xr:uid="{00000000-0005-0000-0000-00009CAB0000}"/>
    <cellStyle name="Normal 5 2 4 3 2 3" xfId="31125" xr:uid="{00000000-0005-0000-0000-00009DAB0000}"/>
    <cellStyle name="Normal 5 2 4 3 2_AVA DVA EL" xfId="31126" xr:uid="{00000000-0005-0000-0000-00009EAB0000}"/>
    <cellStyle name="Normal 5 2 4 3 3" xfId="31127" xr:uid="{00000000-0005-0000-0000-00009FAB0000}"/>
    <cellStyle name="Normal 5 2 4 3 3 2" xfId="31128" xr:uid="{00000000-0005-0000-0000-0000A0AB0000}"/>
    <cellStyle name="Normal 5 2 4 3 3 3" xfId="31129" xr:uid="{00000000-0005-0000-0000-0000A1AB0000}"/>
    <cellStyle name="Normal 5 2 4 3 3_AVA DVA EL" xfId="31130" xr:uid="{00000000-0005-0000-0000-0000A2AB0000}"/>
    <cellStyle name="Normal 5 2 4 3 4" xfId="31131" xr:uid="{00000000-0005-0000-0000-0000A3AB0000}"/>
    <cellStyle name="Normal 5 2 4 3 5" xfId="31132" xr:uid="{00000000-0005-0000-0000-0000A4AB0000}"/>
    <cellStyle name="Normal 5 2 4 3_AVA DVA EL" xfId="31133" xr:uid="{00000000-0005-0000-0000-0000A5AB0000}"/>
    <cellStyle name="Normal 5 2 4 4" xfId="31134" xr:uid="{00000000-0005-0000-0000-0000A6AB0000}"/>
    <cellStyle name="Normal 5 2 4 4 2" xfId="31135" xr:uid="{00000000-0005-0000-0000-0000A7AB0000}"/>
    <cellStyle name="Normal 5 2 4 4 3" xfId="31136" xr:uid="{00000000-0005-0000-0000-0000A8AB0000}"/>
    <cellStyle name="Normal 5 2 4 4_AVA DVA EL" xfId="31137" xr:uid="{00000000-0005-0000-0000-0000A9AB0000}"/>
    <cellStyle name="Normal 5 2 4 5" xfId="31138" xr:uid="{00000000-0005-0000-0000-0000AAAB0000}"/>
    <cellStyle name="Normal 5 2 4 5 2" xfId="31139" xr:uid="{00000000-0005-0000-0000-0000ABAB0000}"/>
    <cellStyle name="Normal 5 2 4 5 3" xfId="31140" xr:uid="{00000000-0005-0000-0000-0000ACAB0000}"/>
    <cellStyle name="Normal 5 2 4 5_AVA DVA EL" xfId="31141" xr:uid="{00000000-0005-0000-0000-0000ADAB0000}"/>
    <cellStyle name="Normal 5 2 4 6" xfId="31142" xr:uid="{00000000-0005-0000-0000-0000AEAB0000}"/>
    <cellStyle name="Normal 5 2 4 6 2" xfId="31143" xr:uid="{00000000-0005-0000-0000-0000AFAB0000}"/>
    <cellStyle name="Normal 5 2 4 6 3" xfId="31144" xr:uid="{00000000-0005-0000-0000-0000B0AB0000}"/>
    <cellStyle name="Normal 5 2 4 6_AVA DVA EL" xfId="31145" xr:uid="{00000000-0005-0000-0000-0000B1AB0000}"/>
    <cellStyle name="Normal 5 2 4 7" xfId="31146" xr:uid="{00000000-0005-0000-0000-0000B2AB0000}"/>
    <cellStyle name="Normal 5 2 4 7 2" xfId="31147" xr:uid="{00000000-0005-0000-0000-0000B3AB0000}"/>
    <cellStyle name="Normal 5 2 4 7 3" xfId="31148" xr:uid="{00000000-0005-0000-0000-0000B4AB0000}"/>
    <cellStyle name="Normal 5 2 4 7_AVA DVA EL" xfId="31149" xr:uid="{00000000-0005-0000-0000-0000B5AB0000}"/>
    <cellStyle name="Normal 5 2 4 8" xfId="31150" xr:uid="{00000000-0005-0000-0000-0000B6AB0000}"/>
    <cellStyle name="Normal 5 2 4 8 2" xfId="31151" xr:uid="{00000000-0005-0000-0000-0000B7AB0000}"/>
    <cellStyle name="Normal 5 2 4 8 3" xfId="31152" xr:uid="{00000000-0005-0000-0000-0000B8AB0000}"/>
    <cellStyle name="Normal 5 2 4 8_AVA DVA EL" xfId="31153" xr:uid="{00000000-0005-0000-0000-0000B9AB0000}"/>
    <cellStyle name="Normal 5 2 4 9" xfId="31154" xr:uid="{00000000-0005-0000-0000-0000BAAB0000}"/>
    <cellStyle name="Normal 5 2 4 9 2" xfId="31155" xr:uid="{00000000-0005-0000-0000-0000BBAB0000}"/>
    <cellStyle name="Normal 5 2 4 9 3" xfId="31156" xr:uid="{00000000-0005-0000-0000-0000BCAB0000}"/>
    <cellStyle name="Normal 5 2 4 9_AVA DVA EL" xfId="31157" xr:uid="{00000000-0005-0000-0000-0000BDAB0000}"/>
    <cellStyle name="Normal 5 2 4_AVA DVA EL" xfId="31158" xr:uid="{00000000-0005-0000-0000-0000BEAB0000}"/>
    <cellStyle name="Normal 5 2 5" xfId="8533" xr:uid="{00000000-0005-0000-0000-0000BFAB0000}"/>
    <cellStyle name="Normal 5 2 5 10" xfId="31159" xr:uid="{00000000-0005-0000-0000-0000C0AB0000}"/>
    <cellStyle name="Normal 5 2 5 10 2" xfId="31160" xr:uid="{00000000-0005-0000-0000-0000C1AB0000}"/>
    <cellStyle name="Normal 5 2 5 10 3" xfId="31161" xr:uid="{00000000-0005-0000-0000-0000C2AB0000}"/>
    <cellStyle name="Normal 5 2 5 10_AVA DVA EL" xfId="31162" xr:uid="{00000000-0005-0000-0000-0000C3AB0000}"/>
    <cellStyle name="Normal 5 2 5 11" xfId="31163" xr:uid="{00000000-0005-0000-0000-0000C4AB0000}"/>
    <cellStyle name="Normal 5 2 5 11 2" xfId="31164" xr:uid="{00000000-0005-0000-0000-0000C5AB0000}"/>
    <cellStyle name="Normal 5 2 5 11 3" xfId="31165" xr:uid="{00000000-0005-0000-0000-0000C6AB0000}"/>
    <cellStyle name="Normal 5 2 5 11_AVA DVA EL" xfId="31166" xr:uid="{00000000-0005-0000-0000-0000C7AB0000}"/>
    <cellStyle name="Normal 5 2 5 12" xfId="31167" xr:uid="{00000000-0005-0000-0000-0000C8AB0000}"/>
    <cellStyle name="Normal 5 2 5 2" xfId="31168" xr:uid="{00000000-0005-0000-0000-0000C9AB0000}"/>
    <cellStyle name="Normal 5 2 5 2 10" xfId="31169" xr:uid="{00000000-0005-0000-0000-0000CAAB0000}"/>
    <cellStyle name="Normal 5 2 5 2 11" xfId="31170" xr:uid="{00000000-0005-0000-0000-0000CBAB0000}"/>
    <cellStyle name="Normal 5 2 5 2 2" xfId="31171" xr:uid="{00000000-0005-0000-0000-0000CCAB0000}"/>
    <cellStyle name="Normal 5 2 5 2 2 2" xfId="31172" xr:uid="{00000000-0005-0000-0000-0000CDAB0000}"/>
    <cellStyle name="Normal 5 2 5 2 2 2 2" xfId="31173" xr:uid="{00000000-0005-0000-0000-0000CEAB0000}"/>
    <cellStyle name="Normal 5 2 5 2 2 2 3" xfId="31174" xr:uid="{00000000-0005-0000-0000-0000CFAB0000}"/>
    <cellStyle name="Normal 5 2 5 2 2 2_AVA DVA EL" xfId="31175" xr:uid="{00000000-0005-0000-0000-0000D0AB0000}"/>
    <cellStyle name="Normal 5 2 5 2 2 3" xfId="31176" xr:uid="{00000000-0005-0000-0000-0000D1AB0000}"/>
    <cellStyle name="Normal 5 2 5 2 2 3 2" xfId="31177" xr:uid="{00000000-0005-0000-0000-0000D2AB0000}"/>
    <cellStyle name="Normal 5 2 5 2 2 3 3" xfId="31178" xr:uid="{00000000-0005-0000-0000-0000D3AB0000}"/>
    <cellStyle name="Normal 5 2 5 2 2 3_AVA DVA EL" xfId="31179" xr:uid="{00000000-0005-0000-0000-0000D4AB0000}"/>
    <cellStyle name="Normal 5 2 5 2 2 4" xfId="31180" xr:uid="{00000000-0005-0000-0000-0000D5AB0000}"/>
    <cellStyle name="Normal 5 2 5 2 2 5" xfId="31181" xr:uid="{00000000-0005-0000-0000-0000D6AB0000}"/>
    <cellStyle name="Normal 5 2 5 2 2_AVA DVA EL" xfId="31182" xr:uid="{00000000-0005-0000-0000-0000D7AB0000}"/>
    <cellStyle name="Normal 5 2 5 2 3" xfId="31183" xr:uid="{00000000-0005-0000-0000-0000D8AB0000}"/>
    <cellStyle name="Normal 5 2 5 2 3 2" xfId="31184" xr:uid="{00000000-0005-0000-0000-0000D9AB0000}"/>
    <cellStyle name="Normal 5 2 5 2 3 3" xfId="31185" xr:uid="{00000000-0005-0000-0000-0000DAAB0000}"/>
    <cellStyle name="Normal 5 2 5 2 3_AVA DVA EL" xfId="31186" xr:uid="{00000000-0005-0000-0000-0000DBAB0000}"/>
    <cellStyle name="Normal 5 2 5 2 4" xfId="31187" xr:uid="{00000000-0005-0000-0000-0000DCAB0000}"/>
    <cellStyle name="Normal 5 2 5 2 4 2" xfId="31188" xr:uid="{00000000-0005-0000-0000-0000DDAB0000}"/>
    <cellStyle name="Normal 5 2 5 2 4 3" xfId="31189" xr:uid="{00000000-0005-0000-0000-0000DEAB0000}"/>
    <cellStyle name="Normal 5 2 5 2 4_AVA DVA EL" xfId="31190" xr:uid="{00000000-0005-0000-0000-0000DFAB0000}"/>
    <cellStyle name="Normal 5 2 5 2 5" xfId="31191" xr:uid="{00000000-0005-0000-0000-0000E0AB0000}"/>
    <cellStyle name="Normal 5 2 5 2 5 2" xfId="31192" xr:uid="{00000000-0005-0000-0000-0000E1AB0000}"/>
    <cellStyle name="Normal 5 2 5 2 5 3" xfId="31193" xr:uid="{00000000-0005-0000-0000-0000E2AB0000}"/>
    <cellStyle name="Normal 5 2 5 2 5_AVA DVA EL" xfId="31194" xr:uid="{00000000-0005-0000-0000-0000E3AB0000}"/>
    <cellStyle name="Normal 5 2 5 2 6" xfId="31195" xr:uid="{00000000-0005-0000-0000-0000E4AB0000}"/>
    <cellStyle name="Normal 5 2 5 2 6 2" xfId="31196" xr:uid="{00000000-0005-0000-0000-0000E5AB0000}"/>
    <cellStyle name="Normal 5 2 5 2 6 3" xfId="31197" xr:uid="{00000000-0005-0000-0000-0000E6AB0000}"/>
    <cellStyle name="Normal 5 2 5 2 6_AVA DVA EL" xfId="31198" xr:uid="{00000000-0005-0000-0000-0000E7AB0000}"/>
    <cellStyle name="Normal 5 2 5 2 7" xfId="31199" xr:uid="{00000000-0005-0000-0000-0000E8AB0000}"/>
    <cellStyle name="Normal 5 2 5 2 7 2" xfId="31200" xr:uid="{00000000-0005-0000-0000-0000E9AB0000}"/>
    <cellStyle name="Normal 5 2 5 2 7 3" xfId="31201" xr:uid="{00000000-0005-0000-0000-0000EAAB0000}"/>
    <cellStyle name="Normal 5 2 5 2 7_AVA DVA EL" xfId="31202" xr:uid="{00000000-0005-0000-0000-0000EBAB0000}"/>
    <cellStyle name="Normal 5 2 5 2 8" xfId="31203" xr:uid="{00000000-0005-0000-0000-0000ECAB0000}"/>
    <cellStyle name="Normal 5 2 5 2 8 2" xfId="31204" xr:uid="{00000000-0005-0000-0000-0000EDAB0000}"/>
    <cellStyle name="Normal 5 2 5 2 8 3" xfId="31205" xr:uid="{00000000-0005-0000-0000-0000EEAB0000}"/>
    <cellStyle name="Normal 5 2 5 2 8_AVA DVA EL" xfId="31206" xr:uid="{00000000-0005-0000-0000-0000EFAB0000}"/>
    <cellStyle name="Normal 5 2 5 2 9" xfId="31207" xr:uid="{00000000-0005-0000-0000-0000F0AB0000}"/>
    <cellStyle name="Normal 5 2 5 2 9 2" xfId="31208" xr:uid="{00000000-0005-0000-0000-0000F1AB0000}"/>
    <cellStyle name="Normal 5 2 5 2 9 3" xfId="31209" xr:uid="{00000000-0005-0000-0000-0000F2AB0000}"/>
    <cellStyle name="Normal 5 2 5 2 9_AVA DVA EL" xfId="31210" xr:uid="{00000000-0005-0000-0000-0000F3AB0000}"/>
    <cellStyle name="Normal 5 2 5 2_AVA DVA EL" xfId="31211" xr:uid="{00000000-0005-0000-0000-0000F4AB0000}"/>
    <cellStyle name="Normal 5 2 5 3" xfId="31212" xr:uid="{00000000-0005-0000-0000-0000F5AB0000}"/>
    <cellStyle name="Normal 5 2 5 3 2" xfId="31213" xr:uid="{00000000-0005-0000-0000-0000F6AB0000}"/>
    <cellStyle name="Normal 5 2 5 3 2 2" xfId="31214" xr:uid="{00000000-0005-0000-0000-0000F7AB0000}"/>
    <cellStyle name="Normal 5 2 5 3 2 3" xfId="31215" xr:uid="{00000000-0005-0000-0000-0000F8AB0000}"/>
    <cellStyle name="Normal 5 2 5 3 2_AVA DVA EL" xfId="31216" xr:uid="{00000000-0005-0000-0000-0000F9AB0000}"/>
    <cellStyle name="Normal 5 2 5 3 3" xfId="31217" xr:uid="{00000000-0005-0000-0000-0000FAAB0000}"/>
    <cellStyle name="Normal 5 2 5 3 3 2" xfId="31218" xr:uid="{00000000-0005-0000-0000-0000FBAB0000}"/>
    <cellStyle name="Normal 5 2 5 3 3 3" xfId="31219" xr:uid="{00000000-0005-0000-0000-0000FCAB0000}"/>
    <cellStyle name="Normal 5 2 5 3 3_AVA DVA EL" xfId="31220" xr:uid="{00000000-0005-0000-0000-0000FDAB0000}"/>
    <cellStyle name="Normal 5 2 5 3 4" xfId="31221" xr:uid="{00000000-0005-0000-0000-0000FEAB0000}"/>
    <cellStyle name="Normal 5 2 5 3 5" xfId="31222" xr:uid="{00000000-0005-0000-0000-0000FFAB0000}"/>
    <cellStyle name="Normal 5 2 5 3_AVA DVA EL" xfId="31223" xr:uid="{00000000-0005-0000-0000-000000AC0000}"/>
    <cellStyle name="Normal 5 2 5 4" xfId="31224" xr:uid="{00000000-0005-0000-0000-000001AC0000}"/>
    <cellStyle name="Normal 5 2 5 4 2" xfId="31225" xr:uid="{00000000-0005-0000-0000-000002AC0000}"/>
    <cellStyle name="Normal 5 2 5 4 3" xfId="31226" xr:uid="{00000000-0005-0000-0000-000003AC0000}"/>
    <cellStyle name="Normal 5 2 5 4_AVA DVA EL" xfId="31227" xr:uid="{00000000-0005-0000-0000-000004AC0000}"/>
    <cellStyle name="Normal 5 2 5 5" xfId="31228" xr:uid="{00000000-0005-0000-0000-000005AC0000}"/>
    <cellStyle name="Normal 5 2 5 5 2" xfId="31229" xr:uid="{00000000-0005-0000-0000-000006AC0000}"/>
    <cellStyle name="Normal 5 2 5 5 3" xfId="31230" xr:uid="{00000000-0005-0000-0000-000007AC0000}"/>
    <cellStyle name="Normal 5 2 5 5_AVA DVA EL" xfId="31231" xr:uid="{00000000-0005-0000-0000-000008AC0000}"/>
    <cellStyle name="Normal 5 2 5 6" xfId="31232" xr:uid="{00000000-0005-0000-0000-000009AC0000}"/>
    <cellStyle name="Normal 5 2 5 6 2" xfId="31233" xr:uid="{00000000-0005-0000-0000-00000AAC0000}"/>
    <cellStyle name="Normal 5 2 5 6 3" xfId="31234" xr:uid="{00000000-0005-0000-0000-00000BAC0000}"/>
    <cellStyle name="Normal 5 2 5 6_AVA DVA EL" xfId="31235" xr:uid="{00000000-0005-0000-0000-00000CAC0000}"/>
    <cellStyle name="Normal 5 2 5 7" xfId="31236" xr:uid="{00000000-0005-0000-0000-00000DAC0000}"/>
    <cellStyle name="Normal 5 2 5 7 2" xfId="31237" xr:uid="{00000000-0005-0000-0000-00000EAC0000}"/>
    <cellStyle name="Normal 5 2 5 7 3" xfId="31238" xr:uid="{00000000-0005-0000-0000-00000FAC0000}"/>
    <cellStyle name="Normal 5 2 5 7_AVA DVA EL" xfId="31239" xr:uid="{00000000-0005-0000-0000-000010AC0000}"/>
    <cellStyle name="Normal 5 2 5 8" xfId="31240" xr:uid="{00000000-0005-0000-0000-000011AC0000}"/>
    <cellStyle name="Normal 5 2 5 8 2" xfId="31241" xr:uid="{00000000-0005-0000-0000-000012AC0000}"/>
    <cellStyle name="Normal 5 2 5 8 3" xfId="31242" xr:uid="{00000000-0005-0000-0000-000013AC0000}"/>
    <cellStyle name="Normal 5 2 5 8_AVA DVA EL" xfId="31243" xr:uid="{00000000-0005-0000-0000-000014AC0000}"/>
    <cellStyle name="Normal 5 2 5 9" xfId="31244" xr:uid="{00000000-0005-0000-0000-000015AC0000}"/>
    <cellStyle name="Normal 5 2 5 9 2" xfId="31245" xr:uid="{00000000-0005-0000-0000-000016AC0000}"/>
    <cellStyle name="Normal 5 2 5 9 3" xfId="31246" xr:uid="{00000000-0005-0000-0000-000017AC0000}"/>
    <cellStyle name="Normal 5 2 5 9_AVA DVA EL" xfId="31247" xr:uid="{00000000-0005-0000-0000-000018AC0000}"/>
    <cellStyle name="Normal 5 2 5_AVA DVA EL" xfId="31248" xr:uid="{00000000-0005-0000-0000-000019AC0000}"/>
    <cellStyle name="Normal 5 2 6" xfId="8534" xr:uid="{00000000-0005-0000-0000-00001AAC0000}"/>
    <cellStyle name="Normal 5 2 6 10" xfId="31249" xr:uid="{00000000-0005-0000-0000-00001BAC0000}"/>
    <cellStyle name="Normal 5 2 6 10 2" xfId="31250" xr:uid="{00000000-0005-0000-0000-00001CAC0000}"/>
    <cellStyle name="Normal 5 2 6 10 3" xfId="31251" xr:uid="{00000000-0005-0000-0000-00001DAC0000}"/>
    <cellStyle name="Normal 5 2 6 10_AVA DVA EL" xfId="31252" xr:uid="{00000000-0005-0000-0000-00001EAC0000}"/>
    <cellStyle name="Normal 5 2 6 11" xfId="31253" xr:uid="{00000000-0005-0000-0000-00001FAC0000}"/>
    <cellStyle name="Normal 5 2 6 2" xfId="31254" xr:uid="{00000000-0005-0000-0000-000020AC0000}"/>
    <cellStyle name="Normal 5 2 6 2 2" xfId="31255" xr:uid="{00000000-0005-0000-0000-000021AC0000}"/>
    <cellStyle name="Normal 5 2 6 2 2 2" xfId="31256" xr:uid="{00000000-0005-0000-0000-000022AC0000}"/>
    <cellStyle name="Normal 5 2 6 2 2 3" xfId="31257" xr:uid="{00000000-0005-0000-0000-000023AC0000}"/>
    <cellStyle name="Normal 5 2 6 2 2_AVA DVA EL" xfId="31258" xr:uid="{00000000-0005-0000-0000-000024AC0000}"/>
    <cellStyle name="Normal 5 2 6 2 3" xfId="31259" xr:uid="{00000000-0005-0000-0000-000025AC0000}"/>
    <cellStyle name="Normal 5 2 6 2 3 2" xfId="31260" xr:uid="{00000000-0005-0000-0000-000026AC0000}"/>
    <cellStyle name="Normal 5 2 6 2 3 3" xfId="31261" xr:uid="{00000000-0005-0000-0000-000027AC0000}"/>
    <cellStyle name="Normal 5 2 6 2 3_AVA DVA EL" xfId="31262" xr:uid="{00000000-0005-0000-0000-000028AC0000}"/>
    <cellStyle name="Normal 5 2 6 2 4" xfId="31263" xr:uid="{00000000-0005-0000-0000-000029AC0000}"/>
    <cellStyle name="Normal 5 2 6 2 5" xfId="31264" xr:uid="{00000000-0005-0000-0000-00002AAC0000}"/>
    <cellStyle name="Normal 5 2 6 2_AVA DVA EL" xfId="31265" xr:uid="{00000000-0005-0000-0000-00002BAC0000}"/>
    <cellStyle name="Normal 5 2 6 3" xfId="31266" xr:uid="{00000000-0005-0000-0000-00002CAC0000}"/>
    <cellStyle name="Normal 5 2 6 3 2" xfId="31267" xr:uid="{00000000-0005-0000-0000-00002DAC0000}"/>
    <cellStyle name="Normal 5 2 6 3 3" xfId="31268" xr:uid="{00000000-0005-0000-0000-00002EAC0000}"/>
    <cellStyle name="Normal 5 2 6 3_AVA DVA EL" xfId="31269" xr:uid="{00000000-0005-0000-0000-00002FAC0000}"/>
    <cellStyle name="Normal 5 2 6 4" xfId="31270" xr:uid="{00000000-0005-0000-0000-000030AC0000}"/>
    <cellStyle name="Normal 5 2 6 4 2" xfId="31271" xr:uid="{00000000-0005-0000-0000-000031AC0000}"/>
    <cellStyle name="Normal 5 2 6 4 3" xfId="31272" xr:uid="{00000000-0005-0000-0000-000032AC0000}"/>
    <cellStyle name="Normal 5 2 6 4_AVA DVA EL" xfId="31273" xr:uid="{00000000-0005-0000-0000-000033AC0000}"/>
    <cellStyle name="Normal 5 2 6 5" xfId="31274" xr:uid="{00000000-0005-0000-0000-000034AC0000}"/>
    <cellStyle name="Normal 5 2 6 5 2" xfId="31275" xr:uid="{00000000-0005-0000-0000-000035AC0000}"/>
    <cellStyle name="Normal 5 2 6 5 3" xfId="31276" xr:uid="{00000000-0005-0000-0000-000036AC0000}"/>
    <cellStyle name="Normal 5 2 6 5_AVA DVA EL" xfId="31277" xr:uid="{00000000-0005-0000-0000-000037AC0000}"/>
    <cellStyle name="Normal 5 2 6 6" xfId="31278" xr:uid="{00000000-0005-0000-0000-000038AC0000}"/>
    <cellStyle name="Normal 5 2 6 6 2" xfId="31279" xr:uid="{00000000-0005-0000-0000-000039AC0000}"/>
    <cellStyle name="Normal 5 2 6 6 3" xfId="31280" xr:uid="{00000000-0005-0000-0000-00003AAC0000}"/>
    <cellStyle name="Normal 5 2 6 6_AVA DVA EL" xfId="31281" xr:uid="{00000000-0005-0000-0000-00003BAC0000}"/>
    <cellStyle name="Normal 5 2 6 7" xfId="31282" xr:uid="{00000000-0005-0000-0000-00003CAC0000}"/>
    <cellStyle name="Normal 5 2 6 7 2" xfId="31283" xr:uid="{00000000-0005-0000-0000-00003DAC0000}"/>
    <cellStyle name="Normal 5 2 6 7 3" xfId="31284" xr:uid="{00000000-0005-0000-0000-00003EAC0000}"/>
    <cellStyle name="Normal 5 2 6 7_AVA DVA EL" xfId="31285" xr:uid="{00000000-0005-0000-0000-00003FAC0000}"/>
    <cellStyle name="Normal 5 2 6 8" xfId="31286" xr:uid="{00000000-0005-0000-0000-000040AC0000}"/>
    <cellStyle name="Normal 5 2 6 8 2" xfId="31287" xr:uid="{00000000-0005-0000-0000-000041AC0000}"/>
    <cellStyle name="Normal 5 2 6 8 3" xfId="31288" xr:uid="{00000000-0005-0000-0000-000042AC0000}"/>
    <cellStyle name="Normal 5 2 6 8_AVA DVA EL" xfId="31289" xr:uid="{00000000-0005-0000-0000-000043AC0000}"/>
    <cellStyle name="Normal 5 2 6 9" xfId="31290" xr:uid="{00000000-0005-0000-0000-000044AC0000}"/>
    <cellStyle name="Normal 5 2 6 9 2" xfId="31291" xr:uid="{00000000-0005-0000-0000-000045AC0000}"/>
    <cellStyle name="Normal 5 2 6 9 3" xfId="31292" xr:uid="{00000000-0005-0000-0000-000046AC0000}"/>
    <cellStyle name="Normal 5 2 6 9_AVA DVA EL" xfId="31293" xr:uid="{00000000-0005-0000-0000-000047AC0000}"/>
    <cellStyle name="Normal 5 2 6_AVA DVA EL" xfId="31294" xr:uid="{00000000-0005-0000-0000-000048AC0000}"/>
    <cellStyle name="Normal 5 2 7" xfId="8535" xr:uid="{00000000-0005-0000-0000-000049AC0000}"/>
    <cellStyle name="Normal 5 2 7 2" xfId="31295" xr:uid="{00000000-0005-0000-0000-00004AAC0000}"/>
    <cellStyle name="Normal 5 2 7 2 2" xfId="31296" xr:uid="{00000000-0005-0000-0000-00004BAC0000}"/>
    <cellStyle name="Normal 5 2 7 2 3" xfId="31297" xr:uid="{00000000-0005-0000-0000-00004CAC0000}"/>
    <cellStyle name="Normal 5 2 7 2_AVA DVA EL" xfId="31298" xr:uid="{00000000-0005-0000-0000-00004DAC0000}"/>
    <cellStyle name="Normal 5 2 7 3" xfId="31299" xr:uid="{00000000-0005-0000-0000-00004EAC0000}"/>
    <cellStyle name="Normal 5 2 7 3 2" xfId="31300" xr:uid="{00000000-0005-0000-0000-00004FAC0000}"/>
    <cellStyle name="Normal 5 2 7 3 3" xfId="31301" xr:uid="{00000000-0005-0000-0000-000050AC0000}"/>
    <cellStyle name="Normal 5 2 7 3_AVA DVA EL" xfId="31302" xr:uid="{00000000-0005-0000-0000-000051AC0000}"/>
    <cellStyle name="Normal 5 2 7 4" xfId="31303" xr:uid="{00000000-0005-0000-0000-000052AC0000}"/>
    <cellStyle name="Normal 5 2 7 4 2" xfId="31304" xr:uid="{00000000-0005-0000-0000-000053AC0000}"/>
    <cellStyle name="Normal 5 2 7 4 3" xfId="31305" xr:uid="{00000000-0005-0000-0000-000054AC0000}"/>
    <cellStyle name="Normal 5 2 7 4_AVA DVA EL" xfId="31306" xr:uid="{00000000-0005-0000-0000-000055AC0000}"/>
    <cellStyle name="Normal 5 2 7 5" xfId="31307" xr:uid="{00000000-0005-0000-0000-000056AC0000}"/>
    <cellStyle name="Normal 5 2 7_AVA DVA EL" xfId="31308" xr:uid="{00000000-0005-0000-0000-000057AC0000}"/>
    <cellStyle name="Normal 5 2 8" xfId="8536" xr:uid="{00000000-0005-0000-0000-000058AC0000}"/>
    <cellStyle name="Normal 5 2 8 2" xfId="31309" xr:uid="{00000000-0005-0000-0000-000059AC0000}"/>
    <cellStyle name="Normal 5 2 8 2 2" xfId="31310" xr:uid="{00000000-0005-0000-0000-00005AAC0000}"/>
    <cellStyle name="Normal 5 2 8 2 3" xfId="31311" xr:uid="{00000000-0005-0000-0000-00005BAC0000}"/>
    <cellStyle name="Normal 5 2 8 2_AVA DVA EL" xfId="31312" xr:uid="{00000000-0005-0000-0000-00005CAC0000}"/>
    <cellStyle name="Normal 5 2 8 3" xfId="31313" xr:uid="{00000000-0005-0000-0000-00005DAC0000}"/>
    <cellStyle name="Normal 5 2 8 3 2" xfId="31314" xr:uid="{00000000-0005-0000-0000-00005EAC0000}"/>
    <cellStyle name="Normal 5 2 8 3 3" xfId="31315" xr:uid="{00000000-0005-0000-0000-00005FAC0000}"/>
    <cellStyle name="Normal 5 2 8 3_AVA DVA EL" xfId="31316" xr:uid="{00000000-0005-0000-0000-000060AC0000}"/>
    <cellStyle name="Normal 5 2 8 4" xfId="31317" xr:uid="{00000000-0005-0000-0000-000061AC0000}"/>
    <cellStyle name="Normal 5 2 8 4 2" xfId="31318" xr:uid="{00000000-0005-0000-0000-000062AC0000}"/>
    <cellStyle name="Normal 5 2 8 4 3" xfId="31319" xr:uid="{00000000-0005-0000-0000-000063AC0000}"/>
    <cellStyle name="Normal 5 2 8 4_AVA DVA EL" xfId="31320" xr:uid="{00000000-0005-0000-0000-000064AC0000}"/>
    <cellStyle name="Normal 5 2 8 5" xfId="31321" xr:uid="{00000000-0005-0000-0000-000065AC0000}"/>
    <cellStyle name="Normal 5 2 8_AVA DVA EL" xfId="31322" xr:uid="{00000000-0005-0000-0000-000066AC0000}"/>
    <cellStyle name="Normal 5 2 9" xfId="8537" xr:uid="{00000000-0005-0000-0000-000067AC0000}"/>
    <cellStyle name="Normal 5 2 9 2" xfId="31323" xr:uid="{00000000-0005-0000-0000-000068AC0000}"/>
    <cellStyle name="Normal 5 2 9 2 2" xfId="31324" xr:uid="{00000000-0005-0000-0000-000069AC0000}"/>
    <cellStyle name="Normal 5 2 9 2 3" xfId="31325" xr:uid="{00000000-0005-0000-0000-00006AAC0000}"/>
    <cellStyle name="Normal 5 2 9 2_AVA DVA EL" xfId="31326" xr:uid="{00000000-0005-0000-0000-00006BAC0000}"/>
    <cellStyle name="Normal 5 2 9 3" xfId="31327" xr:uid="{00000000-0005-0000-0000-00006CAC0000}"/>
    <cellStyle name="Normal 5 2 9_AVA DVA EL" xfId="31328" xr:uid="{00000000-0005-0000-0000-00006DAC0000}"/>
    <cellStyle name="Normal 5 2_4Q16" xfId="31329" xr:uid="{00000000-0005-0000-0000-00006EAC0000}"/>
    <cellStyle name="Normal 5 20" xfId="31330" xr:uid="{00000000-0005-0000-0000-00006FAC0000}"/>
    <cellStyle name="Normal 5 20 2" xfId="31331" xr:uid="{00000000-0005-0000-0000-000070AC0000}"/>
    <cellStyle name="Normal 5 20 3" xfId="31332" xr:uid="{00000000-0005-0000-0000-000071AC0000}"/>
    <cellStyle name="Normal 5 20 4" xfId="36073" xr:uid="{00000000-0005-0000-0000-000072AC0000}"/>
    <cellStyle name="Normal 5 20_AVA DVA EL" xfId="31333" xr:uid="{00000000-0005-0000-0000-000073AC0000}"/>
    <cellStyle name="Normal 5 21" xfId="31334" xr:uid="{00000000-0005-0000-0000-000074AC0000}"/>
    <cellStyle name="Normal 5 21 2" xfId="31335" xr:uid="{00000000-0005-0000-0000-000075AC0000}"/>
    <cellStyle name="Normal 5 21 3" xfId="31336" xr:uid="{00000000-0005-0000-0000-000076AC0000}"/>
    <cellStyle name="Normal 5 21 4" xfId="36414" xr:uid="{00000000-0005-0000-0000-000077AC0000}"/>
    <cellStyle name="Normal 5 21_AVA DVA EL" xfId="31337" xr:uid="{00000000-0005-0000-0000-000078AC0000}"/>
    <cellStyle name="Normal 5 22" xfId="31338" xr:uid="{00000000-0005-0000-0000-000079AC0000}"/>
    <cellStyle name="Normal 5 22 2" xfId="31339" xr:uid="{00000000-0005-0000-0000-00007AAC0000}"/>
    <cellStyle name="Normal 5 22 3" xfId="31340" xr:uid="{00000000-0005-0000-0000-00007BAC0000}"/>
    <cellStyle name="Normal 5 22_AVA DVA EL" xfId="31341" xr:uid="{00000000-0005-0000-0000-00007CAC0000}"/>
    <cellStyle name="Normal 5 23" xfId="31342" xr:uid="{00000000-0005-0000-0000-00007DAC0000}"/>
    <cellStyle name="Normal 5 23 2" xfId="31343" xr:uid="{00000000-0005-0000-0000-00007EAC0000}"/>
    <cellStyle name="Normal 5 23 3" xfId="31344" xr:uid="{00000000-0005-0000-0000-00007FAC0000}"/>
    <cellStyle name="Normal 5 23_AVA DVA EL" xfId="31345" xr:uid="{00000000-0005-0000-0000-000080AC0000}"/>
    <cellStyle name="Normal 5 24" xfId="31346" xr:uid="{00000000-0005-0000-0000-000081AC0000}"/>
    <cellStyle name="Normal 5 24 2" xfId="31347" xr:uid="{00000000-0005-0000-0000-000082AC0000}"/>
    <cellStyle name="Normal 5 24 3" xfId="31348" xr:uid="{00000000-0005-0000-0000-000083AC0000}"/>
    <cellStyle name="Normal 5 24_AVA DVA EL" xfId="31349" xr:uid="{00000000-0005-0000-0000-000084AC0000}"/>
    <cellStyle name="Normal 5 25" xfId="31350" xr:uid="{00000000-0005-0000-0000-000085AC0000}"/>
    <cellStyle name="Normal 5 25 2" xfId="31351" xr:uid="{00000000-0005-0000-0000-000086AC0000}"/>
    <cellStyle name="Normal 5 25 3" xfId="31352" xr:uid="{00000000-0005-0000-0000-000087AC0000}"/>
    <cellStyle name="Normal 5 25_AVA DVA EL" xfId="31353" xr:uid="{00000000-0005-0000-0000-000088AC0000}"/>
    <cellStyle name="Normal 5 26" xfId="31354" xr:uid="{00000000-0005-0000-0000-000089AC0000}"/>
    <cellStyle name="Normal 5 26 2" xfId="31355" xr:uid="{00000000-0005-0000-0000-00008AAC0000}"/>
    <cellStyle name="Normal 5 26 3" xfId="31356" xr:uid="{00000000-0005-0000-0000-00008BAC0000}"/>
    <cellStyle name="Normal 5 26_AVA DVA EL" xfId="31357" xr:uid="{00000000-0005-0000-0000-00008CAC0000}"/>
    <cellStyle name="Normal 5 27" xfId="31358" xr:uid="{00000000-0005-0000-0000-00008DAC0000}"/>
    <cellStyle name="Normal 5 27 2" xfId="31359" xr:uid="{00000000-0005-0000-0000-00008EAC0000}"/>
    <cellStyle name="Normal 5 27 3" xfId="31360" xr:uid="{00000000-0005-0000-0000-00008FAC0000}"/>
    <cellStyle name="Normal 5 27_AVA DVA EL" xfId="31361" xr:uid="{00000000-0005-0000-0000-000090AC0000}"/>
    <cellStyle name="Normal 5 28" xfId="31362" xr:uid="{00000000-0005-0000-0000-000091AC0000}"/>
    <cellStyle name="Normal 5 28 2" xfId="31363" xr:uid="{00000000-0005-0000-0000-000092AC0000}"/>
    <cellStyle name="Normal 5 28 3" xfId="31364" xr:uid="{00000000-0005-0000-0000-000093AC0000}"/>
    <cellStyle name="Normal 5 28_AVA DVA EL" xfId="31365" xr:uid="{00000000-0005-0000-0000-000094AC0000}"/>
    <cellStyle name="Normal 5 29" xfId="31366" xr:uid="{00000000-0005-0000-0000-000095AC0000}"/>
    <cellStyle name="Normal 5 3" xfId="8538" xr:uid="{00000000-0005-0000-0000-000096AC0000}"/>
    <cellStyle name="Normal 5 3 10" xfId="31367" xr:uid="{00000000-0005-0000-0000-000097AC0000}"/>
    <cellStyle name="Normal 5 3 10 2" xfId="31368" xr:uid="{00000000-0005-0000-0000-000098AC0000}"/>
    <cellStyle name="Normal 5 3 10 3" xfId="31369" xr:uid="{00000000-0005-0000-0000-000099AC0000}"/>
    <cellStyle name="Normal 5 3 10_AVA DVA EL" xfId="31370" xr:uid="{00000000-0005-0000-0000-00009AAC0000}"/>
    <cellStyle name="Normal 5 3 11" xfId="31371" xr:uid="{00000000-0005-0000-0000-00009BAC0000}"/>
    <cellStyle name="Normal 5 3 11 2" xfId="31372" xr:uid="{00000000-0005-0000-0000-00009CAC0000}"/>
    <cellStyle name="Normal 5 3 11 3" xfId="31373" xr:uid="{00000000-0005-0000-0000-00009DAC0000}"/>
    <cellStyle name="Normal 5 3 11_AVA DVA EL" xfId="31374" xr:uid="{00000000-0005-0000-0000-00009EAC0000}"/>
    <cellStyle name="Normal 5 3 12" xfId="31375" xr:uid="{00000000-0005-0000-0000-00009FAC0000}"/>
    <cellStyle name="Normal 5 3 12 2" xfId="31376" xr:uid="{00000000-0005-0000-0000-0000A0AC0000}"/>
    <cellStyle name="Normal 5 3 12 3" xfId="31377" xr:uid="{00000000-0005-0000-0000-0000A1AC0000}"/>
    <cellStyle name="Normal 5 3 12_AVA DVA EL" xfId="31378" xr:uid="{00000000-0005-0000-0000-0000A2AC0000}"/>
    <cellStyle name="Normal 5 3 13" xfId="31379" xr:uid="{00000000-0005-0000-0000-0000A3AC0000}"/>
    <cellStyle name="Normal 5 3 14" xfId="50636" xr:uid="{00000000-0005-0000-0000-0000A4AC0000}"/>
    <cellStyle name="Normal 5 3 2" xfId="8539" xr:uid="{00000000-0005-0000-0000-0000A5AC0000}"/>
    <cellStyle name="Normal 5 3 2 10" xfId="31380" xr:uid="{00000000-0005-0000-0000-0000A6AC0000}"/>
    <cellStyle name="Normal 5 3 2 10 2" xfId="31381" xr:uid="{00000000-0005-0000-0000-0000A7AC0000}"/>
    <cellStyle name="Normal 5 3 2 10 3" xfId="31382" xr:uid="{00000000-0005-0000-0000-0000A8AC0000}"/>
    <cellStyle name="Normal 5 3 2 10_AVA DVA EL" xfId="31383" xr:uid="{00000000-0005-0000-0000-0000A9AC0000}"/>
    <cellStyle name="Normal 5 3 2 11" xfId="31384" xr:uid="{00000000-0005-0000-0000-0000AAAC0000}"/>
    <cellStyle name="Normal 5 3 2 11 2" xfId="31385" xr:uid="{00000000-0005-0000-0000-0000ABAC0000}"/>
    <cellStyle name="Normal 5 3 2 11 3" xfId="31386" xr:uid="{00000000-0005-0000-0000-0000ACAC0000}"/>
    <cellStyle name="Normal 5 3 2 11_AVA DVA EL" xfId="31387" xr:uid="{00000000-0005-0000-0000-0000ADAC0000}"/>
    <cellStyle name="Normal 5 3 2 12" xfId="31388" xr:uid="{00000000-0005-0000-0000-0000AEAC0000}"/>
    <cellStyle name="Normal 5 3 2 2" xfId="8540" xr:uid="{00000000-0005-0000-0000-0000AFAC0000}"/>
    <cellStyle name="Normal 5 3 2 2 10" xfId="31389" xr:uid="{00000000-0005-0000-0000-0000B0AC0000}"/>
    <cellStyle name="Normal 5 3 2 2 11" xfId="31390" xr:uid="{00000000-0005-0000-0000-0000B1AC0000}"/>
    <cellStyle name="Normal 5 3 2 2 2" xfId="31391" xr:uid="{00000000-0005-0000-0000-0000B2AC0000}"/>
    <cellStyle name="Normal 5 3 2 2 2 2" xfId="31392" xr:uid="{00000000-0005-0000-0000-0000B3AC0000}"/>
    <cellStyle name="Normal 5 3 2 2 2 2 2" xfId="31393" xr:uid="{00000000-0005-0000-0000-0000B4AC0000}"/>
    <cellStyle name="Normal 5 3 2 2 2 2 3" xfId="31394" xr:uid="{00000000-0005-0000-0000-0000B5AC0000}"/>
    <cellStyle name="Normal 5 3 2 2 2 2_AVA DVA EL" xfId="31395" xr:uid="{00000000-0005-0000-0000-0000B6AC0000}"/>
    <cellStyle name="Normal 5 3 2 2 2 3" xfId="31396" xr:uid="{00000000-0005-0000-0000-0000B7AC0000}"/>
    <cellStyle name="Normal 5 3 2 2 2 3 2" xfId="31397" xr:uid="{00000000-0005-0000-0000-0000B8AC0000}"/>
    <cellStyle name="Normal 5 3 2 2 2 3 3" xfId="31398" xr:uid="{00000000-0005-0000-0000-0000B9AC0000}"/>
    <cellStyle name="Normal 5 3 2 2 2 3_AVA DVA EL" xfId="31399" xr:uid="{00000000-0005-0000-0000-0000BAAC0000}"/>
    <cellStyle name="Normal 5 3 2 2 2 4" xfId="31400" xr:uid="{00000000-0005-0000-0000-0000BBAC0000}"/>
    <cellStyle name="Normal 5 3 2 2 2 5" xfId="31401" xr:uid="{00000000-0005-0000-0000-0000BCAC0000}"/>
    <cellStyle name="Normal 5 3 2 2 2_AVA DVA EL" xfId="31402" xr:uid="{00000000-0005-0000-0000-0000BDAC0000}"/>
    <cellStyle name="Normal 5 3 2 2 3" xfId="31403" xr:uid="{00000000-0005-0000-0000-0000BEAC0000}"/>
    <cellStyle name="Normal 5 3 2 2 3 2" xfId="31404" xr:uid="{00000000-0005-0000-0000-0000BFAC0000}"/>
    <cellStyle name="Normal 5 3 2 2 3 3" xfId="31405" xr:uid="{00000000-0005-0000-0000-0000C0AC0000}"/>
    <cellStyle name="Normal 5 3 2 2 3_AVA DVA EL" xfId="31406" xr:uid="{00000000-0005-0000-0000-0000C1AC0000}"/>
    <cellStyle name="Normal 5 3 2 2 4" xfId="31407" xr:uid="{00000000-0005-0000-0000-0000C2AC0000}"/>
    <cellStyle name="Normal 5 3 2 2 4 2" xfId="31408" xr:uid="{00000000-0005-0000-0000-0000C3AC0000}"/>
    <cellStyle name="Normal 5 3 2 2 4 3" xfId="31409" xr:uid="{00000000-0005-0000-0000-0000C4AC0000}"/>
    <cellStyle name="Normal 5 3 2 2 4_AVA DVA EL" xfId="31410" xr:uid="{00000000-0005-0000-0000-0000C5AC0000}"/>
    <cellStyle name="Normal 5 3 2 2 5" xfId="31411" xr:uid="{00000000-0005-0000-0000-0000C6AC0000}"/>
    <cellStyle name="Normal 5 3 2 2 5 2" xfId="31412" xr:uid="{00000000-0005-0000-0000-0000C7AC0000}"/>
    <cellStyle name="Normal 5 3 2 2 5 3" xfId="31413" xr:uid="{00000000-0005-0000-0000-0000C8AC0000}"/>
    <cellStyle name="Normal 5 3 2 2 5_AVA DVA EL" xfId="31414" xr:uid="{00000000-0005-0000-0000-0000C9AC0000}"/>
    <cellStyle name="Normal 5 3 2 2 6" xfId="31415" xr:uid="{00000000-0005-0000-0000-0000CAAC0000}"/>
    <cellStyle name="Normal 5 3 2 2 6 2" xfId="31416" xr:uid="{00000000-0005-0000-0000-0000CBAC0000}"/>
    <cellStyle name="Normal 5 3 2 2 6 3" xfId="31417" xr:uid="{00000000-0005-0000-0000-0000CCAC0000}"/>
    <cellStyle name="Normal 5 3 2 2 6_AVA DVA EL" xfId="31418" xr:uid="{00000000-0005-0000-0000-0000CDAC0000}"/>
    <cellStyle name="Normal 5 3 2 2 7" xfId="31419" xr:uid="{00000000-0005-0000-0000-0000CEAC0000}"/>
    <cellStyle name="Normal 5 3 2 2 7 2" xfId="31420" xr:uid="{00000000-0005-0000-0000-0000CFAC0000}"/>
    <cellStyle name="Normal 5 3 2 2 7 3" xfId="31421" xr:uid="{00000000-0005-0000-0000-0000D0AC0000}"/>
    <cellStyle name="Normal 5 3 2 2 7_AVA DVA EL" xfId="31422" xr:uid="{00000000-0005-0000-0000-0000D1AC0000}"/>
    <cellStyle name="Normal 5 3 2 2 8" xfId="31423" xr:uid="{00000000-0005-0000-0000-0000D2AC0000}"/>
    <cellStyle name="Normal 5 3 2 2 8 2" xfId="31424" xr:uid="{00000000-0005-0000-0000-0000D3AC0000}"/>
    <cellStyle name="Normal 5 3 2 2 8 3" xfId="31425" xr:uid="{00000000-0005-0000-0000-0000D4AC0000}"/>
    <cellStyle name="Normal 5 3 2 2 8_AVA DVA EL" xfId="31426" xr:uid="{00000000-0005-0000-0000-0000D5AC0000}"/>
    <cellStyle name="Normal 5 3 2 2 9" xfId="31427" xr:uid="{00000000-0005-0000-0000-0000D6AC0000}"/>
    <cellStyle name="Normal 5 3 2 2 9 2" xfId="31428" xr:uid="{00000000-0005-0000-0000-0000D7AC0000}"/>
    <cellStyle name="Normal 5 3 2 2 9 3" xfId="31429" xr:uid="{00000000-0005-0000-0000-0000D8AC0000}"/>
    <cellStyle name="Normal 5 3 2 2 9_AVA DVA EL" xfId="31430" xr:uid="{00000000-0005-0000-0000-0000D9AC0000}"/>
    <cellStyle name="Normal 5 3 2 2_AVA DVA EL" xfId="31431" xr:uid="{00000000-0005-0000-0000-0000DAAC0000}"/>
    <cellStyle name="Normal 5 3 2 3" xfId="31432" xr:uid="{00000000-0005-0000-0000-0000DBAC0000}"/>
    <cellStyle name="Normal 5 3 2 3 2" xfId="31433" xr:uid="{00000000-0005-0000-0000-0000DCAC0000}"/>
    <cellStyle name="Normal 5 3 2 3 2 2" xfId="31434" xr:uid="{00000000-0005-0000-0000-0000DDAC0000}"/>
    <cellStyle name="Normal 5 3 2 3 2 3" xfId="31435" xr:uid="{00000000-0005-0000-0000-0000DEAC0000}"/>
    <cellStyle name="Normal 5 3 2 3 2_AVA DVA EL" xfId="31436" xr:uid="{00000000-0005-0000-0000-0000DFAC0000}"/>
    <cellStyle name="Normal 5 3 2 3 3" xfId="31437" xr:uid="{00000000-0005-0000-0000-0000E0AC0000}"/>
    <cellStyle name="Normal 5 3 2 3 3 2" xfId="31438" xr:uid="{00000000-0005-0000-0000-0000E1AC0000}"/>
    <cellStyle name="Normal 5 3 2 3 3 3" xfId="31439" xr:uid="{00000000-0005-0000-0000-0000E2AC0000}"/>
    <cellStyle name="Normal 5 3 2 3 3_AVA DVA EL" xfId="31440" xr:uid="{00000000-0005-0000-0000-0000E3AC0000}"/>
    <cellStyle name="Normal 5 3 2 3 4" xfId="31441" xr:uid="{00000000-0005-0000-0000-0000E4AC0000}"/>
    <cellStyle name="Normal 5 3 2 3 5" xfId="31442" xr:uid="{00000000-0005-0000-0000-0000E5AC0000}"/>
    <cellStyle name="Normal 5 3 2 3_AVA DVA EL" xfId="31443" xr:uid="{00000000-0005-0000-0000-0000E6AC0000}"/>
    <cellStyle name="Normal 5 3 2 4" xfId="31444" xr:uid="{00000000-0005-0000-0000-0000E7AC0000}"/>
    <cellStyle name="Normal 5 3 2 4 2" xfId="31445" xr:uid="{00000000-0005-0000-0000-0000E8AC0000}"/>
    <cellStyle name="Normal 5 3 2 4 3" xfId="31446" xr:uid="{00000000-0005-0000-0000-0000E9AC0000}"/>
    <cellStyle name="Normal 5 3 2 4_AVA DVA EL" xfId="31447" xr:uid="{00000000-0005-0000-0000-0000EAAC0000}"/>
    <cellStyle name="Normal 5 3 2 5" xfId="31448" xr:uid="{00000000-0005-0000-0000-0000EBAC0000}"/>
    <cellStyle name="Normal 5 3 2 5 2" xfId="31449" xr:uid="{00000000-0005-0000-0000-0000ECAC0000}"/>
    <cellStyle name="Normal 5 3 2 5 3" xfId="31450" xr:uid="{00000000-0005-0000-0000-0000EDAC0000}"/>
    <cellStyle name="Normal 5 3 2 5_AVA DVA EL" xfId="31451" xr:uid="{00000000-0005-0000-0000-0000EEAC0000}"/>
    <cellStyle name="Normal 5 3 2 6" xfId="31452" xr:uid="{00000000-0005-0000-0000-0000EFAC0000}"/>
    <cellStyle name="Normal 5 3 2 6 2" xfId="31453" xr:uid="{00000000-0005-0000-0000-0000F0AC0000}"/>
    <cellStyle name="Normal 5 3 2 6 3" xfId="31454" xr:uid="{00000000-0005-0000-0000-0000F1AC0000}"/>
    <cellStyle name="Normal 5 3 2 6_AVA DVA EL" xfId="31455" xr:uid="{00000000-0005-0000-0000-0000F2AC0000}"/>
    <cellStyle name="Normal 5 3 2 7" xfId="31456" xr:uid="{00000000-0005-0000-0000-0000F3AC0000}"/>
    <cellStyle name="Normal 5 3 2 7 2" xfId="31457" xr:uid="{00000000-0005-0000-0000-0000F4AC0000}"/>
    <cellStyle name="Normal 5 3 2 7 3" xfId="31458" xr:uid="{00000000-0005-0000-0000-0000F5AC0000}"/>
    <cellStyle name="Normal 5 3 2 7_AVA DVA EL" xfId="31459" xr:uid="{00000000-0005-0000-0000-0000F6AC0000}"/>
    <cellStyle name="Normal 5 3 2 8" xfId="31460" xr:uid="{00000000-0005-0000-0000-0000F7AC0000}"/>
    <cellStyle name="Normal 5 3 2 8 2" xfId="31461" xr:uid="{00000000-0005-0000-0000-0000F8AC0000}"/>
    <cellStyle name="Normal 5 3 2 8 3" xfId="31462" xr:uid="{00000000-0005-0000-0000-0000F9AC0000}"/>
    <cellStyle name="Normal 5 3 2 8_AVA DVA EL" xfId="31463" xr:uid="{00000000-0005-0000-0000-0000FAAC0000}"/>
    <cellStyle name="Normal 5 3 2 9" xfId="31464" xr:uid="{00000000-0005-0000-0000-0000FBAC0000}"/>
    <cellStyle name="Normal 5 3 2 9 2" xfId="31465" xr:uid="{00000000-0005-0000-0000-0000FCAC0000}"/>
    <cellStyle name="Normal 5 3 2 9 3" xfId="31466" xr:uid="{00000000-0005-0000-0000-0000FDAC0000}"/>
    <cellStyle name="Normal 5 3 2 9_AVA DVA EL" xfId="31467" xr:uid="{00000000-0005-0000-0000-0000FEAC0000}"/>
    <cellStyle name="Normal 5 3 2_A01" xfId="8541" xr:uid="{00000000-0005-0000-0000-0000FFAC0000}"/>
    <cellStyle name="Normal 5 3 3" xfId="31468" xr:uid="{00000000-0005-0000-0000-000000AD0000}"/>
    <cellStyle name="Normal 5 3 3 10" xfId="31469" xr:uid="{00000000-0005-0000-0000-000001AD0000}"/>
    <cellStyle name="Normal 5 3 3 11" xfId="31470" xr:uid="{00000000-0005-0000-0000-000002AD0000}"/>
    <cellStyle name="Normal 5 3 3 12" xfId="36164" xr:uid="{00000000-0005-0000-0000-000003AD0000}"/>
    <cellStyle name="Normal 5 3 3 2" xfId="31471" xr:uid="{00000000-0005-0000-0000-000004AD0000}"/>
    <cellStyle name="Normal 5 3 3 2 2" xfId="31472" xr:uid="{00000000-0005-0000-0000-000005AD0000}"/>
    <cellStyle name="Normal 5 3 3 2 2 2" xfId="31473" xr:uid="{00000000-0005-0000-0000-000006AD0000}"/>
    <cellStyle name="Normal 5 3 3 2 2 3" xfId="31474" xr:uid="{00000000-0005-0000-0000-000007AD0000}"/>
    <cellStyle name="Normal 5 3 3 2 2_AVA DVA EL" xfId="31475" xr:uid="{00000000-0005-0000-0000-000008AD0000}"/>
    <cellStyle name="Normal 5 3 3 2 3" xfId="31476" xr:uid="{00000000-0005-0000-0000-000009AD0000}"/>
    <cellStyle name="Normal 5 3 3 2 3 2" xfId="31477" xr:uid="{00000000-0005-0000-0000-00000AAD0000}"/>
    <cellStyle name="Normal 5 3 3 2 3 3" xfId="31478" xr:uid="{00000000-0005-0000-0000-00000BAD0000}"/>
    <cellStyle name="Normal 5 3 3 2 3_AVA DVA EL" xfId="31479" xr:uid="{00000000-0005-0000-0000-00000CAD0000}"/>
    <cellStyle name="Normal 5 3 3 2 4" xfId="31480" xr:uid="{00000000-0005-0000-0000-00000DAD0000}"/>
    <cellStyle name="Normal 5 3 3 2 5" xfId="31481" xr:uid="{00000000-0005-0000-0000-00000EAD0000}"/>
    <cellStyle name="Normal 5 3 3 2_AVA DVA EL" xfId="31482" xr:uid="{00000000-0005-0000-0000-00000FAD0000}"/>
    <cellStyle name="Normal 5 3 3 3" xfId="31483" xr:uid="{00000000-0005-0000-0000-000010AD0000}"/>
    <cellStyle name="Normal 5 3 3 3 2" xfId="31484" xr:uid="{00000000-0005-0000-0000-000011AD0000}"/>
    <cellStyle name="Normal 5 3 3 3 3" xfId="31485" xr:uid="{00000000-0005-0000-0000-000012AD0000}"/>
    <cellStyle name="Normal 5 3 3 3_AVA DVA EL" xfId="31486" xr:uid="{00000000-0005-0000-0000-000013AD0000}"/>
    <cellStyle name="Normal 5 3 3 4" xfId="31487" xr:uid="{00000000-0005-0000-0000-000014AD0000}"/>
    <cellStyle name="Normal 5 3 3 4 2" xfId="31488" xr:uid="{00000000-0005-0000-0000-000015AD0000}"/>
    <cellStyle name="Normal 5 3 3 4 3" xfId="31489" xr:uid="{00000000-0005-0000-0000-000016AD0000}"/>
    <cellStyle name="Normal 5 3 3 4_AVA DVA EL" xfId="31490" xr:uid="{00000000-0005-0000-0000-000017AD0000}"/>
    <cellStyle name="Normal 5 3 3 5" xfId="31491" xr:uid="{00000000-0005-0000-0000-000018AD0000}"/>
    <cellStyle name="Normal 5 3 3 5 2" xfId="31492" xr:uid="{00000000-0005-0000-0000-000019AD0000}"/>
    <cellStyle name="Normal 5 3 3 5 3" xfId="31493" xr:uid="{00000000-0005-0000-0000-00001AAD0000}"/>
    <cellStyle name="Normal 5 3 3 5_AVA DVA EL" xfId="31494" xr:uid="{00000000-0005-0000-0000-00001BAD0000}"/>
    <cellStyle name="Normal 5 3 3 6" xfId="31495" xr:uid="{00000000-0005-0000-0000-00001CAD0000}"/>
    <cellStyle name="Normal 5 3 3 6 2" xfId="31496" xr:uid="{00000000-0005-0000-0000-00001DAD0000}"/>
    <cellStyle name="Normal 5 3 3 6 3" xfId="31497" xr:uid="{00000000-0005-0000-0000-00001EAD0000}"/>
    <cellStyle name="Normal 5 3 3 6_AVA DVA EL" xfId="31498" xr:uid="{00000000-0005-0000-0000-00001FAD0000}"/>
    <cellStyle name="Normal 5 3 3 7" xfId="31499" xr:uid="{00000000-0005-0000-0000-000020AD0000}"/>
    <cellStyle name="Normal 5 3 3 7 2" xfId="31500" xr:uid="{00000000-0005-0000-0000-000021AD0000}"/>
    <cellStyle name="Normal 5 3 3 7 3" xfId="31501" xr:uid="{00000000-0005-0000-0000-000022AD0000}"/>
    <cellStyle name="Normal 5 3 3 7_AVA DVA EL" xfId="31502" xr:uid="{00000000-0005-0000-0000-000023AD0000}"/>
    <cellStyle name="Normal 5 3 3 8" xfId="31503" xr:uid="{00000000-0005-0000-0000-000024AD0000}"/>
    <cellStyle name="Normal 5 3 3 8 2" xfId="31504" xr:uid="{00000000-0005-0000-0000-000025AD0000}"/>
    <cellStyle name="Normal 5 3 3 8 3" xfId="31505" xr:uid="{00000000-0005-0000-0000-000026AD0000}"/>
    <cellStyle name="Normal 5 3 3 8_AVA DVA EL" xfId="31506" xr:uid="{00000000-0005-0000-0000-000027AD0000}"/>
    <cellStyle name="Normal 5 3 3 9" xfId="31507" xr:uid="{00000000-0005-0000-0000-000028AD0000}"/>
    <cellStyle name="Normal 5 3 3 9 2" xfId="31508" xr:uid="{00000000-0005-0000-0000-000029AD0000}"/>
    <cellStyle name="Normal 5 3 3 9 3" xfId="31509" xr:uid="{00000000-0005-0000-0000-00002AAD0000}"/>
    <cellStyle name="Normal 5 3 3 9_AVA DVA EL" xfId="31510" xr:uid="{00000000-0005-0000-0000-00002BAD0000}"/>
    <cellStyle name="Normal 5 3 3_AVA DVA EL" xfId="31511" xr:uid="{00000000-0005-0000-0000-00002CAD0000}"/>
    <cellStyle name="Normal 5 3 4" xfId="31512" xr:uid="{00000000-0005-0000-0000-00002DAD0000}"/>
    <cellStyle name="Normal 5 3 4 2" xfId="31513" xr:uid="{00000000-0005-0000-0000-00002EAD0000}"/>
    <cellStyle name="Normal 5 3 4 2 2" xfId="31514" xr:uid="{00000000-0005-0000-0000-00002FAD0000}"/>
    <cellStyle name="Normal 5 3 4 2 3" xfId="31515" xr:uid="{00000000-0005-0000-0000-000030AD0000}"/>
    <cellStyle name="Normal 5 3 4 2_AVA DVA EL" xfId="31516" xr:uid="{00000000-0005-0000-0000-000031AD0000}"/>
    <cellStyle name="Normal 5 3 4 3" xfId="31517" xr:uid="{00000000-0005-0000-0000-000032AD0000}"/>
    <cellStyle name="Normal 5 3 4 3 2" xfId="31518" xr:uid="{00000000-0005-0000-0000-000033AD0000}"/>
    <cellStyle name="Normal 5 3 4 3 3" xfId="31519" xr:uid="{00000000-0005-0000-0000-000034AD0000}"/>
    <cellStyle name="Normal 5 3 4 3_AVA DVA EL" xfId="31520" xr:uid="{00000000-0005-0000-0000-000035AD0000}"/>
    <cellStyle name="Normal 5 3 4 4" xfId="31521" xr:uid="{00000000-0005-0000-0000-000036AD0000}"/>
    <cellStyle name="Normal 5 3 4 5" xfId="31522" xr:uid="{00000000-0005-0000-0000-000037AD0000}"/>
    <cellStyle name="Normal 5 3 4_AVA DVA EL" xfId="31523" xr:uid="{00000000-0005-0000-0000-000038AD0000}"/>
    <cellStyle name="Normal 5 3 5" xfId="31524" xr:uid="{00000000-0005-0000-0000-000039AD0000}"/>
    <cellStyle name="Normal 5 3 5 2" xfId="31525" xr:uid="{00000000-0005-0000-0000-00003AAD0000}"/>
    <cellStyle name="Normal 5 3 5 3" xfId="31526" xr:uid="{00000000-0005-0000-0000-00003BAD0000}"/>
    <cellStyle name="Normal 5 3 5_AVA DVA EL" xfId="31527" xr:uid="{00000000-0005-0000-0000-00003CAD0000}"/>
    <cellStyle name="Normal 5 3 6" xfId="31528" xr:uid="{00000000-0005-0000-0000-00003DAD0000}"/>
    <cellStyle name="Normal 5 3 6 2" xfId="31529" xr:uid="{00000000-0005-0000-0000-00003EAD0000}"/>
    <cellStyle name="Normal 5 3 6 3" xfId="31530" xr:uid="{00000000-0005-0000-0000-00003FAD0000}"/>
    <cellStyle name="Normal 5 3 6_AVA DVA EL" xfId="31531" xr:uid="{00000000-0005-0000-0000-000040AD0000}"/>
    <cellStyle name="Normal 5 3 7" xfId="31532" xr:uid="{00000000-0005-0000-0000-000041AD0000}"/>
    <cellStyle name="Normal 5 3 7 2" xfId="31533" xr:uid="{00000000-0005-0000-0000-000042AD0000}"/>
    <cellStyle name="Normal 5 3 7 3" xfId="31534" xr:uid="{00000000-0005-0000-0000-000043AD0000}"/>
    <cellStyle name="Normal 5 3 7_AVA DVA EL" xfId="31535" xr:uid="{00000000-0005-0000-0000-000044AD0000}"/>
    <cellStyle name="Normal 5 3 8" xfId="31536" xr:uid="{00000000-0005-0000-0000-000045AD0000}"/>
    <cellStyle name="Normal 5 3 8 2" xfId="31537" xr:uid="{00000000-0005-0000-0000-000046AD0000}"/>
    <cellStyle name="Normal 5 3 8 3" xfId="31538" xr:uid="{00000000-0005-0000-0000-000047AD0000}"/>
    <cellStyle name="Normal 5 3 8_AVA DVA EL" xfId="31539" xr:uid="{00000000-0005-0000-0000-000048AD0000}"/>
    <cellStyle name="Normal 5 3 9" xfId="31540" xr:uid="{00000000-0005-0000-0000-000049AD0000}"/>
    <cellStyle name="Normal 5 3 9 2" xfId="31541" xr:uid="{00000000-0005-0000-0000-00004AAD0000}"/>
    <cellStyle name="Normal 5 3 9 3" xfId="31542" xr:uid="{00000000-0005-0000-0000-00004BAD0000}"/>
    <cellStyle name="Normal 5 3 9_AVA DVA EL" xfId="31543" xr:uid="{00000000-0005-0000-0000-00004CAD0000}"/>
    <cellStyle name="Normal 5 3_4Q16" xfId="31544" xr:uid="{00000000-0005-0000-0000-00004DAD0000}"/>
    <cellStyle name="Normal 5 30" xfId="31545" xr:uid="{00000000-0005-0000-0000-00004EAD0000}"/>
    <cellStyle name="Normal 5 31" xfId="35983" xr:uid="{00000000-0005-0000-0000-00004FAD0000}"/>
    <cellStyle name="Normal 5 32" xfId="36100" xr:uid="{00000000-0005-0000-0000-000050AD0000}"/>
    <cellStyle name="Normal 5 33" xfId="36878" xr:uid="{00000000-0005-0000-0000-000051AD0000}"/>
    <cellStyle name="Normal 5 4" xfId="8542" xr:uid="{00000000-0005-0000-0000-000052AD0000}"/>
    <cellStyle name="Normal 5 4 10" xfId="31546" xr:uid="{00000000-0005-0000-0000-000053AD0000}"/>
    <cellStyle name="Normal 5 4 10 2" xfId="31547" xr:uid="{00000000-0005-0000-0000-000054AD0000}"/>
    <cellStyle name="Normal 5 4 10 3" xfId="31548" xr:uid="{00000000-0005-0000-0000-000055AD0000}"/>
    <cellStyle name="Normal 5 4 10_AVA DVA EL" xfId="31549" xr:uid="{00000000-0005-0000-0000-000056AD0000}"/>
    <cellStyle name="Normal 5 4 11" xfId="31550" xr:uid="{00000000-0005-0000-0000-000057AD0000}"/>
    <cellStyle name="Normal 5 4 11 2" xfId="31551" xr:uid="{00000000-0005-0000-0000-000058AD0000}"/>
    <cellStyle name="Normal 5 4 11 3" xfId="31552" xr:uid="{00000000-0005-0000-0000-000059AD0000}"/>
    <cellStyle name="Normal 5 4 11_AVA DVA EL" xfId="31553" xr:uid="{00000000-0005-0000-0000-00005AAD0000}"/>
    <cellStyle name="Normal 5 4 12" xfId="31554" xr:uid="{00000000-0005-0000-0000-00005BAD0000}"/>
    <cellStyle name="Normal 5 4 12 2" xfId="31555" xr:uid="{00000000-0005-0000-0000-00005CAD0000}"/>
    <cellStyle name="Normal 5 4 12 3" xfId="31556" xr:uid="{00000000-0005-0000-0000-00005DAD0000}"/>
    <cellStyle name="Normal 5 4 12_AVA DVA EL" xfId="31557" xr:uid="{00000000-0005-0000-0000-00005EAD0000}"/>
    <cellStyle name="Normal 5 4 13" xfId="31558" xr:uid="{00000000-0005-0000-0000-00005FAD0000}"/>
    <cellStyle name="Normal 5 4 14" xfId="50637" xr:uid="{00000000-0005-0000-0000-000060AD0000}"/>
    <cellStyle name="Normal 5 4 2" xfId="31559" xr:uid="{00000000-0005-0000-0000-000061AD0000}"/>
    <cellStyle name="Normal 5 4 2 10" xfId="31560" xr:uid="{00000000-0005-0000-0000-000062AD0000}"/>
    <cellStyle name="Normal 5 4 2 10 2" xfId="31561" xr:uid="{00000000-0005-0000-0000-000063AD0000}"/>
    <cellStyle name="Normal 5 4 2 10 3" xfId="31562" xr:uid="{00000000-0005-0000-0000-000064AD0000}"/>
    <cellStyle name="Normal 5 4 2 10_AVA DVA EL" xfId="31563" xr:uid="{00000000-0005-0000-0000-000065AD0000}"/>
    <cellStyle name="Normal 5 4 2 11" xfId="31564" xr:uid="{00000000-0005-0000-0000-000066AD0000}"/>
    <cellStyle name="Normal 5 4 2 12" xfId="31565" xr:uid="{00000000-0005-0000-0000-000067AD0000}"/>
    <cellStyle name="Normal 5 4 2 13" xfId="36321" xr:uid="{00000000-0005-0000-0000-000068AD0000}"/>
    <cellStyle name="Normal 5 4 2 14" xfId="36012" xr:uid="{00000000-0005-0000-0000-000069AD0000}"/>
    <cellStyle name="Normal 5 4 2 2" xfId="31566" xr:uid="{00000000-0005-0000-0000-00006AAD0000}"/>
    <cellStyle name="Normal 5 4 2 2 10" xfId="31567" xr:uid="{00000000-0005-0000-0000-00006BAD0000}"/>
    <cellStyle name="Normal 5 4 2 2 11" xfId="31568" xr:uid="{00000000-0005-0000-0000-00006CAD0000}"/>
    <cellStyle name="Normal 5 4 2 2 2" xfId="31569" xr:uid="{00000000-0005-0000-0000-00006DAD0000}"/>
    <cellStyle name="Normal 5 4 2 2 2 2" xfId="31570" xr:uid="{00000000-0005-0000-0000-00006EAD0000}"/>
    <cellStyle name="Normal 5 4 2 2 2 2 2" xfId="31571" xr:uid="{00000000-0005-0000-0000-00006FAD0000}"/>
    <cellStyle name="Normal 5 4 2 2 2 2 3" xfId="31572" xr:uid="{00000000-0005-0000-0000-000070AD0000}"/>
    <cellStyle name="Normal 5 4 2 2 2 2_AVA DVA EL" xfId="31573" xr:uid="{00000000-0005-0000-0000-000071AD0000}"/>
    <cellStyle name="Normal 5 4 2 2 2 3" xfId="31574" xr:uid="{00000000-0005-0000-0000-000072AD0000}"/>
    <cellStyle name="Normal 5 4 2 2 2 3 2" xfId="31575" xr:uid="{00000000-0005-0000-0000-000073AD0000}"/>
    <cellStyle name="Normal 5 4 2 2 2 3 3" xfId="31576" xr:uid="{00000000-0005-0000-0000-000074AD0000}"/>
    <cellStyle name="Normal 5 4 2 2 2 3_AVA DVA EL" xfId="31577" xr:uid="{00000000-0005-0000-0000-000075AD0000}"/>
    <cellStyle name="Normal 5 4 2 2 2 4" xfId="31578" xr:uid="{00000000-0005-0000-0000-000076AD0000}"/>
    <cellStyle name="Normal 5 4 2 2 2 5" xfId="31579" xr:uid="{00000000-0005-0000-0000-000077AD0000}"/>
    <cellStyle name="Normal 5 4 2 2 2_AVA DVA EL" xfId="31580" xr:uid="{00000000-0005-0000-0000-000078AD0000}"/>
    <cellStyle name="Normal 5 4 2 2 3" xfId="31581" xr:uid="{00000000-0005-0000-0000-000079AD0000}"/>
    <cellStyle name="Normal 5 4 2 2 3 2" xfId="31582" xr:uid="{00000000-0005-0000-0000-00007AAD0000}"/>
    <cellStyle name="Normal 5 4 2 2 3 3" xfId="31583" xr:uid="{00000000-0005-0000-0000-00007BAD0000}"/>
    <cellStyle name="Normal 5 4 2 2 3_AVA DVA EL" xfId="31584" xr:uid="{00000000-0005-0000-0000-00007CAD0000}"/>
    <cellStyle name="Normal 5 4 2 2 4" xfId="31585" xr:uid="{00000000-0005-0000-0000-00007DAD0000}"/>
    <cellStyle name="Normal 5 4 2 2 4 2" xfId="31586" xr:uid="{00000000-0005-0000-0000-00007EAD0000}"/>
    <cellStyle name="Normal 5 4 2 2 4 3" xfId="31587" xr:uid="{00000000-0005-0000-0000-00007FAD0000}"/>
    <cellStyle name="Normal 5 4 2 2 4_AVA DVA EL" xfId="31588" xr:uid="{00000000-0005-0000-0000-000080AD0000}"/>
    <cellStyle name="Normal 5 4 2 2 5" xfId="31589" xr:uid="{00000000-0005-0000-0000-000081AD0000}"/>
    <cellStyle name="Normal 5 4 2 2 5 2" xfId="31590" xr:uid="{00000000-0005-0000-0000-000082AD0000}"/>
    <cellStyle name="Normal 5 4 2 2 5 3" xfId="31591" xr:uid="{00000000-0005-0000-0000-000083AD0000}"/>
    <cellStyle name="Normal 5 4 2 2 5_AVA DVA EL" xfId="31592" xr:uid="{00000000-0005-0000-0000-000084AD0000}"/>
    <cellStyle name="Normal 5 4 2 2 6" xfId="31593" xr:uid="{00000000-0005-0000-0000-000085AD0000}"/>
    <cellStyle name="Normal 5 4 2 2 6 2" xfId="31594" xr:uid="{00000000-0005-0000-0000-000086AD0000}"/>
    <cellStyle name="Normal 5 4 2 2 6 3" xfId="31595" xr:uid="{00000000-0005-0000-0000-000087AD0000}"/>
    <cellStyle name="Normal 5 4 2 2 6_AVA DVA EL" xfId="31596" xr:uid="{00000000-0005-0000-0000-000088AD0000}"/>
    <cellStyle name="Normal 5 4 2 2 7" xfId="31597" xr:uid="{00000000-0005-0000-0000-000089AD0000}"/>
    <cellStyle name="Normal 5 4 2 2 7 2" xfId="31598" xr:uid="{00000000-0005-0000-0000-00008AAD0000}"/>
    <cellStyle name="Normal 5 4 2 2 7 3" xfId="31599" xr:uid="{00000000-0005-0000-0000-00008BAD0000}"/>
    <cellStyle name="Normal 5 4 2 2 7_AVA DVA EL" xfId="31600" xr:uid="{00000000-0005-0000-0000-00008CAD0000}"/>
    <cellStyle name="Normal 5 4 2 2 8" xfId="31601" xr:uid="{00000000-0005-0000-0000-00008DAD0000}"/>
    <cellStyle name="Normal 5 4 2 2 8 2" xfId="31602" xr:uid="{00000000-0005-0000-0000-00008EAD0000}"/>
    <cellStyle name="Normal 5 4 2 2 8 3" xfId="31603" xr:uid="{00000000-0005-0000-0000-00008FAD0000}"/>
    <cellStyle name="Normal 5 4 2 2 8_AVA DVA EL" xfId="31604" xr:uid="{00000000-0005-0000-0000-000090AD0000}"/>
    <cellStyle name="Normal 5 4 2 2 9" xfId="31605" xr:uid="{00000000-0005-0000-0000-000091AD0000}"/>
    <cellStyle name="Normal 5 4 2 2 9 2" xfId="31606" xr:uid="{00000000-0005-0000-0000-000092AD0000}"/>
    <cellStyle name="Normal 5 4 2 2 9 3" xfId="31607" xr:uid="{00000000-0005-0000-0000-000093AD0000}"/>
    <cellStyle name="Normal 5 4 2 2 9_AVA DVA EL" xfId="31608" xr:uid="{00000000-0005-0000-0000-000094AD0000}"/>
    <cellStyle name="Normal 5 4 2 2_AVA DVA EL" xfId="31609" xr:uid="{00000000-0005-0000-0000-000095AD0000}"/>
    <cellStyle name="Normal 5 4 2 3" xfId="31610" xr:uid="{00000000-0005-0000-0000-000096AD0000}"/>
    <cellStyle name="Normal 5 4 2 3 2" xfId="31611" xr:uid="{00000000-0005-0000-0000-000097AD0000}"/>
    <cellStyle name="Normal 5 4 2 3 2 2" xfId="31612" xr:uid="{00000000-0005-0000-0000-000098AD0000}"/>
    <cellStyle name="Normal 5 4 2 3 2 3" xfId="31613" xr:uid="{00000000-0005-0000-0000-000099AD0000}"/>
    <cellStyle name="Normal 5 4 2 3 2_AVA DVA EL" xfId="31614" xr:uid="{00000000-0005-0000-0000-00009AAD0000}"/>
    <cellStyle name="Normal 5 4 2 3 3" xfId="31615" xr:uid="{00000000-0005-0000-0000-00009BAD0000}"/>
    <cellStyle name="Normal 5 4 2 3 3 2" xfId="31616" xr:uid="{00000000-0005-0000-0000-00009CAD0000}"/>
    <cellStyle name="Normal 5 4 2 3 3 3" xfId="31617" xr:uid="{00000000-0005-0000-0000-00009DAD0000}"/>
    <cellStyle name="Normal 5 4 2 3 3_AVA DVA EL" xfId="31618" xr:uid="{00000000-0005-0000-0000-00009EAD0000}"/>
    <cellStyle name="Normal 5 4 2 3 4" xfId="31619" xr:uid="{00000000-0005-0000-0000-00009FAD0000}"/>
    <cellStyle name="Normal 5 4 2 3 5" xfId="31620" xr:uid="{00000000-0005-0000-0000-0000A0AD0000}"/>
    <cellStyle name="Normal 5 4 2 3_AVA DVA EL" xfId="31621" xr:uid="{00000000-0005-0000-0000-0000A1AD0000}"/>
    <cellStyle name="Normal 5 4 2 4" xfId="31622" xr:uid="{00000000-0005-0000-0000-0000A2AD0000}"/>
    <cellStyle name="Normal 5 4 2 4 2" xfId="31623" xr:uid="{00000000-0005-0000-0000-0000A3AD0000}"/>
    <cellStyle name="Normal 5 4 2 4 3" xfId="31624" xr:uid="{00000000-0005-0000-0000-0000A4AD0000}"/>
    <cellStyle name="Normal 5 4 2 4_AVA DVA EL" xfId="31625" xr:uid="{00000000-0005-0000-0000-0000A5AD0000}"/>
    <cellStyle name="Normal 5 4 2 5" xfId="31626" xr:uid="{00000000-0005-0000-0000-0000A6AD0000}"/>
    <cellStyle name="Normal 5 4 2 5 2" xfId="31627" xr:uid="{00000000-0005-0000-0000-0000A7AD0000}"/>
    <cellStyle name="Normal 5 4 2 5 3" xfId="31628" xr:uid="{00000000-0005-0000-0000-0000A8AD0000}"/>
    <cellStyle name="Normal 5 4 2 5_AVA DVA EL" xfId="31629" xr:uid="{00000000-0005-0000-0000-0000A9AD0000}"/>
    <cellStyle name="Normal 5 4 2 6" xfId="31630" xr:uid="{00000000-0005-0000-0000-0000AAAD0000}"/>
    <cellStyle name="Normal 5 4 2 6 2" xfId="31631" xr:uid="{00000000-0005-0000-0000-0000ABAD0000}"/>
    <cellStyle name="Normal 5 4 2 6 3" xfId="31632" xr:uid="{00000000-0005-0000-0000-0000ACAD0000}"/>
    <cellStyle name="Normal 5 4 2 6_AVA DVA EL" xfId="31633" xr:uid="{00000000-0005-0000-0000-0000ADAD0000}"/>
    <cellStyle name="Normal 5 4 2 7" xfId="31634" xr:uid="{00000000-0005-0000-0000-0000AEAD0000}"/>
    <cellStyle name="Normal 5 4 2 7 2" xfId="31635" xr:uid="{00000000-0005-0000-0000-0000AFAD0000}"/>
    <cellStyle name="Normal 5 4 2 7 3" xfId="31636" xr:uid="{00000000-0005-0000-0000-0000B0AD0000}"/>
    <cellStyle name="Normal 5 4 2 7_AVA DVA EL" xfId="31637" xr:uid="{00000000-0005-0000-0000-0000B1AD0000}"/>
    <cellStyle name="Normal 5 4 2 8" xfId="31638" xr:uid="{00000000-0005-0000-0000-0000B2AD0000}"/>
    <cellStyle name="Normal 5 4 2 8 2" xfId="31639" xr:uid="{00000000-0005-0000-0000-0000B3AD0000}"/>
    <cellStyle name="Normal 5 4 2 8 3" xfId="31640" xr:uid="{00000000-0005-0000-0000-0000B4AD0000}"/>
    <cellStyle name="Normal 5 4 2 8_AVA DVA EL" xfId="31641" xr:uid="{00000000-0005-0000-0000-0000B5AD0000}"/>
    <cellStyle name="Normal 5 4 2 9" xfId="31642" xr:uid="{00000000-0005-0000-0000-0000B6AD0000}"/>
    <cellStyle name="Normal 5 4 2 9 2" xfId="31643" xr:uid="{00000000-0005-0000-0000-0000B7AD0000}"/>
    <cellStyle name="Normal 5 4 2 9 3" xfId="31644" xr:uid="{00000000-0005-0000-0000-0000B8AD0000}"/>
    <cellStyle name="Normal 5 4 2 9_AVA DVA EL" xfId="31645" xr:uid="{00000000-0005-0000-0000-0000B9AD0000}"/>
    <cellStyle name="Normal 5 4 2_AVA DVA EL" xfId="31646" xr:uid="{00000000-0005-0000-0000-0000BAAD0000}"/>
    <cellStyle name="Normal 5 4 3" xfId="31647" xr:uid="{00000000-0005-0000-0000-0000BBAD0000}"/>
    <cellStyle name="Normal 5 4 3 10" xfId="31648" xr:uid="{00000000-0005-0000-0000-0000BCAD0000}"/>
    <cellStyle name="Normal 5 4 3 11" xfId="31649" xr:uid="{00000000-0005-0000-0000-0000BDAD0000}"/>
    <cellStyle name="Normal 5 4 3 2" xfId="31650" xr:uid="{00000000-0005-0000-0000-0000BEAD0000}"/>
    <cellStyle name="Normal 5 4 3 2 2" xfId="31651" xr:uid="{00000000-0005-0000-0000-0000BFAD0000}"/>
    <cellStyle name="Normal 5 4 3 2 2 2" xfId="31652" xr:uid="{00000000-0005-0000-0000-0000C0AD0000}"/>
    <cellStyle name="Normal 5 4 3 2 2 3" xfId="31653" xr:uid="{00000000-0005-0000-0000-0000C1AD0000}"/>
    <cellStyle name="Normal 5 4 3 2 2_AVA DVA EL" xfId="31654" xr:uid="{00000000-0005-0000-0000-0000C2AD0000}"/>
    <cellStyle name="Normal 5 4 3 2 3" xfId="31655" xr:uid="{00000000-0005-0000-0000-0000C3AD0000}"/>
    <cellStyle name="Normal 5 4 3 2 3 2" xfId="31656" xr:uid="{00000000-0005-0000-0000-0000C4AD0000}"/>
    <cellStyle name="Normal 5 4 3 2 3 3" xfId="31657" xr:uid="{00000000-0005-0000-0000-0000C5AD0000}"/>
    <cellStyle name="Normal 5 4 3 2 3_AVA DVA EL" xfId="31658" xr:uid="{00000000-0005-0000-0000-0000C6AD0000}"/>
    <cellStyle name="Normal 5 4 3 2 4" xfId="31659" xr:uid="{00000000-0005-0000-0000-0000C7AD0000}"/>
    <cellStyle name="Normal 5 4 3 2 5" xfId="31660" xr:uid="{00000000-0005-0000-0000-0000C8AD0000}"/>
    <cellStyle name="Normal 5 4 3 2_AVA DVA EL" xfId="31661" xr:uid="{00000000-0005-0000-0000-0000C9AD0000}"/>
    <cellStyle name="Normal 5 4 3 3" xfId="31662" xr:uid="{00000000-0005-0000-0000-0000CAAD0000}"/>
    <cellStyle name="Normal 5 4 3 3 2" xfId="31663" xr:uid="{00000000-0005-0000-0000-0000CBAD0000}"/>
    <cellStyle name="Normal 5 4 3 3 3" xfId="31664" xr:uid="{00000000-0005-0000-0000-0000CCAD0000}"/>
    <cellStyle name="Normal 5 4 3 3_AVA DVA EL" xfId="31665" xr:uid="{00000000-0005-0000-0000-0000CDAD0000}"/>
    <cellStyle name="Normal 5 4 3 4" xfId="31666" xr:uid="{00000000-0005-0000-0000-0000CEAD0000}"/>
    <cellStyle name="Normal 5 4 3 4 2" xfId="31667" xr:uid="{00000000-0005-0000-0000-0000CFAD0000}"/>
    <cellStyle name="Normal 5 4 3 4 3" xfId="31668" xr:uid="{00000000-0005-0000-0000-0000D0AD0000}"/>
    <cellStyle name="Normal 5 4 3 4_AVA DVA EL" xfId="31669" xr:uid="{00000000-0005-0000-0000-0000D1AD0000}"/>
    <cellStyle name="Normal 5 4 3 5" xfId="31670" xr:uid="{00000000-0005-0000-0000-0000D2AD0000}"/>
    <cellStyle name="Normal 5 4 3 5 2" xfId="31671" xr:uid="{00000000-0005-0000-0000-0000D3AD0000}"/>
    <cellStyle name="Normal 5 4 3 5 3" xfId="31672" xr:uid="{00000000-0005-0000-0000-0000D4AD0000}"/>
    <cellStyle name="Normal 5 4 3 5_AVA DVA EL" xfId="31673" xr:uid="{00000000-0005-0000-0000-0000D5AD0000}"/>
    <cellStyle name="Normal 5 4 3 6" xfId="31674" xr:uid="{00000000-0005-0000-0000-0000D6AD0000}"/>
    <cellStyle name="Normal 5 4 3 6 2" xfId="31675" xr:uid="{00000000-0005-0000-0000-0000D7AD0000}"/>
    <cellStyle name="Normal 5 4 3 6 3" xfId="31676" xr:uid="{00000000-0005-0000-0000-0000D8AD0000}"/>
    <cellStyle name="Normal 5 4 3 6_AVA DVA EL" xfId="31677" xr:uid="{00000000-0005-0000-0000-0000D9AD0000}"/>
    <cellStyle name="Normal 5 4 3 7" xfId="31678" xr:uid="{00000000-0005-0000-0000-0000DAAD0000}"/>
    <cellStyle name="Normal 5 4 3 7 2" xfId="31679" xr:uid="{00000000-0005-0000-0000-0000DBAD0000}"/>
    <cellStyle name="Normal 5 4 3 7 3" xfId="31680" xr:uid="{00000000-0005-0000-0000-0000DCAD0000}"/>
    <cellStyle name="Normal 5 4 3 7_AVA DVA EL" xfId="31681" xr:uid="{00000000-0005-0000-0000-0000DDAD0000}"/>
    <cellStyle name="Normal 5 4 3 8" xfId="31682" xr:uid="{00000000-0005-0000-0000-0000DEAD0000}"/>
    <cellStyle name="Normal 5 4 3 8 2" xfId="31683" xr:uid="{00000000-0005-0000-0000-0000DFAD0000}"/>
    <cellStyle name="Normal 5 4 3 8 3" xfId="31684" xr:uid="{00000000-0005-0000-0000-0000E0AD0000}"/>
    <cellStyle name="Normal 5 4 3 8_AVA DVA EL" xfId="31685" xr:uid="{00000000-0005-0000-0000-0000E1AD0000}"/>
    <cellStyle name="Normal 5 4 3 9" xfId="31686" xr:uid="{00000000-0005-0000-0000-0000E2AD0000}"/>
    <cellStyle name="Normal 5 4 3 9 2" xfId="31687" xr:uid="{00000000-0005-0000-0000-0000E3AD0000}"/>
    <cellStyle name="Normal 5 4 3 9 3" xfId="31688" xr:uid="{00000000-0005-0000-0000-0000E4AD0000}"/>
    <cellStyle name="Normal 5 4 3 9_AVA DVA EL" xfId="31689" xr:uid="{00000000-0005-0000-0000-0000E5AD0000}"/>
    <cellStyle name="Normal 5 4 3_AVA DVA EL" xfId="31690" xr:uid="{00000000-0005-0000-0000-0000E6AD0000}"/>
    <cellStyle name="Normal 5 4 4" xfId="31691" xr:uid="{00000000-0005-0000-0000-0000E7AD0000}"/>
    <cellStyle name="Normal 5 4 4 2" xfId="31692" xr:uid="{00000000-0005-0000-0000-0000E8AD0000}"/>
    <cellStyle name="Normal 5 4 4 2 2" xfId="31693" xr:uid="{00000000-0005-0000-0000-0000E9AD0000}"/>
    <cellStyle name="Normal 5 4 4 2 3" xfId="31694" xr:uid="{00000000-0005-0000-0000-0000EAAD0000}"/>
    <cellStyle name="Normal 5 4 4 2_AVA DVA EL" xfId="31695" xr:uid="{00000000-0005-0000-0000-0000EBAD0000}"/>
    <cellStyle name="Normal 5 4 4 3" xfId="31696" xr:uid="{00000000-0005-0000-0000-0000ECAD0000}"/>
    <cellStyle name="Normal 5 4 4 3 2" xfId="31697" xr:uid="{00000000-0005-0000-0000-0000EDAD0000}"/>
    <cellStyle name="Normal 5 4 4 3 3" xfId="31698" xr:uid="{00000000-0005-0000-0000-0000EEAD0000}"/>
    <cellStyle name="Normal 5 4 4 3_AVA DVA EL" xfId="31699" xr:uid="{00000000-0005-0000-0000-0000EFAD0000}"/>
    <cellStyle name="Normal 5 4 4 4" xfId="31700" xr:uid="{00000000-0005-0000-0000-0000F0AD0000}"/>
    <cellStyle name="Normal 5 4 4 5" xfId="31701" xr:uid="{00000000-0005-0000-0000-0000F1AD0000}"/>
    <cellStyle name="Normal 5 4 4_AVA DVA EL" xfId="31702" xr:uid="{00000000-0005-0000-0000-0000F2AD0000}"/>
    <cellStyle name="Normal 5 4 5" xfId="31703" xr:uid="{00000000-0005-0000-0000-0000F3AD0000}"/>
    <cellStyle name="Normal 5 4 5 2" xfId="31704" xr:uid="{00000000-0005-0000-0000-0000F4AD0000}"/>
    <cellStyle name="Normal 5 4 5 3" xfId="31705" xr:uid="{00000000-0005-0000-0000-0000F5AD0000}"/>
    <cellStyle name="Normal 5 4 5_AVA DVA EL" xfId="31706" xr:uid="{00000000-0005-0000-0000-0000F6AD0000}"/>
    <cellStyle name="Normal 5 4 6" xfId="31707" xr:uid="{00000000-0005-0000-0000-0000F7AD0000}"/>
    <cellStyle name="Normal 5 4 6 2" xfId="31708" xr:uid="{00000000-0005-0000-0000-0000F8AD0000}"/>
    <cellStyle name="Normal 5 4 6 3" xfId="31709" xr:uid="{00000000-0005-0000-0000-0000F9AD0000}"/>
    <cellStyle name="Normal 5 4 6_AVA DVA EL" xfId="31710" xr:uid="{00000000-0005-0000-0000-0000FAAD0000}"/>
    <cellStyle name="Normal 5 4 7" xfId="31711" xr:uid="{00000000-0005-0000-0000-0000FBAD0000}"/>
    <cellStyle name="Normal 5 4 7 2" xfId="31712" xr:uid="{00000000-0005-0000-0000-0000FCAD0000}"/>
    <cellStyle name="Normal 5 4 7 3" xfId="31713" xr:uid="{00000000-0005-0000-0000-0000FDAD0000}"/>
    <cellStyle name="Normal 5 4 7_AVA DVA EL" xfId="31714" xr:uid="{00000000-0005-0000-0000-0000FEAD0000}"/>
    <cellStyle name="Normal 5 4 8" xfId="31715" xr:uid="{00000000-0005-0000-0000-0000FFAD0000}"/>
    <cellStyle name="Normal 5 4 8 2" xfId="31716" xr:uid="{00000000-0005-0000-0000-000000AE0000}"/>
    <cellStyle name="Normal 5 4 8 3" xfId="31717" xr:uid="{00000000-0005-0000-0000-000001AE0000}"/>
    <cellStyle name="Normal 5 4 8_AVA DVA EL" xfId="31718" xr:uid="{00000000-0005-0000-0000-000002AE0000}"/>
    <cellStyle name="Normal 5 4 9" xfId="31719" xr:uid="{00000000-0005-0000-0000-000003AE0000}"/>
    <cellStyle name="Normal 5 4 9 2" xfId="31720" xr:uid="{00000000-0005-0000-0000-000004AE0000}"/>
    <cellStyle name="Normal 5 4 9 3" xfId="31721" xr:uid="{00000000-0005-0000-0000-000005AE0000}"/>
    <cellStyle name="Normal 5 4 9_AVA DVA EL" xfId="31722" xr:uid="{00000000-0005-0000-0000-000006AE0000}"/>
    <cellStyle name="Normal 5 4_A01" xfId="35965" xr:uid="{00000000-0005-0000-0000-000007AE0000}"/>
    <cellStyle name="Normal 5 5" xfId="8543" xr:uid="{00000000-0005-0000-0000-000008AE0000}"/>
    <cellStyle name="Normal 5 5 10" xfId="31723" xr:uid="{00000000-0005-0000-0000-000009AE0000}"/>
    <cellStyle name="Normal 5 5 10 2" xfId="31724" xr:uid="{00000000-0005-0000-0000-00000AAE0000}"/>
    <cellStyle name="Normal 5 5 10 3" xfId="31725" xr:uid="{00000000-0005-0000-0000-00000BAE0000}"/>
    <cellStyle name="Normal 5 5 10_AVA DVA EL" xfId="31726" xr:uid="{00000000-0005-0000-0000-00000CAE0000}"/>
    <cellStyle name="Normal 5 5 11" xfId="31727" xr:uid="{00000000-0005-0000-0000-00000DAE0000}"/>
    <cellStyle name="Normal 5 5 11 2" xfId="31728" xr:uid="{00000000-0005-0000-0000-00000EAE0000}"/>
    <cellStyle name="Normal 5 5 11 3" xfId="31729" xr:uid="{00000000-0005-0000-0000-00000FAE0000}"/>
    <cellStyle name="Normal 5 5 11_AVA DVA EL" xfId="31730" xr:uid="{00000000-0005-0000-0000-000010AE0000}"/>
    <cellStyle name="Normal 5 5 12" xfId="31731" xr:uid="{00000000-0005-0000-0000-000011AE0000}"/>
    <cellStyle name="Normal 5 5 2" xfId="31732" xr:uid="{00000000-0005-0000-0000-000012AE0000}"/>
    <cellStyle name="Normal 5 5 2 10" xfId="31733" xr:uid="{00000000-0005-0000-0000-000013AE0000}"/>
    <cellStyle name="Normal 5 5 2 11" xfId="31734" xr:uid="{00000000-0005-0000-0000-000014AE0000}"/>
    <cellStyle name="Normal 5 5 2 2" xfId="31735" xr:uid="{00000000-0005-0000-0000-000015AE0000}"/>
    <cellStyle name="Normal 5 5 2 2 2" xfId="31736" xr:uid="{00000000-0005-0000-0000-000016AE0000}"/>
    <cellStyle name="Normal 5 5 2 2 2 2" xfId="31737" xr:uid="{00000000-0005-0000-0000-000017AE0000}"/>
    <cellStyle name="Normal 5 5 2 2 2 3" xfId="31738" xr:uid="{00000000-0005-0000-0000-000018AE0000}"/>
    <cellStyle name="Normal 5 5 2 2 2_AVA DVA EL" xfId="31739" xr:uid="{00000000-0005-0000-0000-000019AE0000}"/>
    <cellStyle name="Normal 5 5 2 2 3" xfId="31740" xr:uid="{00000000-0005-0000-0000-00001AAE0000}"/>
    <cellStyle name="Normal 5 5 2 2 3 2" xfId="31741" xr:uid="{00000000-0005-0000-0000-00001BAE0000}"/>
    <cellStyle name="Normal 5 5 2 2 3 3" xfId="31742" xr:uid="{00000000-0005-0000-0000-00001CAE0000}"/>
    <cellStyle name="Normal 5 5 2 2 3_AVA DVA EL" xfId="31743" xr:uid="{00000000-0005-0000-0000-00001DAE0000}"/>
    <cellStyle name="Normal 5 5 2 2 4" xfId="31744" xr:uid="{00000000-0005-0000-0000-00001EAE0000}"/>
    <cellStyle name="Normal 5 5 2 2 5" xfId="31745" xr:uid="{00000000-0005-0000-0000-00001FAE0000}"/>
    <cellStyle name="Normal 5 5 2 2_AVA DVA EL" xfId="31746" xr:uid="{00000000-0005-0000-0000-000020AE0000}"/>
    <cellStyle name="Normal 5 5 2 3" xfId="31747" xr:uid="{00000000-0005-0000-0000-000021AE0000}"/>
    <cellStyle name="Normal 5 5 2 3 2" xfId="31748" xr:uid="{00000000-0005-0000-0000-000022AE0000}"/>
    <cellStyle name="Normal 5 5 2 3 3" xfId="31749" xr:uid="{00000000-0005-0000-0000-000023AE0000}"/>
    <cellStyle name="Normal 5 5 2 3_AVA DVA EL" xfId="31750" xr:uid="{00000000-0005-0000-0000-000024AE0000}"/>
    <cellStyle name="Normal 5 5 2 4" xfId="31751" xr:uid="{00000000-0005-0000-0000-000025AE0000}"/>
    <cellStyle name="Normal 5 5 2 4 2" xfId="31752" xr:uid="{00000000-0005-0000-0000-000026AE0000}"/>
    <cellStyle name="Normal 5 5 2 4 3" xfId="31753" xr:uid="{00000000-0005-0000-0000-000027AE0000}"/>
    <cellStyle name="Normal 5 5 2 4_AVA DVA EL" xfId="31754" xr:uid="{00000000-0005-0000-0000-000028AE0000}"/>
    <cellStyle name="Normal 5 5 2 5" xfId="31755" xr:uid="{00000000-0005-0000-0000-000029AE0000}"/>
    <cellStyle name="Normal 5 5 2 5 2" xfId="31756" xr:uid="{00000000-0005-0000-0000-00002AAE0000}"/>
    <cellStyle name="Normal 5 5 2 5 3" xfId="31757" xr:uid="{00000000-0005-0000-0000-00002BAE0000}"/>
    <cellStyle name="Normal 5 5 2 5_AVA DVA EL" xfId="31758" xr:uid="{00000000-0005-0000-0000-00002CAE0000}"/>
    <cellStyle name="Normal 5 5 2 6" xfId="31759" xr:uid="{00000000-0005-0000-0000-00002DAE0000}"/>
    <cellStyle name="Normal 5 5 2 6 2" xfId="31760" xr:uid="{00000000-0005-0000-0000-00002EAE0000}"/>
    <cellStyle name="Normal 5 5 2 6 3" xfId="31761" xr:uid="{00000000-0005-0000-0000-00002FAE0000}"/>
    <cellStyle name="Normal 5 5 2 6_AVA DVA EL" xfId="31762" xr:uid="{00000000-0005-0000-0000-000030AE0000}"/>
    <cellStyle name="Normal 5 5 2 7" xfId="31763" xr:uid="{00000000-0005-0000-0000-000031AE0000}"/>
    <cellStyle name="Normal 5 5 2 7 2" xfId="31764" xr:uid="{00000000-0005-0000-0000-000032AE0000}"/>
    <cellStyle name="Normal 5 5 2 7 3" xfId="31765" xr:uid="{00000000-0005-0000-0000-000033AE0000}"/>
    <cellStyle name="Normal 5 5 2 7_AVA DVA EL" xfId="31766" xr:uid="{00000000-0005-0000-0000-000034AE0000}"/>
    <cellStyle name="Normal 5 5 2 8" xfId="31767" xr:uid="{00000000-0005-0000-0000-000035AE0000}"/>
    <cellStyle name="Normal 5 5 2 8 2" xfId="31768" xr:uid="{00000000-0005-0000-0000-000036AE0000}"/>
    <cellStyle name="Normal 5 5 2 8 3" xfId="31769" xr:uid="{00000000-0005-0000-0000-000037AE0000}"/>
    <cellStyle name="Normal 5 5 2 8_AVA DVA EL" xfId="31770" xr:uid="{00000000-0005-0000-0000-000038AE0000}"/>
    <cellStyle name="Normal 5 5 2 9" xfId="31771" xr:uid="{00000000-0005-0000-0000-000039AE0000}"/>
    <cellStyle name="Normal 5 5 2 9 2" xfId="31772" xr:uid="{00000000-0005-0000-0000-00003AAE0000}"/>
    <cellStyle name="Normal 5 5 2 9 3" xfId="31773" xr:uid="{00000000-0005-0000-0000-00003BAE0000}"/>
    <cellStyle name="Normal 5 5 2 9_AVA DVA EL" xfId="31774" xr:uid="{00000000-0005-0000-0000-00003CAE0000}"/>
    <cellStyle name="Normal 5 5 2_AVA DVA EL" xfId="31775" xr:uid="{00000000-0005-0000-0000-00003DAE0000}"/>
    <cellStyle name="Normal 5 5 3" xfId="31776" xr:uid="{00000000-0005-0000-0000-00003EAE0000}"/>
    <cellStyle name="Normal 5 5 3 2" xfId="31777" xr:uid="{00000000-0005-0000-0000-00003FAE0000}"/>
    <cellStyle name="Normal 5 5 3 2 2" xfId="31778" xr:uid="{00000000-0005-0000-0000-000040AE0000}"/>
    <cellStyle name="Normal 5 5 3 2 3" xfId="31779" xr:uid="{00000000-0005-0000-0000-000041AE0000}"/>
    <cellStyle name="Normal 5 5 3 2_AVA DVA EL" xfId="31780" xr:uid="{00000000-0005-0000-0000-000042AE0000}"/>
    <cellStyle name="Normal 5 5 3 3" xfId="31781" xr:uid="{00000000-0005-0000-0000-000043AE0000}"/>
    <cellStyle name="Normal 5 5 3 3 2" xfId="31782" xr:uid="{00000000-0005-0000-0000-000044AE0000}"/>
    <cellStyle name="Normal 5 5 3 3 3" xfId="31783" xr:uid="{00000000-0005-0000-0000-000045AE0000}"/>
    <cellStyle name="Normal 5 5 3 3_AVA DVA EL" xfId="31784" xr:uid="{00000000-0005-0000-0000-000046AE0000}"/>
    <cellStyle name="Normal 5 5 3 4" xfId="31785" xr:uid="{00000000-0005-0000-0000-000047AE0000}"/>
    <cellStyle name="Normal 5 5 3 5" xfId="31786" xr:uid="{00000000-0005-0000-0000-000048AE0000}"/>
    <cellStyle name="Normal 5 5 3_AVA DVA EL" xfId="31787" xr:uid="{00000000-0005-0000-0000-000049AE0000}"/>
    <cellStyle name="Normal 5 5 4" xfId="31788" xr:uid="{00000000-0005-0000-0000-00004AAE0000}"/>
    <cellStyle name="Normal 5 5 4 2" xfId="31789" xr:uid="{00000000-0005-0000-0000-00004BAE0000}"/>
    <cellStyle name="Normal 5 5 4 3" xfId="31790" xr:uid="{00000000-0005-0000-0000-00004CAE0000}"/>
    <cellStyle name="Normal 5 5 4_AVA DVA EL" xfId="31791" xr:uid="{00000000-0005-0000-0000-00004DAE0000}"/>
    <cellStyle name="Normal 5 5 5" xfId="31792" xr:uid="{00000000-0005-0000-0000-00004EAE0000}"/>
    <cellStyle name="Normal 5 5 5 2" xfId="31793" xr:uid="{00000000-0005-0000-0000-00004FAE0000}"/>
    <cellStyle name="Normal 5 5 5 3" xfId="31794" xr:uid="{00000000-0005-0000-0000-000050AE0000}"/>
    <cellStyle name="Normal 5 5 5_AVA DVA EL" xfId="31795" xr:uid="{00000000-0005-0000-0000-000051AE0000}"/>
    <cellStyle name="Normal 5 5 6" xfId="31796" xr:uid="{00000000-0005-0000-0000-000052AE0000}"/>
    <cellStyle name="Normal 5 5 6 2" xfId="31797" xr:uid="{00000000-0005-0000-0000-000053AE0000}"/>
    <cellStyle name="Normal 5 5 6 3" xfId="31798" xr:uid="{00000000-0005-0000-0000-000054AE0000}"/>
    <cellStyle name="Normal 5 5 6_AVA DVA EL" xfId="31799" xr:uid="{00000000-0005-0000-0000-000055AE0000}"/>
    <cellStyle name="Normal 5 5 7" xfId="31800" xr:uid="{00000000-0005-0000-0000-000056AE0000}"/>
    <cellStyle name="Normal 5 5 7 2" xfId="31801" xr:uid="{00000000-0005-0000-0000-000057AE0000}"/>
    <cellStyle name="Normal 5 5 7 3" xfId="31802" xr:uid="{00000000-0005-0000-0000-000058AE0000}"/>
    <cellStyle name="Normal 5 5 7_AVA DVA EL" xfId="31803" xr:uid="{00000000-0005-0000-0000-000059AE0000}"/>
    <cellStyle name="Normal 5 5 8" xfId="31804" xr:uid="{00000000-0005-0000-0000-00005AAE0000}"/>
    <cellStyle name="Normal 5 5 8 2" xfId="31805" xr:uid="{00000000-0005-0000-0000-00005BAE0000}"/>
    <cellStyle name="Normal 5 5 8 3" xfId="31806" xr:uid="{00000000-0005-0000-0000-00005CAE0000}"/>
    <cellStyle name="Normal 5 5 8_AVA DVA EL" xfId="31807" xr:uid="{00000000-0005-0000-0000-00005DAE0000}"/>
    <cellStyle name="Normal 5 5 9" xfId="31808" xr:uid="{00000000-0005-0000-0000-00005EAE0000}"/>
    <cellStyle name="Normal 5 5 9 2" xfId="31809" xr:uid="{00000000-0005-0000-0000-00005FAE0000}"/>
    <cellStyle name="Normal 5 5 9 3" xfId="31810" xr:uid="{00000000-0005-0000-0000-000060AE0000}"/>
    <cellStyle name="Normal 5 5 9_AVA DVA EL" xfId="31811" xr:uid="{00000000-0005-0000-0000-000061AE0000}"/>
    <cellStyle name="Normal 5 5_AVA DVA EL" xfId="31812" xr:uid="{00000000-0005-0000-0000-000062AE0000}"/>
    <cellStyle name="Normal 5 6" xfId="8544" xr:uid="{00000000-0005-0000-0000-000063AE0000}"/>
    <cellStyle name="Normal 5 6 10" xfId="31813" xr:uid="{00000000-0005-0000-0000-000064AE0000}"/>
    <cellStyle name="Normal 5 6 10 2" xfId="31814" xr:uid="{00000000-0005-0000-0000-000065AE0000}"/>
    <cellStyle name="Normal 5 6 10 3" xfId="31815" xr:uid="{00000000-0005-0000-0000-000066AE0000}"/>
    <cellStyle name="Normal 5 6 10_AVA DVA EL" xfId="31816" xr:uid="{00000000-0005-0000-0000-000067AE0000}"/>
    <cellStyle name="Normal 5 6 11" xfId="31817" xr:uid="{00000000-0005-0000-0000-000068AE0000}"/>
    <cellStyle name="Normal 5 6 11 2" xfId="31818" xr:uid="{00000000-0005-0000-0000-000069AE0000}"/>
    <cellStyle name="Normal 5 6 11 3" xfId="31819" xr:uid="{00000000-0005-0000-0000-00006AAE0000}"/>
    <cellStyle name="Normal 5 6 11_AVA DVA EL" xfId="31820" xr:uid="{00000000-0005-0000-0000-00006BAE0000}"/>
    <cellStyle name="Normal 5 6 12" xfId="31821" xr:uid="{00000000-0005-0000-0000-00006CAE0000}"/>
    <cellStyle name="Normal 5 6 2" xfId="31822" xr:uid="{00000000-0005-0000-0000-00006DAE0000}"/>
    <cellStyle name="Normal 5 6 2 10" xfId="31823" xr:uid="{00000000-0005-0000-0000-00006EAE0000}"/>
    <cellStyle name="Normal 5 6 2 11" xfId="31824" xr:uid="{00000000-0005-0000-0000-00006FAE0000}"/>
    <cellStyle name="Normal 5 6 2 2" xfId="31825" xr:uid="{00000000-0005-0000-0000-000070AE0000}"/>
    <cellStyle name="Normal 5 6 2 2 2" xfId="31826" xr:uid="{00000000-0005-0000-0000-000071AE0000}"/>
    <cellStyle name="Normal 5 6 2 2 2 2" xfId="31827" xr:uid="{00000000-0005-0000-0000-000072AE0000}"/>
    <cellStyle name="Normal 5 6 2 2 2 3" xfId="31828" xr:uid="{00000000-0005-0000-0000-000073AE0000}"/>
    <cellStyle name="Normal 5 6 2 2 2_AVA DVA EL" xfId="31829" xr:uid="{00000000-0005-0000-0000-000074AE0000}"/>
    <cellStyle name="Normal 5 6 2 2 3" xfId="31830" xr:uid="{00000000-0005-0000-0000-000075AE0000}"/>
    <cellStyle name="Normal 5 6 2 2 3 2" xfId="31831" xr:uid="{00000000-0005-0000-0000-000076AE0000}"/>
    <cellStyle name="Normal 5 6 2 2 3 3" xfId="31832" xr:uid="{00000000-0005-0000-0000-000077AE0000}"/>
    <cellStyle name="Normal 5 6 2 2 3_AVA DVA EL" xfId="31833" xr:uid="{00000000-0005-0000-0000-000078AE0000}"/>
    <cellStyle name="Normal 5 6 2 2 4" xfId="31834" xr:uid="{00000000-0005-0000-0000-000079AE0000}"/>
    <cellStyle name="Normal 5 6 2 2 5" xfId="31835" xr:uid="{00000000-0005-0000-0000-00007AAE0000}"/>
    <cellStyle name="Normal 5 6 2 2_AVA DVA EL" xfId="31836" xr:uid="{00000000-0005-0000-0000-00007BAE0000}"/>
    <cellStyle name="Normal 5 6 2 3" xfId="31837" xr:uid="{00000000-0005-0000-0000-00007CAE0000}"/>
    <cellStyle name="Normal 5 6 2 3 2" xfId="31838" xr:uid="{00000000-0005-0000-0000-00007DAE0000}"/>
    <cellStyle name="Normal 5 6 2 3 3" xfId="31839" xr:uid="{00000000-0005-0000-0000-00007EAE0000}"/>
    <cellStyle name="Normal 5 6 2 3_AVA DVA EL" xfId="31840" xr:uid="{00000000-0005-0000-0000-00007FAE0000}"/>
    <cellStyle name="Normal 5 6 2 4" xfId="31841" xr:uid="{00000000-0005-0000-0000-000080AE0000}"/>
    <cellStyle name="Normal 5 6 2 4 2" xfId="31842" xr:uid="{00000000-0005-0000-0000-000081AE0000}"/>
    <cellStyle name="Normal 5 6 2 4 3" xfId="31843" xr:uid="{00000000-0005-0000-0000-000082AE0000}"/>
    <cellStyle name="Normal 5 6 2 4_AVA DVA EL" xfId="31844" xr:uid="{00000000-0005-0000-0000-000083AE0000}"/>
    <cellStyle name="Normal 5 6 2 5" xfId="31845" xr:uid="{00000000-0005-0000-0000-000084AE0000}"/>
    <cellStyle name="Normal 5 6 2 5 2" xfId="31846" xr:uid="{00000000-0005-0000-0000-000085AE0000}"/>
    <cellStyle name="Normal 5 6 2 5 3" xfId="31847" xr:uid="{00000000-0005-0000-0000-000086AE0000}"/>
    <cellStyle name="Normal 5 6 2 5_AVA DVA EL" xfId="31848" xr:uid="{00000000-0005-0000-0000-000087AE0000}"/>
    <cellStyle name="Normal 5 6 2 6" xfId="31849" xr:uid="{00000000-0005-0000-0000-000088AE0000}"/>
    <cellStyle name="Normal 5 6 2 6 2" xfId="31850" xr:uid="{00000000-0005-0000-0000-000089AE0000}"/>
    <cellStyle name="Normal 5 6 2 6 3" xfId="31851" xr:uid="{00000000-0005-0000-0000-00008AAE0000}"/>
    <cellStyle name="Normal 5 6 2 6_AVA DVA EL" xfId="31852" xr:uid="{00000000-0005-0000-0000-00008BAE0000}"/>
    <cellStyle name="Normal 5 6 2 7" xfId="31853" xr:uid="{00000000-0005-0000-0000-00008CAE0000}"/>
    <cellStyle name="Normal 5 6 2 7 2" xfId="31854" xr:uid="{00000000-0005-0000-0000-00008DAE0000}"/>
    <cellStyle name="Normal 5 6 2 7 3" xfId="31855" xr:uid="{00000000-0005-0000-0000-00008EAE0000}"/>
    <cellStyle name="Normal 5 6 2 7_AVA DVA EL" xfId="31856" xr:uid="{00000000-0005-0000-0000-00008FAE0000}"/>
    <cellStyle name="Normal 5 6 2 8" xfId="31857" xr:uid="{00000000-0005-0000-0000-000090AE0000}"/>
    <cellStyle name="Normal 5 6 2 8 2" xfId="31858" xr:uid="{00000000-0005-0000-0000-000091AE0000}"/>
    <cellStyle name="Normal 5 6 2 8 3" xfId="31859" xr:uid="{00000000-0005-0000-0000-000092AE0000}"/>
    <cellStyle name="Normal 5 6 2 8_AVA DVA EL" xfId="31860" xr:uid="{00000000-0005-0000-0000-000093AE0000}"/>
    <cellStyle name="Normal 5 6 2 9" xfId="31861" xr:uid="{00000000-0005-0000-0000-000094AE0000}"/>
    <cellStyle name="Normal 5 6 2 9 2" xfId="31862" xr:uid="{00000000-0005-0000-0000-000095AE0000}"/>
    <cellStyle name="Normal 5 6 2 9 3" xfId="31863" xr:uid="{00000000-0005-0000-0000-000096AE0000}"/>
    <cellStyle name="Normal 5 6 2 9_AVA DVA EL" xfId="31864" xr:uid="{00000000-0005-0000-0000-000097AE0000}"/>
    <cellStyle name="Normal 5 6 2_AVA DVA EL" xfId="31865" xr:uid="{00000000-0005-0000-0000-000098AE0000}"/>
    <cellStyle name="Normal 5 6 3" xfId="31866" xr:uid="{00000000-0005-0000-0000-000099AE0000}"/>
    <cellStyle name="Normal 5 6 3 2" xfId="31867" xr:uid="{00000000-0005-0000-0000-00009AAE0000}"/>
    <cellStyle name="Normal 5 6 3 2 2" xfId="31868" xr:uid="{00000000-0005-0000-0000-00009BAE0000}"/>
    <cellStyle name="Normal 5 6 3 2 3" xfId="31869" xr:uid="{00000000-0005-0000-0000-00009CAE0000}"/>
    <cellStyle name="Normal 5 6 3 2_AVA DVA EL" xfId="31870" xr:uid="{00000000-0005-0000-0000-00009DAE0000}"/>
    <cellStyle name="Normal 5 6 3 3" xfId="31871" xr:uid="{00000000-0005-0000-0000-00009EAE0000}"/>
    <cellStyle name="Normal 5 6 3 3 2" xfId="31872" xr:uid="{00000000-0005-0000-0000-00009FAE0000}"/>
    <cellStyle name="Normal 5 6 3 3 3" xfId="31873" xr:uid="{00000000-0005-0000-0000-0000A0AE0000}"/>
    <cellStyle name="Normal 5 6 3 3_AVA DVA EL" xfId="31874" xr:uid="{00000000-0005-0000-0000-0000A1AE0000}"/>
    <cellStyle name="Normal 5 6 3 4" xfId="31875" xr:uid="{00000000-0005-0000-0000-0000A2AE0000}"/>
    <cellStyle name="Normal 5 6 3 5" xfId="31876" xr:uid="{00000000-0005-0000-0000-0000A3AE0000}"/>
    <cellStyle name="Normal 5 6 3_AVA DVA EL" xfId="31877" xr:uid="{00000000-0005-0000-0000-0000A4AE0000}"/>
    <cellStyle name="Normal 5 6 4" xfId="31878" xr:uid="{00000000-0005-0000-0000-0000A5AE0000}"/>
    <cellStyle name="Normal 5 6 4 2" xfId="31879" xr:uid="{00000000-0005-0000-0000-0000A6AE0000}"/>
    <cellStyle name="Normal 5 6 4 3" xfId="31880" xr:uid="{00000000-0005-0000-0000-0000A7AE0000}"/>
    <cellStyle name="Normal 5 6 4_AVA DVA EL" xfId="31881" xr:uid="{00000000-0005-0000-0000-0000A8AE0000}"/>
    <cellStyle name="Normal 5 6 5" xfId="31882" xr:uid="{00000000-0005-0000-0000-0000A9AE0000}"/>
    <cellStyle name="Normal 5 6 5 2" xfId="31883" xr:uid="{00000000-0005-0000-0000-0000AAAE0000}"/>
    <cellStyle name="Normal 5 6 5 3" xfId="31884" xr:uid="{00000000-0005-0000-0000-0000ABAE0000}"/>
    <cellStyle name="Normal 5 6 5_AVA DVA EL" xfId="31885" xr:uid="{00000000-0005-0000-0000-0000ACAE0000}"/>
    <cellStyle name="Normal 5 6 6" xfId="31886" xr:uid="{00000000-0005-0000-0000-0000ADAE0000}"/>
    <cellStyle name="Normal 5 6 6 2" xfId="31887" xr:uid="{00000000-0005-0000-0000-0000AEAE0000}"/>
    <cellStyle name="Normal 5 6 6 3" xfId="31888" xr:uid="{00000000-0005-0000-0000-0000AFAE0000}"/>
    <cellStyle name="Normal 5 6 6_AVA DVA EL" xfId="31889" xr:uid="{00000000-0005-0000-0000-0000B0AE0000}"/>
    <cellStyle name="Normal 5 6 7" xfId="31890" xr:uid="{00000000-0005-0000-0000-0000B1AE0000}"/>
    <cellStyle name="Normal 5 6 7 2" xfId="31891" xr:uid="{00000000-0005-0000-0000-0000B2AE0000}"/>
    <cellStyle name="Normal 5 6 7 3" xfId="31892" xr:uid="{00000000-0005-0000-0000-0000B3AE0000}"/>
    <cellStyle name="Normal 5 6 7_AVA DVA EL" xfId="31893" xr:uid="{00000000-0005-0000-0000-0000B4AE0000}"/>
    <cellStyle name="Normal 5 6 8" xfId="31894" xr:uid="{00000000-0005-0000-0000-0000B5AE0000}"/>
    <cellStyle name="Normal 5 6 8 2" xfId="31895" xr:uid="{00000000-0005-0000-0000-0000B6AE0000}"/>
    <cellStyle name="Normal 5 6 8 3" xfId="31896" xr:uid="{00000000-0005-0000-0000-0000B7AE0000}"/>
    <cellStyle name="Normal 5 6 8_AVA DVA EL" xfId="31897" xr:uid="{00000000-0005-0000-0000-0000B8AE0000}"/>
    <cellStyle name="Normal 5 6 9" xfId="31898" xr:uid="{00000000-0005-0000-0000-0000B9AE0000}"/>
    <cellStyle name="Normal 5 6 9 2" xfId="31899" xr:uid="{00000000-0005-0000-0000-0000BAAE0000}"/>
    <cellStyle name="Normal 5 6 9 3" xfId="31900" xr:uid="{00000000-0005-0000-0000-0000BBAE0000}"/>
    <cellStyle name="Normal 5 6 9_AVA DVA EL" xfId="31901" xr:uid="{00000000-0005-0000-0000-0000BCAE0000}"/>
    <cellStyle name="Normal 5 6_AVA DVA EL" xfId="31902" xr:uid="{00000000-0005-0000-0000-0000BDAE0000}"/>
    <cellStyle name="Normal 5 7" xfId="8545" xr:uid="{00000000-0005-0000-0000-0000BEAE0000}"/>
    <cellStyle name="Normal 5 7 10" xfId="31903" xr:uid="{00000000-0005-0000-0000-0000BFAE0000}"/>
    <cellStyle name="Normal 5 7 10 2" xfId="31904" xr:uid="{00000000-0005-0000-0000-0000C0AE0000}"/>
    <cellStyle name="Normal 5 7 10 3" xfId="31905" xr:uid="{00000000-0005-0000-0000-0000C1AE0000}"/>
    <cellStyle name="Normal 5 7 10_AVA DVA EL" xfId="31906" xr:uid="{00000000-0005-0000-0000-0000C2AE0000}"/>
    <cellStyle name="Normal 5 7 11" xfId="31907" xr:uid="{00000000-0005-0000-0000-0000C3AE0000}"/>
    <cellStyle name="Normal 5 7 2" xfId="31908" xr:uid="{00000000-0005-0000-0000-0000C4AE0000}"/>
    <cellStyle name="Normal 5 7 2 2" xfId="31909" xr:uid="{00000000-0005-0000-0000-0000C5AE0000}"/>
    <cellStyle name="Normal 5 7 2 2 2" xfId="31910" xr:uid="{00000000-0005-0000-0000-0000C6AE0000}"/>
    <cellStyle name="Normal 5 7 2 2 3" xfId="31911" xr:uid="{00000000-0005-0000-0000-0000C7AE0000}"/>
    <cellStyle name="Normal 5 7 2 2_AVA DVA EL" xfId="31912" xr:uid="{00000000-0005-0000-0000-0000C8AE0000}"/>
    <cellStyle name="Normal 5 7 2 3" xfId="31913" xr:uid="{00000000-0005-0000-0000-0000C9AE0000}"/>
    <cellStyle name="Normal 5 7 2 3 2" xfId="31914" xr:uid="{00000000-0005-0000-0000-0000CAAE0000}"/>
    <cellStyle name="Normal 5 7 2 3 3" xfId="31915" xr:uid="{00000000-0005-0000-0000-0000CBAE0000}"/>
    <cellStyle name="Normal 5 7 2 3_AVA DVA EL" xfId="31916" xr:uid="{00000000-0005-0000-0000-0000CCAE0000}"/>
    <cellStyle name="Normal 5 7 2 4" xfId="31917" xr:uid="{00000000-0005-0000-0000-0000CDAE0000}"/>
    <cellStyle name="Normal 5 7 2 5" xfId="31918" xr:uid="{00000000-0005-0000-0000-0000CEAE0000}"/>
    <cellStyle name="Normal 5 7 2_AVA DVA EL" xfId="31919" xr:uid="{00000000-0005-0000-0000-0000CFAE0000}"/>
    <cellStyle name="Normal 5 7 3" xfId="31920" xr:uid="{00000000-0005-0000-0000-0000D0AE0000}"/>
    <cellStyle name="Normal 5 7 3 2" xfId="31921" xr:uid="{00000000-0005-0000-0000-0000D1AE0000}"/>
    <cellStyle name="Normal 5 7 3 3" xfId="31922" xr:uid="{00000000-0005-0000-0000-0000D2AE0000}"/>
    <cellStyle name="Normal 5 7 3_AVA DVA EL" xfId="31923" xr:uid="{00000000-0005-0000-0000-0000D3AE0000}"/>
    <cellStyle name="Normal 5 7 4" xfId="31924" xr:uid="{00000000-0005-0000-0000-0000D4AE0000}"/>
    <cellStyle name="Normal 5 7 4 2" xfId="31925" xr:uid="{00000000-0005-0000-0000-0000D5AE0000}"/>
    <cellStyle name="Normal 5 7 4 3" xfId="31926" xr:uid="{00000000-0005-0000-0000-0000D6AE0000}"/>
    <cellStyle name="Normal 5 7 4_AVA DVA EL" xfId="31927" xr:uid="{00000000-0005-0000-0000-0000D7AE0000}"/>
    <cellStyle name="Normal 5 7 5" xfId="31928" xr:uid="{00000000-0005-0000-0000-0000D8AE0000}"/>
    <cellStyle name="Normal 5 7 5 2" xfId="31929" xr:uid="{00000000-0005-0000-0000-0000D9AE0000}"/>
    <cellStyle name="Normal 5 7 5 3" xfId="31930" xr:uid="{00000000-0005-0000-0000-0000DAAE0000}"/>
    <cellStyle name="Normal 5 7 5_AVA DVA EL" xfId="31931" xr:uid="{00000000-0005-0000-0000-0000DBAE0000}"/>
    <cellStyle name="Normal 5 7 6" xfId="31932" xr:uid="{00000000-0005-0000-0000-0000DCAE0000}"/>
    <cellStyle name="Normal 5 7 6 2" xfId="31933" xr:uid="{00000000-0005-0000-0000-0000DDAE0000}"/>
    <cellStyle name="Normal 5 7 6 3" xfId="31934" xr:uid="{00000000-0005-0000-0000-0000DEAE0000}"/>
    <cellStyle name="Normal 5 7 6_AVA DVA EL" xfId="31935" xr:uid="{00000000-0005-0000-0000-0000DFAE0000}"/>
    <cellStyle name="Normal 5 7 7" xfId="31936" xr:uid="{00000000-0005-0000-0000-0000E0AE0000}"/>
    <cellStyle name="Normal 5 7 7 2" xfId="31937" xr:uid="{00000000-0005-0000-0000-0000E1AE0000}"/>
    <cellStyle name="Normal 5 7 7 3" xfId="31938" xr:uid="{00000000-0005-0000-0000-0000E2AE0000}"/>
    <cellStyle name="Normal 5 7 7_AVA DVA EL" xfId="31939" xr:uid="{00000000-0005-0000-0000-0000E3AE0000}"/>
    <cellStyle name="Normal 5 7 8" xfId="31940" xr:uid="{00000000-0005-0000-0000-0000E4AE0000}"/>
    <cellStyle name="Normal 5 7 8 2" xfId="31941" xr:uid="{00000000-0005-0000-0000-0000E5AE0000}"/>
    <cellStyle name="Normal 5 7 8 3" xfId="31942" xr:uid="{00000000-0005-0000-0000-0000E6AE0000}"/>
    <cellStyle name="Normal 5 7 8_AVA DVA EL" xfId="31943" xr:uid="{00000000-0005-0000-0000-0000E7AE0000}"/>
    <cellStyle name="Normal 5 7 9" xfId="31944" xr:uid="{00000000-0005-0000-0000-0000E8AE0000}"/>
    <cellStyle name="Normal 5 7 9 2" xfId="31945" xr:uid="{00000000-0005-0000-0000-0000E9AE0000}"/>
    <cellStyle name="Normal 5 7 9 3" xfId="31946" xr:uid="{00000000-0005-0000-0000-0000EAAE0000}"/>
    <cellStyle name="Normal 5 7 9_AVA DVA EL" xfId="31947" xr:uid="{00000000-0005-0000-0000-0000EBAE0000}"/>
    <cellStyle name="Normal 5 7_AVA DVA EL" xfId="31948" xr:uid="{00000000-0005-0000-0000-0000ECAE0000}"/>
    <cellStyle name="Normal 5 8" xfId="8546" xr:uid="{00000000-0005-0000-0000-0000EDAE0000}"/>
    <cellStyle name="Normal 5 8 10" xfId="31949" xr:uid="{00000000-0005-0000-0000-0000EEAE0000}"/>
    <cellStyle name="Normal 5 8 10 2" xfId="31950" xr:uid="{00000000-0005-0000-0000-0000EFAE0000}"/>
    <cellStyle name="Normal 5 8 10 3" xfId="31951" xr:uid="{00000000-0005-0000-0000-0000F0AE0000}"/>
    <cellStyle name="Normal 5 8 10_AVA DVA EL" xfId="31952" xr:uid="{00000000-0005-0000-0000-0000F1AE0000}"/>
    <cellStyle name="Normal 5 8 11" xfId="31953" xr:uid="{00000000-0005-0000-0000-0000F2AE0000}"/>
    <cellStyle name="Normal 5 8 2" xfId="31954" xr:uid="{00000000-0005-0000-0000-0000F3AE0000}"/>
    <cellStyle name="Normal 5 8 2 2" xfId="31955" xr:uid="{00000000-0005-0000-0000-0000F4AE0000}"/>
    <cellStyle name="Normal 5 8 2 2 2" xfId="31956" xr:uid="{00000000-0005-0000-0000-0000F5AE0000}"/>
    <cellStyle name="Normal 5 8 2 2 3" xfId="31957" xr:uid="{00000000-0005-0000-0000-0000F6AE0000}"/>
    <cellStyle name="Normal 5 8 2 2_AVA DVA EL" xfId="31958" xr:uid="{00000000-0005-0000-0000-0000F7AE0000}"/>
    <cellStyle name="Normal 5 8 2 3" xfId="31959" xr:uid="{00000000-0005-0000-0000-0000F8AE0000}"/>
    <cellStyle name="Normal 5 8 2 3 2" xfId="31960" xr:uid="{00000000-0005-0000-0000-0000F9AE0000}"/>
    <cellStyle name="Normal 5 8 2 3 3" xfId="31961" xr:uid="{00000000-0005-0000-0000-0000FAAE0000}"/>
    <cellStyle name="Normal 5 8 2 3_AVA DVA EL" xfId="31962" xr:uid="{00000000-0005-0000-0000-0000FBAE0000}"/>
    <cellStyle name="Normal 5 8 2 4" xfId="31963" xr:uid="{00000000-0005-0000-0000-0000FCAE0000}"/>
    <cellStyle name="Normal 5 8 2 5" xfId="31964" xr:uid="{00000000-0005-0000-0000-0000FDAE0000}"/>
    <cellStyle name="Normal 5 8 2_AVA DVA EL" xfId="31965" xr:uid="{00000000-0005-0000-0000-0000FEAE0000}"/>
    <cellStyle name="Normal 5 8 3" xfId="31966" xr:uid="{00000000-0005-0000-0000-0000FFAE0000}"/>
    <cellStyle name="Normal 5 8 3 2" xfId="31967" xr:uid="{00000000-0005-0000-0000-000000AF0000}"/>
    <cellStyle name="Normal 5 8 3 3" xfId="31968" xr:uid="{00000000-0005-0000-0000-000001AF0000}"/>
    <cellStyle name="Normal 5 8 3_AVA DVA EL" xfId="31969" xr:uid="{00000000-0005-0000-0000-000002AF0000}"/>
    <cellStyle name="Normal 5 8 4" xfId="31970" xr:uid="{00000000-0005-0000-0000-000003AF0000}"/>
    <cellStyle name="Normal 5 8 4 2" xfId="31971" xr:uid="{00000000-0005-0000-0000-000004AF0000}"/>
    <cellStyle name="Normal 5 8 4 3" xfId="31972" xr:uid="{00000000-0005-0000-0000-000005AF0000}"/>
    <cellStyle name="Normal 5 8 4_AVA DVA EL" xfId="31973" xr:uid="{00000000-0005-0000-0000-000006AF0000}"/>
    <cellStyle name="Normal 5 8 5" xfId="31974" xr:uid="{00000000-0005-0000-0000-000007AF0000}"/>
    <cellStyle name="Normal 5 8 5 2" xfId="31975" xr:uid="{00000000-0005-0000-0000-000008AF0000}"/>
    <cellStyle name="Normal 5 8 5 3" xfId="31976" xr:uid="{00000000-0005-0000-0000-000009AF0000}"/>
    <cellStyle name="Normal 5 8 5_AVA DVA EL" xfId="31977" xr:uid="{00000000-0005-0000-0000-00000AAF0000}"/>
    <cellStyle name="Normal 5 8 6" xfId="31978" xr:uid="{00000000-0005-0000-0000-00000BAF0000}"/>
    <cellStyle name="Normal 5 8 6 2" xfId="31979" xr:uid="{00000000-0005-0000-0000-00000CAF0000}"/>
    <cellStyle name="Normal 5 8 6 3" xfId="31980" xr:uid="{00000000-0005-0000-0000-00000DAF0000}"/>
    <cellStyle name="Normal 5 8 6_AVA DVA EL" xfId="31981" xr:uid="{00000000-0005-0000-0000-00000EAF0000}"/>
    <cellStyle name="Normal 5 8 7" xfId="31982" xr:uid="{00000000-0005-0000-0000-00000FAF0000}"/>
    <cellStyle name="Normal 5 8 7 2" xfId="31983" xr:uid="{00000000-0005-0000-0000-000010AF0000}"/>
    <cellStyle name="Normal 5 8 7 3" xfId="31984" xr:uid="{00000000-0005-0000-0000-000011AF0000}"/>
    <cellStyle name="Normal 5 8 7_AVA DVA EL" xfId="31985" xr:uid="{00000000-0005-0000-0000-000012AF0000}"/>
    <cellStyle name="Normal 5 8 8" xfId="31986" xr:uid="{00000000-0005-0000-0000-000013AF0000}"/>
    <cellStyle name="Normal 5 8 8 2" xfId="31987" xr:uid="{00000000-0005-0000-0000-000014AF0000}"/>
    <cellStyle name="Normal 5 8 8 3" xfId="31988" xr:uid="{00000000-0005-0000-0000-000015AF0000}"/>
    <cellStyle name="Normal 5 8 8_AVA DVA EL" xfId="31989" xr:uid="{00000000-0005-0000-0000-000016AF0000}"/>
    <cellStyle name="Normal 5 8 9" xfId="31990" xr:uid="{00000000-0005-0000-0000-000017AF0000}"/>
    <cellStyle name="Normal 5 8 9 2" xfId="31991" xr:uid="{00000000-0005-0000-0000-000018AF0000}"/>
    <cellStyle name="Normal 5 8 9 3" xfId="31992" xr:uid="{00000000-0005-0000-0000-000019AF0000}"/>
    <cellStyle name="Normal 5 8 9_AVA DVA EL" xfId="31993" xr:uid="{00000000-0005-0000-0000-00001AAF0000}"/>
    <cellStyle name="Normal 5 8_AVA DVA EL" xfId="31994" xr:uid="{00000000-0005-0000-0000-00001BAF0000}"/>
    <cellStyle name="Normal 5 9" xfId="8547" xr:uid="{00000000-0005-0000-0000-00001CAF0000}"/>
    <cellStyle name="Normal 5 9 2" xfId="31995" xr:uid="{00000000-0005-0000-0000-00001DAF0000}"/>
    <cellStyle name="Normal 5 9 2 2" xfId="31996" xr:uid="{00000000-0005-0000-0000-00001EAF0000}"/>
    <cellStyle name="Normal 5 9 2 3" xfId="31997" xr:uid="{00000000-0005-0000-0000-00001FAF0000}"/>
    <cellStyle name="Normal 5 9 2_AVA DVA EL" xfId="31998" xr:uid="{00000000-0005-0000-0000-000020AF0000}"/>
    <cellStyle name="Normal 5 9 3" xfId="31999" xr:uid="{00000000-0005-0000-0000-000021AF0000}"/>
    <cellStyle name="Normal 5 9_AVA DVA EL" xfId="32000" xr:uid="{00000000-0005-0000-0000-000022AF0000}"/>
    <cellStyle name="Normal 5_11" xfId="8548" xr:uid="{00000000-0005-0000-0000-000023AF0000}"/>
    <cellStyle name="Normal 50" xfId="8549" xr:uid="{00000000-0005-0000-0000-000024AF0000}"/>
    <cellStyle name="Normal 50 2" xfId="32001" xr:uid="{00000000-0005-0000-0000-000025AF0000}"/>
    <cellStyle name="Normal 50 2 2" xfId="32002" xr:uid="{00000000-0005-0000-0000-000026AF0000}"/>
    <cellStyle name="Normal 50 2 3" xfId="32003" xr:uid="{00000000-0005-0000-0000-000027AF0000}"/>
    <cellStyle name="Normal 50 2_AVA DVA EL" xfId="32004" xr:uid="{00000000-0005-0000-0000-000028AF0000}"/>
    <cellStyle name="Normal 50 3" xfId="32005" xr:uid="{00000000-0005-0000-0000-000029AF0000}"/>
    <cellStyle name="Normal 50 3 2" xfId="32006" xr:uid="{00000000-0005-0000-0000-00002AAF0000}"/>
    <cellStyle name="Normal 50 3 3" xfId="32007" xr:uid="{00000000-0005-0000-0000-00002BAF0000}"/>
    <cellStyle name="Normal 50 3_AVA DVA EL" xfId="32008" xr:uid="{00000000-0005-0000-0000-00002CAF0000}"/>
    <cellStyle name="Normal 50 4" xfId="32009" xr:uid="{00000000-0005-0000-0000-00002DAF0000}"/>
    <cellStyle name="Normal 50 4 2" xfId="32010" xr:uid="{00000000-0005-0000-0000-00002EAF0000}"/>
    <cellStyle name="Normal 50 4 3" xfId="32011" xr:uid="{00000000-0005-0000-0000-00002FAF0000}"/>
    <cellStyle name="Normal 50 4_AVA DVA EL" xfId="32012" xr:uid="{00000000-0005-0000-0000-000030AF0000}"/>
    <cellStyle name="Normal 50 5" xfId="32013" xr:uid="{00000000-0005-0000-0000-000031AF0000}"/>
    <cellStyle name="Normal 50 5 2" xfId="32014" xr:uid="{00000000-0005-0000-0000-000032AF0000}"/>
    <cellStyle name="Normal 50 5 3" xfId="32015" xr:uid="{00000000-0005-0000-0000-000033AF0000}"/>
    <cellStyle name="Normal 50 5_AVA DVA EL" xfId="32016" xr:uid="{00000000-0005-0000-0000-000034AF0000}"/>
    <cellStyle name="Normal 50 6" xfId="32017" xr:uid="{00000000-0005-0000-0000-000035AF0000}"/>
    <cellStyle name="Normal 50_AVA DVA EL" xfId="32018" xr:uid="{00000000-0005-0000-0000-000036AF0000}"/>
    <cellStyle name="Normal 51" xfId="8550" xr:uid="{00000000-0005-0000-0000-000037AF0000}"/>
    <cellStyle name="Normal 51 2" xfId="32019" xr:uid="{00000000-0005-0000-0000-000038AF0000}"/>
    <cellStyle name="Normal 51 2 2" xfId="32020" xr:uid="{00000000-0005-0000-0000-000039AF0000}"/>
    <cellStyle name="Normal 51 2 3" xfId="32021" xr:uid="{00000000-0005-0000-0000-00003AAF0000}"/>
    <cellStyle name="Normal 51 2_AVA DVA EL" xfId="32022" xr:uid="{00000000-0005-0000-0000-00003BAF0000}"/>
    <cellStyle name="Normal 51 3" xfId="32023" xr:uid="{00000000-0005-0000-0000-00003CAF0000}"/>
    <cellStyle name="Normal 51 3 2" xfId="32024" xr:uid="{00000000-0005-0000-0000-00003DAF0000}"/>
    <cellStyle name="Normal 51 3 3" xfId="32025" xr:uid="{00000000-0005-0000-0000-00003EAF0000}"/>
    <cellStyle name="Normal 51 3_AVA DVA EL" xfId="32026" xr:uid="{00000000-0005-0000-0000-00003FAF0000}"/>
    <cellStyle name="Normal 51 4" xfId="32027" xr:uid="{00000000-0005-0000-0000-000040AF0000}"/>
    <cellStyle name="Normal 51 4 2" xfId="32028" xr:uid="{00000000-0005-0000-0000-000041AF0000}"/>
    <cellStyle name="Normal 51 4 3" xfId="32029" xr:uid="{00000000-0005-0000-0000-000042AF0000}"/>
    <cellStyle name="Normal 51 4_AVA DVA EL" xfId="32030" xr:uid="{00000000-0005-0000-0000-000043AF0000}"/>
    <cellStyle name="Normal 51 5" xfId="32031" xr:uid="{00000000-0005-0000-0000-000044AF0000}"/>
    <cellStyle name="Normal 51 5 2" xfId="32032" xr:uid="{00000000-0005-0000-0000-000045AF0000}"/>
    <cellStyle name="Normal 51 5 3" xfId="32033" xr:uid="{00000000-0005-0000-0000-000046AF0000}"/>
    <cellStyle name="Normal 51 5_AVA DVA EL" xfId="32034" xr:uid="{00000000-0005-0000-0000-000047AF0000}"/>
    <cellStyle name="Normal 51 6" xfId="32035" xr:uid="{00000000-0005-0000-0000-000048AF0000}"/>
    <cellStyle name="Normal 51_AVA DVA EL" xfId="32036" xr:uid="{00000000-0005-0000-0000-000049AF0000}"/>
    <cellStyle name="Normal 52" xfId="8551" xr:uid="{00000000-0005-0000-0000-00004AAF0000}"/>
    <cellStyle name="Normal 52 2" xfId="8552" xr:uid="{00000000-0005-0000-0000-00004BAF0000}"/>
    <cellStyle name="Normal 52 2 2" xfId="32037" xr:uid="{00000000-0005-0000-0000-00004CAF0000}"/>
    <cellStyle name="Normal 52 2_AVA DVA EL" xfId="32038" xr:uid="{00000000-0005-0000-0000-00004DAF0000}"/>
    <cellStyle name="Normal 52 3" xfId="32039" xr:uid="{00000000-0005-0000-0000-00004EAF0000}"/>
    <cellStyle name="Normal 52 3 2" xfId="32040" xr:uid="{00000000-0005-0000-0000-00004FAF0000}"/>
    <cellStyle name="Normal 52 3 3" xfId="32041" xr:uid="{00000000-0005-0000-0000-000050AF0000}"/>
    <cellStyle name="Normal 52 3_AVA DVA EL" xfId="32042" xr:uid="{00000000-0005-0000-0000-000051AF0000}"/>
    <cellStyle name="Normal 52 4" xfId="32043" xr:uid="{00000000-0005-0000-0000-000052AF0000}"/>
    <cellStyle name="Normal 52 4 2" xfId="32044" xr:uid="{00000000-0005-0000-0000-000053AF0000}"/>
    <cellStyle name="Normal 52 4 3" xfId="32045" xr:uid="{00000000-0005-0000-0000-000054AF0000}"/>
    <cellStyle name="Normal 52 4_AVA DVA EL" xfId="32046" xr:uid="{00000000-0005-0000-0000-000055AF0000}"/>
    <cellStyle name="Normal 52 5" xfId="32047" xr:uid="{00000000-0005-0000-0000-000056AF0000}"/>
    <cellStyle name="Normal 52 5 2" xfId="32048" xr:uid="{00000000-0005-0000-0000-000057AF0000}"/>
    <cellStyle name="Normal 52 5 3" xfId="32049" xr:uid="{00000000-0005-0000-0000-000058AF0000}"/>
    <cellStyle name="Normal 52 5_AVA DVA EL" xfId="32050" xr:uid="{00000000-0005-0000-0000-000059AF0000}"/>
    <cellStyle name="Normal 52 6" xfId="32051" xr:uid="{00000000-0005-0000-0000-00005AAF0000}"/>
    <cellStyle name="Normal 52_AVA DVA EL" xfId="32052" xr:uid="{00000000-0005-0000-0000-00005BAF0000}"/>
    <cellStyle name="Normal 53" xfId="8553" xr:uid="{00000000-0005-0000-0000-00005CAF0000}"/>
    <cellStyle name="Normal 53 2" xfId="32053" xr:uid="{00000000-0005-0000-0000-00005DAF0000}"/>
    <cellStyle name="Normal 53 2 2" xfId="32054" xr:uid="{00000000-0005-0000-0000-00005EAF0000}"/>
    <cellStyle name="Normal 53 2 3" xfId="32055" xr:uid="{00000000-0005-0000-0000-00005FAF0000}"/>
    <cellStyle name="Normal 53 2_AVA DVA EL" xfId="32056" xr:uid="{00000000-0005-0000-0000-000060AF0000}"/>
    <cellStyle name="Normal 53 3" xfId="32057" xr:uid="{00000000-0005-0000-0000-000061AF0000}"/>
    <cellStyle name="Normal 53 3 2" xfId="32058" xr:uid="{00000000-0005-0000-0000-000062AF0000}"/>
    <cellStyle name="Normal 53 3 3" xfId="32059" xr:uid="{00000000-0005-0000-0000-000063AF0000}"/>
    <cellStyle name="Normal 53 3_AVA DVA EL" xfId="32060" xr:uid="{00000000-0005-0000-0000-000064AF0000}"/>
    <cellStyle name="Normal 53 4" xfId="32061" xr:uid="{00000000-0005-0000-0000-000065AF0000}"/>
    <cellStyle name="Normal 53 4 2" xfId="32062" xr:uid="{00000000-0005-0000-0000-000066AF0000}"/>
    <cellStyle name="Normal 53 4 3" xfId="32063" xr:uid="{00000000-0005-0000-0000-000067AF0000}"/>
    <cellStyle name="Normal 53 4_AVA DVA EL" xfId="32064" xr:uid="{00000000-0005-0000-0000-000068AF0000}"/>
    <cellStyle name="Normal 53 5" xfId="32065" xr:uid="{00000000-0005-0000-0000-000069AF0000}"/>
    <cellStyle name="Normal 53 5 2" xfId="32066" xr:uid="{00000000-0005-0000-0000-00006AAF0000}"/>
    <cellStyle name="Normal 53 5 3" xfId="32067" xr:uid="{00000000-0005-0000-0000-00006BAF0000}"/>
    <cellStyle name="Normal 53 5_AVA DVA EL" xfId="32068" xr:uid="{00000000-0005-0000-0000-00006CAF0000}"/>
    <cellStyle name="Normal 53 6" xfId="32069" xr:uid="{00000000-0005-0000-0000-00006DAF0000}"/>
    <cellStyle name="Normal 53_AVA DVA EL" xfId="32070" xr:uid="{00000000-0005-0000-0000-00006EAF0000}"/>
    <cellStyle name="Normal 54" xfId="8554" xr:uid="{00000000-0005-0000-0000-00006FAF0000}"/>
    <cellStyle name="Normal 54 2" xfId="32071" xr:uid="{00000000-0005-0000-0000-000070AF0000}"/>
    <cellStyle name="Normal 54 2 2" xfId="32072" xr:uid="{00000000-0005-0000-0000-000071AF0000}"/>
    <cellStyle name="Normal 54 2 3" xfId="32073" xr:uid="{00000000-0005-0000-0000-000072AF0000}"/>
    <cellStyle name="Normal 54 2_AVA DVA EL" xfId="32074" xr:uid="{00000000-0005-0000-0000-000073AF0000}"/>
    <cellStyle name="Normal 54 3" xfId="32075" xr:uid="{00000000-0005-0000-0000-000074AF0000}"/>
    <cellStyle name="Normal 54 3 2" xfId="32076" xr:uid="{00000000-0005-0000-0000-000075AF0000}"/>
    <cellStyle name="Normal 54 3 3" xfId="32077" xr:uid="{00000000-0005-0000-0000-000076AF0000}"/>
    <cellStyle name="Normal 54 3_AVA DVA EL" xfId="32078" xr:uid="{00000000-0005-0000-0000-000077AF0000}"/>
    <cellStyle name="Normal 54 4" xfId="32079" xr:uid="{00000000-0005-0000-0000-000078AF0000}"/>
    <cellStyle name="Normal 54 4 2" xfId="32080" xr:uid="{00000000-0005-0000-0000-000079AF0000}"/>
    <cellStyle name="Normal 54 4 3" xfId="32081" xr:uid="{00000000-0005-0000-0000-00007AAF0000}"/>
    <cellStyle name="Normal 54 4_AVA DVA EL" xfId="32082" xr:uid="{00000000-0005-0000-0000-00007BAF0000}"/>
    <cellStyle name="Normal 54 5" xfId="32083" xr:uid="{00000000-0005-0000-0000-00007CAF0000}"/>
    <cellStyle name="Normal 54 5 2" xfId="32084" xr:uid="{00000000-0005-0000-0000-00007DAF0000}"/>
    <cellStyle name="Normal 54 5 3" xfId="32085" xr:uid="{00000000-0005-0000-0000-00007EAF0000}"/>
    <cellStyle name="Normal 54 5_AVA DVA EL" xfId="32086" xr:uid="{00000000-0005-0000-0000-00007FAF0000}"/>
    <cellStyle name="Normal 54 6" xfId="32087" xr:uid="{00000000-0005-0000-0000-000080AF0000}"/>
    <cellStyle name="Normal 54_AVA DVA EL" xfId="32088" xr:uid="{00000000-0005-0000-0000-000081AF0000}"/>
    <cellStyle name="Normal 55" xfId="8555" xr:uid="{00000000-0005-0000-0000-000082AF0000}"/>
    <cellStyle name="Normal 55 2" xfId="32089" xr:uid="{00000000-0005-0000-0000-000083AF0000}"/>
    <cellStyle name="Normal 55 2 2" xfId="32090" xr:uid="{00000000-0005-0000-0000-000084AF0000}"/>
    <cellStyle name="Normal 55 2 3" xfId="32091" xr:uid="{00000000-0005-0000-0000-000085AF0000}"/>
    <cellStyle name="Normal 55 2_AVA DVA EL" xfId="32092" xr:uid="{00000000-0005-0000-0000-000086AF0000}"/>
    <cellStyle name="Normal 55 3" xfId="32093" xr:uid="{00000000-0005-0000-0000-000087AF0000}"/>
    <cellStyle name="Normal 55 3 2" xfId="32094" xr:uid="{00000000-0005-0000-0000-000088AF0000}"/>
    <cellStyle name="Normal 55 3 3" xfId="32095" xr:uid="{00000000-0005-0000-0000-000089AF0000}"/>
    <cellStyle name="Normal 55 3_AVA DVA EL" xfId="32096" xr:uid="{00000000-0005-0000-0000-00008AAF0000}"/>
    <cellStyle name="Normal 55 4" xfId="32097" xr:uid="{00000000-0005-0000-0000-00008BAF0000}"/>
    <cellStyle name="Normal 55 4 2" xfId="32098" xr:uid="{00000000-0005-0000-0000-00008CAF0000}"/>
    <cellStyle name="Normal 55 4 3" xfId="32099" xr:uid="{00000000-0005-0000-0000-00008DAF0000}"/>
    <cellStyle name="Normal 55 4_AVA DVA EL" xfId="32100" xr:uid="{00000000-0005-0000-0000-00008EAF0000}"/>
    <cellStyle name="Normal 55 5" xfId="32101" xr:uid="{00000000-0005-0000-0000-00008FAF0000}"/>
    <cellStyle name="Normal 55 5 2" xfId="32102" xr:uid="{00000000-0005-0000-0000-000090AF0000}"/>
    <cellStyle name="Normal 55 5 3" xfId="32103" xr:uid="{00000000-0005-0000-0000-000091AF0000}"/>
    <cellStyle name="Normal 55 5_AVA DVA EL" xfId="32104" xr:uid="{00000000-0005-0000-0000-000092AF0000}"/>
    <cellStyle name="Normal 55 6" xfId="32105" xr:uid="{00000000-0005-0000-0000-000093AF0000}"/>
    <cellStyle name="Normal 55_AVA DVA EL" xfId="32106" xr:uid="{00000000-0005-0000-0000-000094AF0000}"/>
    <cellStyle name="Normal 56" xfId="8556" xr:uid="{00000000-0005-0000-0000-000095AF0000}"/>
    <cellStyle name="Normal 56 2" xfId="8557" xr:uid="{00000000-0005-0000-0000-000096AF0000}"/>
    <cellStyle name="Normal 56 2 2" xfId="32107" xr:uid="{00000000-0005-0000-0000-000097AF0000}"/>
    <cellStyle name="Normal 56 2_AVA DVA EL" xfId="32108" xr:uid="{00000000-0005-0000-0000-000098AF0000}"/>
    <cellStyle name="Normal 56 3" xfId="32109" xr:uid="{00000000-0005-0000-0000-000099AF0000}"/>
    <cellStyle name="Normal 56 3 2" xfId="32110" xr:uid="{00000000-0005-0000-0000-00009AAF0000}"/>
    <cellStyle name="Normal 56 3 3" xfId="32111" xr:uid="{00000000-0005-0000-0000-00009BAF0000}"/>
    <cellStyle name="Normal 56 3_AVA DVA EL" xfId="32112" xr:uid="{00000000-0005-0000-0000-00009CAF0000}"/>
    <cellStyle name="Normal 56 4" xfId="32113" xr:uid="{00000000-0005-0000-0000-00009DAF0000}"/>
    <cellStyle name="Normal 56 4 2" xfId="32114" xr:uid="{00000000-0005-0000-0000-00009EAF0000}"/>
    <cellStyle name="Normal 56 4 3" xfId="32115" xr:uid="{00000000-0005-0000-0000-00009FAF0000}"/>
    <cellStyle name="Normal 56 4_AVA DVA EL" xfId="32116" xr:uid="{00000000-0005-0000-0000-0000A0AF0000}"/>
    <cellStyle name="Normal 56 5" xfId="32117" xr:uid="{00000000-0005-0000-0000-0000A1AF0000}"/>
    <cellStyle name="Normal 56 5 2" xfId="32118" xr:uid="{00000000-0005-0000-0000-0000A2AF0000}"/>
    <cellStyle name="Normal 56 5 3" xfId="32119" xr:uid="{00000000-0005-0000-0000-0000A3AF0000}"/>
    <cellStyle name="Normal 56 5_AVA DVA EL" xfId="32120" xr:uid="{00000000-0005-0000-0000-0000A4AF0000}"/>
    <cellStyle name="Normal 56 6" xfId="32121"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2" xr:uid="{00000000-0005-0000-0000-0000A9AF0000}"/>
    <cellStyle name="Normal 57 2_AVA DVA EL" xfId="32123" xr:uid="{00000000-0005-0000-0000-0000AAAF0000}"/>
    <cellStyle name="Normal 57 3" xfId="8561" xr:uid="{00000000-0005-0000-0000-0000ABAF0000}"/>
    <cellStyle name="Normal 57 3 2" xfId="32124" xr:uid="{00000000-0005-0000-0000-0000ACAF0000}"/>
    <cellStyle name="Normal 57 3_AVA DVA EL" xfId="32125" xr:uid="{00000000-0005-0000-0000-0000ADAF0000}"/>
    <cellStyle name="Normal 57 4" xfId="32126" xr:uid="{00000000-0005-0000-0000-0000AEAF0000}"/>
    <cellStyle name="Normal 57 4 2" xfId="32127" xr:uid="{00000000-0005-0000-0000-0000AFAF0000}"/>
    <cellStyle name="Normal 57 4 3" xfId="32128" xr:uid="{00000000-0005-0000-0000-0000B0AF0000}"/>
    <cellStyle name="Normal 57 4_AVA DVA EL" xfId="32129" xr:uid="{00000000-0005-0000-0000-0000B1AF0000}"/>
    <cellStyle name="Normal 57 5" xfId="32130" xr:uid="{00000000-0005-0000-0000-0000B2AF0000}"/>
    <cellStyle name="Normal 57 5 2" xfId="32131" xr:uid="{00000000-0005-0000-0000-0000B3AF0000}"/>
    <cellStyle name="Normal 57 5 3" xfId="32132" xr:uid="{00000000-0005-0000-0000-0000B4AF0000}"/>
    <cellStyle name="Normal 57 5_AVA DVA EL" xfId="32133" xr:uid="{00000000-0005-0000-0000-0000B5AF0000}"/>
    <cellStyle name="Normal 57 6" xfId="32134"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5" xr:uid="{00000000-0005-0000-0000-0000BAAF0000}"/>
    <cellStyle name="Normal 58 2_AVA DVA EL" xfId="32136" xr:uid="{00000000-0005-0000-0000-0000BBAF0000}"/>
    <cellStyle name="Normal 58 3" xfId="32137" xr:uid="{00000000-0005-0000-0000-0000BCAF0000}"/>
    <cellStyle name="Normal 58 3 2" xfId="32138" xr:uid="{00000000-0005-0000-0000-0000BDAF0000}"/>
    <cellStyle name="Normal 58 3 3" xfId="32139" xr:uid="{00000000-0005-0000-0000-0000BEAF0000}"/>
    <cellStyle name="Normal 58 3_AVA DVA EL" xfId="32140" xr:uid="{00000000-0005-0000-0000-0000BFAF0000}"/>
    <cellStyle name="Normal 58 4" xfId="32141" xr:uid="{00000000-0005-0000-0000-0000C0AF0000}"/>
    <cellStyle name="Normal 58 4 2" xfId="32142" xr:uid="{00000000-0005-0000-0000-0000C1AF0000}"/>
    <cellStyle name="Normal 58 4 3" xfId="32143" xr:uid="{00000000-0005-0000-0000-0000C2AF0000}"/>
    <cellStyle name="Normal 58 4_AVA DVA EL" xfId="32144" xr:uid="{00000000-0005-0000-0000-0000C3AF0000}"/>
    <cellStyle name="Normal 58 5" xfId="32145" xr:uid="{00000000-0005-0000-0000-0000C4AF0000}"/>
    <cellStyle name="Normal 58 5 2" xfId="32146" xr:uid="{00000000-0005-0000-0000-0000C5AF0000}"/>
    <cellStyle name="Normal 58 5 3" xfId="32147" xr:uid="{00000000-0005-0000-0000-0000C6AF0000}"/>
    <cellStyle name="Normal 58 5_AVA DVA EL" xfId="32148" xr:uid="{00000000-0005-0000-0000-0000C7AF0000}"/>
    <cellStyle name="Normal 58 6" xfId="32149"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0" xr:uid="{00000000-0005-0000-0000-0000CCAF0000}"/>
    <cellStyle name="Normal 59 2 2 2" xfId="32151" xr:uid="{00000000-0005-0000-0000-0000CDAF0000}"/>
    <cellStyle name="Normal 59 2 2 3" xfId="32152" xr:uid="{00000000-0005-0000-0000-0000CEAF0000}"/>
    <cellStyle name="Normal 59 2 2_AVA DVA EL" xfId="32153" xr:uid="{00000000-0005-0000-0000-0000CFAF0000}"/>
    <cellStyle name="Normal 59 2 3" xfId="32154" xr:uid="{00000000-0005-0000-0000-0000D0AF0000}"/>
    <cellStyle name="Normal 59 2_A01" xfId="35966" xr:uid="{00000000-0005-0000-0000-0000D1AF0000}"/>
    <cellStyle name="Normal 59 3" xfId="8568" xr:uid="{00000000-0005-0000-0000-0000D2AF0000}"/>
    <cellStyle name="Normal 59 3 2" xfId="8569" xr:uid="{00000000-0005-0000-0000-0000D3AF0000}"/>
    <cellStyle name="Normal 59 3 3" xfId="32155" xr:uid="{00000000-0005-0000-0000-0000D4AF0000}"/>
    <cellStyle name="Normal 59 3_AVA DVA EL" xfId="32156" xr:uid="{00000000-0005-0000-0000-0000D5AF0000}"/>
    <cellStyle name="Normal 59 4" xfId="32157" xr:uid="{00000000-0005-0000-0000-0000D6AF0000}"/>
    <cellStyle name="Normal 59 4 2" xfId="32158" xr:uid="{00000000-0005-0000-0000-0000D7AF0000}"/>
    <cellStyle name="Normal 59 4 3" xfId="32159" xr:uid="{00000000-0005-0000-0000-0000D8AF0000}"/>
    <cellStyle name="Normal 59 4_AVA DVA EL" xfId="32160" xr:uid="{00000000-0005-0000-0000-0000D9AF0000}"/>
    <cellStyle name="Normal 59 5" xfId="32161" xr:uid="{00000000-0005-0000-0000-0000DAAF0000}"/>
    <cellStyle name="Normal 59 5 2" xfId="32162" xr:uid="{00000000-0005-0000-0000-0000DBAF0000}"/>
    <cellStyle name="Normal 59 5 3" xfId="32163" xr:uid="{00000000-0005-0000-0000-0000DCAF0000}"/>
    <cellStyle name="Normal 59 5_AVA DVA EL" xfId="32164" xr:uid="{00000000-0005-0000-0000-0000DDAF0000}"/>
    <cellStyle name="Normal 59 6" xfId="32165" xr:uid="{00000000-0005-0000-0000-0000DEAF0000}"/>
    <cellStyle name="Normal 59 6 2" xfId="32166" xr:uid="{00000000-0005-0000-0000-0000DFAF0000}"/>
    <cellStyle name="Normal 59 6 3" xfId="32167" xr:uid="{00000000-0005-0000-0000-0000E0AF0000}"/>
    <cellStyle name="Normal 59 6_AVA DVA EL" xfId="32168" xr:uid="{00000000-0005-0000-0000-0000E1AF0000}"/>
    <cellStyle name="Normal 59 7" xfId="32169" xr:uid="{00000000-0005-0000-0000-0000E2AF0000}"/>
    <cellStyle name="Normal 59 8" xfId="36880" xr:uid="{00000000-0005-0000-0000-0000E3AF0000}"/>
    <cellStyle name="Normal 59_4Q16" xfId="32170"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1" xr:uid="{00000000-0005-0000-0000-0000E8AF0000}"/>
    <cellStyle name="Normal 6 10 2_A01" xfId="35967" xr:uid="{00000000-0005-0000-0000-0000E9AF0000}"/>
    <cellStyle name="Normal 6 10 3" xfId="32172" xr:uid="{00000000-0005-0000-0000-0000EAAF0000}"/>
    <cellStyle name="Normal 6 10 3 2" xfId="32173" xr:uid="{00000000-0005-0000-0000-0000EBAF0000}"/>
    <cellStyle name="Normal 6 10 3 3" xfId="32174" xr:uid="{00000000-0005-0000-0000-0000ECAF0000}"/>
    <cellStyle name="Normal 6 10 3_AVA DVA EL" xfId="32175" xr:uid="{00000000-0005-0000-0000-0000EDAF0000}"/>
    <cellStyle name="Normal 6 10 4" xfId="32176" xr:uid="{00000000-0005-0000-0000-0000EEAF0000}"/>
    <cellStyle name="Normal 6 10 5" xfId="36882" xr:uid="{00000000-0005-0000-0000-0000EFAF0000}"/>
    <cellStyle name="Normal 6 10_4Q16" xfId="32177" xr:uid="{00000000-0005-0000-0000-0000F0AF0000}"/>
    <cellStyle name="Normal 6 11" xfId="8573" xr:uid="{00000000-0005-0000-0000-0000F1AF0000}"/>
    <cellStyle name="Normal 6 11 2" xfId="32178" xr:uid="{00000000-0005-0000-0000-0000F2AF0000}"/>
    <cellStyle name="Normal 6 11_A01" xfId="35968" xr:uid="{00000000-0005-0000-0000-0000F3AF0000}"/>
    <cellStyle name="Normal 6 12" xfId="8574" xr:uid="{00000000-0005-0000-0000-0000F4AF0000}"/>
    <cellStyle name="Normal 6 12 2" xfId="32179" xr:uid="{00000000-0005-0000-0000-0000F5AF0000}"/>
    <cellStyle name="Normal 6 12_A01" xfId="35969" xr:uid="{00000000-0005-0000-0000-0000F6AF0000}"/>
    <cellStyle name="Normal 6 13" xfId="32180" xr:uid="{00000000-0005-0000-0000-0000F7AF0000}"/>
    <cellStyle name="Normal 6 13 2" xfId="32181" xr:uid="{00000000-0005-0000-0000-0000F8AF0000}"/>
    <cellStyle name="Normal 6 13 3" xfId="32182" xr:uid="{00000000-0005-0000-0000-0000F9AF0000}"/>
    <cellStyle name="Normal 6 13_AVA DVA EL" xfId="32183" xr:uid="{00000000-0005-0000-0000-0000FAAF0000}"/>
    <cellStyle name="Normal 6 14" xfId="32184" xr:uid="{00000000-0005-0000-0000-0000FBAF0000}"/>
    <cellStyle name="Normal 6 14 2" xfId="32185" xr:uid="{00000000-0005-0000-0000-0000FCAF0000}"/>
    <cellStyle name="Normal 6 14 3" xfId="32186" xr:uid="{00000000-0005-0000-0000-0000FDAF0000}"/>
    <cellStyle name="Normal 6 14 4" xfId="36109" xr:uid="{00000000-0005-0000-0000-0000FEAF0000}"/>
    <cellStyle name="Normal 6 14_AVA DVA EL" xfId="32187" xr:uid="{00000000-0005-0000-0000-0000FFAF0000}"/>
    <cellStyle name="Normal 6 15" xfId="32188" xr:uid="{00000000-0005-0000-0000-000000B00000}"/>
    <cellStyle name="Normal 6 15 2" xfId="32189" xr:uid="{00000000-0005-0000-0000-000001B00000}"/>
    <cellStyle name="Normal 6 15 3" xfId="32190" xr:uid="{00000000-0005-0000-0000-000002B00000}"/>
    <cellStyle name="Normal 6 15 4" xfId="36417" xr:uid="{00000000-0005-0000-0000-000003B00000}"/>
    <cellStyle name="Normal 6 15_AVA DVA EL" xfId="32191" xr:uid="{00000000-0005-0000-0000-000004B00000}"/>
    <cellStyle name="Normal 6 16" xfId="32192" xr:uid="{00000000-0005-0000-0000-000005B00000}"/>
    <cellStyle name="Normal 6 16 2" xfId="32193" xr:uid="{00000000-0005-0000-0000-000006B00000}"/>
    <cellStyle name="Normal 6 16_AVA DVA EL" xfId="32194" xr:uid="{00000000-0005-0000-0000-000007B00000}"/>
    <cellStyle name="Normal 6 17" xfId="32195" xr:uid="{00000000-0005-0000-0000-000008B00000}"/>
    <cellStyle name="Normal 6 18" xfId="32196" xr:uid="{00000000-0005-0000-0000-000009B00000}"/>
    <cellStyle name="Normal 6 19" xfId="32197" xr:uid="{00000000-0005-0000-0000-00000AB00000}"/>
    <cellStyle name="Normal 6 2" xfId="8575" xr:uid="{00000000-0005-0000-0000-00000BB00000}"/>
    <cellStyle name="Normal 6 2 10" xfId="32198" xr:uid="{00000000-0005-0000-0000-00000CB00000}"/>
    <cellStyle name="Normal 6 2 10 2" xfId="32199" xr:uid="{00000000-0005-0000-0000-00000DB00000}"/>
    <cellStyle name="Normal 6 2 10 3" xfId="32200" xr:uid="{00000000-0005-0000-0000-00000EB00000}"/>
    <cellStyle name="Normal 6 2 10 4" xfId="36137" xr:uid="{00000000-0005-0000-0000-00000FB00000}"/>
    <cellStyle name="Normal 6 2 10_AVA DVA EL" xfId="32201" xr:uid="{00000000-0005-0000-0000-000010B00000}"/>
    <cellStyle name="Normal 6 2 11" xfId="32202" xr:uid="{00000000-0005-0000-0000-000011B00000}"/>
    <cellStyle name="Normal 6 2 11 2" xfId="32203" xr:uid="{00000000-0005-0000-0000-000012B00000}"/>
    <cellStyle name="Normal 6 2 11 3" xfId="32204" xr:uid="{00000000-0005-0000-0000-000013B00000}"/>
    <cellStyle name="Normal 6 2 11_AVA DVA EL" xfId="32205" xr:uid="{00000000-0005-0000-0000-000014B00000}"/>
    <cellStyle name="Normal 6 2 12" xfId="32206" xr:uid="{00000000-0005-0000-0000-000015B00000}"/>
    <cellStyle name="Normal 6 2 12 2" xfId="32207" xr:uid="{00000000-0005-0000-0000-000016B00000}"/>
    <cellStyle name="Normal 6 2 12 3" xfId="32208" xr:uid="{00000000-0005-0000-0000-000017B00000}"/>
    <cellStyle name="Normal 6 2 12_AVA DVA EL" xfId="32209" xr:uid="{00000000-0005-0000-0000-000018B00000}"/>
    <cellStyle name="Normal 6 2 13" xfId="32210" xr:uid="{00000000-0005-0000-0000-000019B00000}"/>
    <cellStyle name="Normal 6 2 13 2" xfId="32211" xr:uid="{00000000-0005-0000-0000-00001AB00000}"/>
    <cellStyle name="Normal 6 2 13_AVA DVA EL" xfId="32212" xr:uid="{00000000-0005-0000-0000-00001BB00000}"/>
    <cellStyle name="Normal 6 2 14" xfId="32213" xr:uid="{00000000-0005-0000-0000-00001CB00000}"/>
    <cellStyle name="Normal 6 2 15" xfId="32214" xr:uid="{00000000-0005-0000-0000-00001DB00000}"/>
    <cellStyle name="Normal 6 2 16" xfId="36883" xr:uid="{00000000-0005-0000-0000-00001EB00000}"/>
    <cellStyle name="Normal 6 2 17" xfId="50638" xr:uid="{00000000-0005-0000-0000-00001FB00000}"/>
    <cellStyle name="Normal 6 2 18" xfId="50639" xr:uid="{00000000-0005-0000-0000-000020B00000}"/>
    <cellStyle name="Normal 6 2 2" xfId="8576" xr:uid="{00000000-0005-0000-0000-000021B00000}"/>
    <cellStyle name="Normal 6 2 2 10" xfId="32215" xr:uid="{00000000-0005-0000-0000-000022B00000}"/>
    <cellStyle name="Normal 6 2 2 10 2" xfId="32216" xr:uid="{00000000-0005-0000-0000-000023B00000}"/>
    <cellStyle name="Normal 6 2 2 10_AVA DVA EL" xfId="32217" xr:uid="{00000000-0005-0000-0000-000024B00000}"/>
    <cellStyle name="Normal 6 2 2 11" xfId="32218" xr:uid="{00000000-0005-0000-0000-000025B00000}"/>
    <cellStyle name="Normal 6 2 2 12" xfId="50640" xr:uid="{00000000-0005-0000-0000-000026B00000}"/>
    <cellStyle name="Normal 6 2 2 13" xfId="50641" xr:uid="{00000000-0005-0000-0000-000027B00000}"/>
    <cellStyle name="Normal 6 2 2 14" xfId="50642" xr:uid="{00000000-0005-0000-0000-000028B00000}"/>
    <cellStyle name="Normal 6 2 2 2" xfId="8577" xr:uid="{00000000-0005-0000-0000-000029B00000}"/>
    <cellStyle name="Normal 6 2 2 2 10" xfId="50643" xr:uid="{00000000-0005-0000-0000-00002AB00000}"/>
    <cellStyle name="Normal 6 2 2 2 2" xfId="8578" xr:uid="{00000000-0005-0000-0000-00002BB00000}"/>
    <cellStyle name="Normal 6 2 2 2 2 2" xfId="32219" xr:uid="{00000000-0005-0000-0000-00002CB00000}"/>
    <cellStyle name="Normal 6 2 2 2 2 2 2" xfId="32220" xr:uid="{00000000-0005-0000-0000-00002DB00000}"/>
    <cellStyle name="Normal 6 2 2 2 2 2 3" xfId="50644" xr:uid="{00000000-0005-0000-0000-00002EB00000}"/>
    <cellStyle name="Normal 6 2 2 2 2 2_AVA DVA EL" xfId="32221" xr:uid="{00000000-0005-0000-0000-00002FB00000}"/>
    <cellStyle name="Normal 6 2 2 2 2 3" xfId="32222" xr:uid="{00000000-0005-0000-0000-000030B00000}"/>
    <cellStyle name="Normal 6 2 2 2 2 4" xfId="50645" xr:uid="{00000000-0005-0000-0000-000031B00000}"/>
    <cellStyle name="Normal 6 2 2 2 2 5" xfId="50646" xr:uid="{00000000-0005-0000-0000-000032B00000}"/>
    <cellStyle name="Normal 6 2 2 2 2 6" xfId="50647" xr:uid="{00000000-0005-0000-0000-000033B00000}"/>
    <cellStyle name="Normal 6 2 2 2 2 7" xfId="50648" xr:uid="{00000000-0005-0000-0000-000034B00000}"/>
    <cellStyle name="Normal 6 2 2 2 2_3. Chng in credit spreads" xfId="50649" xr:uid="{00000000-0005-0000-0000-000035B00000}"/>
    <cellStyle name="Normal 6 2 2 2 3" xfId="8579" xr:uid="{00000000-0005-0000-0000-000036B00000}"/>
    <cellStyle name="Normal 6 2 2 2 3 2" xfId="32223" xr:uid="{00000000-0005-0000-0000-000037B00000}"/>
    <cellStyle name="Normal 6 2 2 2 3 2 2" xfId="32224" xr:uid="{00000000-0005-0000-0000-000038B00000}"/>
    <cellStyle name="Normal 6 2 2 2 3 2 3" xfId="50650" xr:uid="{00000000-0005-0000-0000-000039B00000}"/>
    <cellStyle name="Normal 6 2 2 2 3 2_AVA DVA EL" xfId="32225" xr:uid="{00000000-0005-0000-0000-00003AB00000}"/>
    <cellStyle name="Normal 6 2 2 2 3 3" xfId="32226" xr:uid="{00000000-0005-0000-0000-00003BB00000}"/>
    <cellStyle name="Normal 6 2 2 2 3 4" xfId="50651" xr:uid="{00000000-0005-0000-0000-00003CB00000}"/>
    <cellStyle name="Normal 6 2 2 2 3 5" xfId="50652" xr:uid="{00000000-0005-0000-0000-00003DB00000}"/>
    <cellStyle name="Normal 6 2 2 2 3 6" xfId="50653" xr:uid="{00000000-0005-0000-0000-00003EB00000}"/>
    <cellStyle name="Normal 6 2 2 2 3 7" xfId="50654" xr:uid="{00000000-0005-0000-0000-00003FB00000}"/>
    <cellStyle name="Normal 6 2 2 2 3_3. Chng in credit spreads" xfId="50655" xr:uid="{00000000-0005-0000-0000-000040B00000}"/>
    <cellStyle name="Normal 6 2 2 2 4" xfId="32227" xr:uid="{00000000-0005-0000-0000-000041B00000}"/>
    <cellStyle name="Normal 6 2 2 2 4 2" xfId="32228" xr:uid="{00000000-0005-0000-0000-000042B00000}"/>
    <cellStyle name="Normal 6 2 2 2 4 2 2" xfId="32229" xr:uid="{00000000-0005-0000-0000-000043B00000}"/>
    <cellStyle name="Normal 6 2 2 2 4 2_AVA DVA EL" xfId="32230" xr:uid="{00000000-0005-0000-0000-000044B00000}"/>
    <cellStyle name="Normal 6 2 2 2 4 3" xfId="32231" xr:uid="{00000000-0005-0000-0000-000045B00000}"/>
    <cellStyle name="Normal 6 2 2 2 4 4" xfId="32232" xr:uid="{00000000-0005-0000-0000-000046B00000}"/>
    <cellStyle name="Normal 6 2 2 2 4 5" xfId="50656" xr:uid="{00000000-0005-0000-0000-000047B00000}"/>
    <cellStyle name="Normal 6 2 2 2 4 6" xfId="50657" xr:uid="{00000000-0005-0000-0000-000048B00000}"/>
    <cellStyle name="Normal 6 2 2 2 4_AVA DVA EL" xfId="32233" xr:uid="{00000000-0005-0000-0000-000049B00000}"/>
    <cellStyle name="Normal 6 2 2 2 5" xfId="32234" xr:uid="{00000000-0005-0000-0000-00004AB00000}"/>
    <cellStyle name="Normal 6 2 2 2 5 2" xfId="32235" xr:uid="{00000000-0005-0000-0000-00004BB00000}"/>
    <cellStyle name="Normal 6 2 2 2 5 3" xfId="32236" xr:uid="{00000000-0005-0000-0000-00004CB00000}"/>
    <cellStyle name="Normal 6 2 2 2 5 4" xfId="50658" xr:uid="{00000000-0005-0000-0000-00004DB00000}"/>
    <cellStyle name="Normal 6 2 2 2 5_AVA DVA EL" xfId="32237" xr:uid="{00000000-0005-0000-0000-00004EB00000}"/>
    <cellStyle name="Normal 6 2 2 2 6" xfId="32238" xr:uid="{00000000-0005-0000-0000-00004FB00000}"/>
    <cellStyle name="Normal 6 2 2 2 6 2" xfId="32239" xr:uid="{00000000-0005-0000-0000-000050B00000}"/>
    <cellStyle name="Normal 6 2 2 2 6_AVA DVA EL" xfId="32240" xr:uid="{00000000-0005-0000-0000-000051B00000}"/>
    <cellStyle name="Normal 6 2 2 2 7" xfId="32241" xr:uid="{00000000-0005-0000-0000-000052B00000}"/>
    <cellStyle name="Normal 6 2 2 2 8" xfId="50659" xr:uid="{00000000-0005-0000-0000-000053B00000}"/>
    <cellStyle name="Normal 6 2 2 2 9" xfId="50660" xr:uid="{00000000-0005-0000-0000-000054B00000}"/>
    <cellStyle name="Normal 6 2 2 2_3. Chng in credit spreads" xfId="50661" xr:uid="{00000000-0005-0000-0000-000055B00000}"/>
    <cellStyle name="Normal 6 2 2 3" xfId="8580" xr:uid="{00000000-0005-0000-0000-000056B00000}"/>
    <cellStyle name="Normal 6 2 2 3 2" xfId="8581" xr:uid="{00000000-0005-0000-0000-000057B00000}"/>
    <cellStyle name="Normal 6 2 2 3 2 2" xfId="50662" xr:uid="{00000000-0005-0000-0000-000058B00000}"/>
    <cellStyle name="Normal 6 2 2 3 3" xfId="8582" xr:uid="{00000000-0005-0000-0000-000059B00000}"/>
    <cellStyle name="Normal 6 2 2 3 4" xfId="32242" xr:uid="{00000000-0005-0000-0000-00005AB00000}"/>
    <cellStyle name="Normal 6 2 2 3 4 2" xfId="32243" xr:uid="{00000000-0005-0000-0000-00005BB00000}"/>
    <cellStyle name="Normal 6 2 2 3 4 3" xfId="32244" xr:uid="{00000000-0005-0000-0000-00005CB00000}"/>
    <cellStyle name="Normal 6 2 2 3 4_AVA DVA EL" xfId="32245" xr:uid="{00000000-0005-0000-0000-00005DB00000}"/>
    <cellStyle name="Normal 6 2 2 3 5" xfId="32246" xr:uid="{00000000-0005-0000-0000-00005EB00000}"/>
    <cellStyle name="Normal 6 2 2 3 5 2" xfId="32247" xr:uid="{00000000-0005-0000-0000-00005FB00000}"/>
    <cellStyle name="Normal 6 2 2 3 5_AVA DVA EL" xfId="32248" xr:uid="{00000000-0005-0000-0000-000060B00000}"/>
    <cellStyle name="Normal 6 2 2 3 6" xfId="32249" xr:uid="{00000000-0005-0000-0000-000061B00000}"/>
    <cellStyle name="Normal 6 2 2 3 7" xfId="32250" xr:uid="{00000000-0005-0000-0000-000062B00000}"/>
    <cellStyle name="Normal 6 2 2 3 8" xfId="50663" xr:uid="{00000000-0005-0000-0000-000063B00000}"/>
    <cellStyle name="Normal 6 2 2 3 9" xfId="50664" xr:uid="{00000000-0005-0000-0000-000064B00000}"/>
    <cellStyle name="Normal 6 2 2 3_3. Chng in credit spreads" xfId="50665" xr:uid="{00000000-0005-0000-0000-000065B00000}"/>
    <cellStyle name="Normal 6 2 2 4" xfId="8583" xr:uid="{00000000-0005-0000-0000-000066B00000}"/>
    <cellStyle name="Normal 6 2 2 4 2" xfId="8584" xr:uid="{00000000-0005-0000-0000-000067B00000}"/>
    <cellStyle name="Normal 6 2 2 4 2 2" xfId="50666" xr:uid="{00000000-0005-0000-0000-000068B00000}"/>
    <cellStyle name="Normal 6 2 2 4 3" xfId="8585" xr:uid="{00000000-0005-0000-0000-000069B00000}"/>
    <cellStyle name="Normal 6 2 2 4 4" xfId="32251" xr:uid="{00000000-0005-0000-0000-00006AB00000}"/>
    <cellStyle name="Normal 6 2 2 4 4 2" xfId="32252" xr:uid="{00000000-0005-0000-0000-00006BB00000}"/>
    <cellStyle name="Normal 6 2 2 4 4 3" xfId="32253" xr:uid="{00000000-0005-0000-0000-00006CB00000}"/>
    <cellStyle name="Normal 6 2 2 4 4_AVA DVA EL" xfId="32254" xr:uid="{00000000-0005-0000-0000-00006DB00000}"/>
    <cellStyle name="Normal 6 2 2 4 5" xfId="32255" xr:uid="{00000000-0005-0000-0000-00006EB00000}"/>
    <cellStyle name="Normal 6 2 2 4 5 2" xfId="32256" xr:uid="{00000000-0005-0000-0000-00006FB00000}"/>
    <cellStyle name="Normal 6 2 2 4 5_AVA DVA EL" xfId="32257" xr:uid="{00000000-0005-0000-0000-000070B00000}"/>
    <cellStyle name="Normal 6 2 2 4 6" xfId="32258" xr:uid="{00000000-0005-0000-0000-000071B00000}"/>
    <cellStyle name="Normal 6 2 2 4 7" xfId="32259" xr:uid="{00000000-0005-0000-0000-000072B00000}"/>
    <cellStyle name="Normal 6 2 2 4 8" xfId="50667" xr:uid="{00000000-0005-0000-0000-000073B00000}"/>
    <cellStyle name="Normal 6 2 2 4 9" xfId="50668" xr:uid="{00000000-0005-0000-0000-000074B00000}"/>
    <cellStyle name="Normal 6 2 2 4_3. Chng in credit spreads" xfId="50669" xr:uid="{00000000-0005-0000-0000-000075B00000}"/>
    <cellStyle name="Normal 6 2 2 5" xfId="8586" xr:uid="{00000000-0005-0000-0000-000076B00000}"/>
    <cellStyle name="Normal 6 2 2 5 2" xfId="32260" xr:uid="{00000000-0005-0000-0000-000077B00000}"/>
    <cellStyle name="Normal 6 2 2 5 2 2" xfId="32261" xr:uid="{00000000-0005-0000-0000-000078B00000}"/>
    <cellStyle name="Normal 6 2 2 5 2 3" xfId="32262" xr:uid="{00000000-0005-0000-0000-000079B00000}"/>
    <cellStyle name="Normal 6 2 2 5 2_AVA DVA EL" xfId="32263" xr:uid="{00000000-0005-0000-0000-00007AB00000}"/>
    <cellStyle name="Normal 6 2 2 5 3" xfId="32264" xr:uid="{00000000-0005-0000-0000-00007BB00000}"/>
    <cellStyle name="Normal 6 2 2 5 3 2" xfId="32265" xr:uid="{00000000-0005-0000-0000-00007CB00000}"/>
    <cellStyle name="Normal 6 2 2 5 3_AVA DVA EL" xfId="32266" xr:uid="{00000000-0005-0000-0000-00007DB00000}"/>
    <cellStyle name="Normal 6 2 2 5 4" xfId="32267" xr:uid="{00000000-0005-0000-0000-00007EB00000}"/>
    <cellStyle name="Normal 6 2 2 5 5" xfId="32268" xr:uid="{00000000-0005-0000-0000-00007FB00000}"/>
    <cellStyle name="Normal 6 2 2 5 6" xfId="50670" xr:uid="{00000000-0005-0000-0000-000080B00000}"/>
    <cellStyle name="Normal 6 2 2 5 7" xfId="50671" xr:uid="{00000000-0005-0000-0000-000081B00000}"/>
    <cellStyle name="Normal 6 2 2 5_AVA DVA EL" xfId="50672" xr:uid="{00000000-0005-0000-0000-000082B00000}"/>
    <cellStyle name="Normal 6 2 2 6" xfId="8587" xr:uid="{00000000-0005-0000-0000-000083B00000}"/>
    <cellStyle name="Normal 6 2 2 6 2" xfId="32269" xr:uid="{00000000-0005-0000-0000-000084B00000}"/>
    <cellStyle name="Normal 6 2 2 6 2 2" xfId="32270" xr:uid="{00000000-0005-0000-0000-000085B00000}"/>
    <cellStyle name="Normal 6 2 2 6 2 3" xfId="32271" xr:uid="{00000000-0005-0000-0000-000086B00000}"/>
    <cellStyle name="Normal 6 2 2 6 2_AVA DVA EL" xfId="32272" xr:uid="{00000000-0005-0000-0000-000087B00000}"/>
    <cellStyle name="Normal 6 2 2 6 3" xfId="32273" xr:uid="{00000000-0005-0000-0000-000088B00000}"/>
    <cellStyle name="Normal 6 2 2 6 3 2" xfId="32274" xr:uid="{00000000-0005-0000-0000-000089B00000}"/>
    <cellStyle name="Normal 6 2 2 6 3_AVA DVA EL" xfId="32275" xr:uid="{00000000-0005-0000-0000-00008AB00000}"/>
    <cellStyle name="Normal 6 2 2 6 4" xfId="32276" xr:uid="{00000000-0005-0000-0000-00008BB00000}"/>
    <cellStyle name="Normal 6 2 2 6 5" xfId="32277" xr:uid="{00000000-0005-0000-0000-00008CB00000}"/>
    <cellStyle name="Normal 6 2 2 6 6" xfId="50673" xr:uid="{00000000-0005-0000-0000-00008DB00000}"/>
    <cellStyle name="Normal 6 2 2 6_AVA DVA EL" xfId="50674" xr:uid="{00000000-0005-0000-0000-00008EB00000}"/>
    <cellStyle name="Normal 6 2 2 7" xfId="32278" xr:uid="{00000000-0005-0000-0000-00008FB00000}"/>
    <cellStyle name="Normal 6 2 2 7 2" xfId="32279" xr:uid="{00000000-0005-0000-0000-000090B00000}"/>
    <cellStyle name="Normal 6 2 2 7 3" xfId="32280" xr:uid="{00000000-0005-0000-0000-000091B00000}"/>
    <cellStyle name="Normal 6 2 2 7_AVA DVA EL" xfId="32281" xr:uid="{00000000-0005-0000-0000-000092B00000}"/>
    <cellStyle name="Normal 6 2 2 8" xfId="32282" xr:uid="{00000000-0005-0000-0000-000093B00000}"/>
    <cellStyle name="Normal 6 2 2 8 2" xfId="32283" xr:uid="{00000000-0005-0000-0000-000094B00000}"/>
    <cellStyle name="Normal 6 2 2 8 3" xfId="32284" xr:uid="{00000000-0005-0000-0000-000095B00000}"/>
    <cellStyle name="Normal 6 2 2 8_AVA DVA EL" xfId="32285" xr:uid="{00000000-0005-0000-0000-000096B00000}"/>
    <cellStyle name="Normal 6 2 2 9" xfId="32286" xr:uid="{00000000-0005-0000-0000-000097B00000}"/>
    <cellStyle name="Normal 6 2 2 9 2" xfId="32287" xr:uid="{00000000-0005-0000-0000-000098B00000}"/>
    <cellStyle name="Normal 6 2 2 9 3" xfId="32288" xr:uid="{00000000-0005-0000-0000-000099B00000}"/>
    <cellStyle name="Normal 6 2 2 9_AVA DVA EL" xfId="32289" xr:uid="{00000000-0005-0000-0000-00009AB00000}"/>
    <cellStyle name="Normal 6 2 2_3. Chng in credit spreads" xfId="50675" xr:uid="{00000000-0005-0000-0000-00009BB00000}"/>
    <cellStyle name="Normal 6 2 3" xfId="8588" xr:uid="{00000000-0005-0000-0000-00009CB00000}"/>
    <cellStyle name="Normal 6 2 3 10" xfId="50676" xr:uid="{00000000-0005-0000-0000-00009DB00000}"/>
    <cellStyle name="Normal 6 2 3 11" xfId="50677" xr:uid="{00000000-0005-0000-0000-00009EB00000}"/>
    <cellStyle name="Normal 6 2 3 12" xfId="50678" xr:uid="{00000000-0005-0000-0000-00009FB00000}"/>
    <cellStyle name="Normal 6 2 3 2" xfId="8589" xr:uid="{00000000-0005-0000-0000-0000A0B00000}"/>
    <cellStyle name="Normal 6 2 3 2 2" xfId="8590" xr:uid="{00000000-0005-0000-0000-0000A1B00000}"/>
    <cellStyle name="Normal 6 2 3 2 2 2" xfId="50679" xr:uid="{00000000-0005-0000-0000-0000A2B00000}"/>
    <cellStyle name="Normal 6 2 3 2 2 2 2" xfId="50680" xr:uid="{00000000-0005-0000-0000-0000A3B00000}"/>
    <cellStyle name="Normal 6 2 3 2 2 3" xfId="50681" xr:uid="{00000000-0005-0000-0000-0000A4B00000}"/>
    <cellStyle name="Normal 6 2 3 2 2_3. Chng in credit spreads" xfId="50682" xr:uid="{00000000-0005-0000-0000-0000A5B00000}"/>
    <cellStyle name="Normal 6 2 3 2 3" xfId="8591" xr:uid="{00000000-0005-0000-0000-0000A6B00000}"/>
    <cellStyle name="Normal 6 2 3 2 3 2" xfId="50683" xr:uid="{00000000-0005-0000-0000-0000A7B00000}"/>
    <cellStyle name="Normal 6 2 3 2 3 2 2" xfId="50684" xr:uid="{00000000-0005-0000-0000-0000A8B00000}"/>
    <cellStyle name="Normal 6 2 3 2 3 3" xfId="50685" xr:uid="{00000000-0005-0000-0000-0000A9B00000}"/>
    <cellStyle name="Normal 6 2 3 2 3_3. Chng in credit spreads" xfId="50686" xr:uid="{00000000-0005-0000-0000-0000AAB00000}"/>
    <cellStyle name="Normal 6 2 3 2 4" xfId="32290" xr:uid="{00000000-0005-0000-0000-0000ABB00000}"/>
    <cellStyle name="Normal 6 2 3 2 4 2" xfId="32291" xr:uid="{00000000-0005-0000-0000-0000ACB00000}"/>
    <cellStyle name="Normal 6 2 3 2 4 3" xfId="50687" xr:uid="{00000000-0005-0000-0000-0000ADB00000}"/>
    <cellStyle name="Normal 6 2 3 2 4_AVA DVA EL" xfId="32292" xr:uid="{00000000-0005-0000-0000-0000AEB00000}"/>
    <cellStyle name="Normal 6 2 3 2 5" xfId="32293" xr:uid="{00000000-0005-0000-0000-0000AFB00000}"/>
    <cellStyle name="Normal 6 2 3 2 6" xfId="50688" xr:uid="{00000000-0005-0000-0000-0000B0B00000}"/>
    <cellStyle name="Normal 6 2 3 2 7" xfId="50689" xr:uid="{00000000-0005-0000-0000-0000B1B00000}"/>
    <cellStyle name="Normal 6 2 3 2 8" xfId="50690" xr:uid="{00000000-0005-0000-0000-0000B2B00000}"/>
    <cellStyle name="Normal 6 2 3 2 9" xfId="50691" xr:uid="{00000000-0005-0000-0000-0000B3B00000}"/>
    <cellStyle name="Normal 6 2 3 2_3. Chng in credit spreads" xfId="50692" xr:uid="{00000000-0005-0000-0000-0000B4B00000}"/>
    <cellStyle name="Normal 6 2 3 3" xfId="8592" xr:uid="{00000000-0005-0000-0000-0000B5B00000}"/>
    <cellStyle name="Normal 6 2 3 3 2" xfId="8593" xr:uid="{00000000-0005-0000-0000-0000B6B00000}"/>
    <cellStyle name="Normal 6 2 3 3 2 2" xfId="50693" xr:uid="{00000000-0005-0000-0000-0000B7B00000}"/>
    <cellStyle name="Normal 6 2 3 3 3" xfId="8594" xr:uid="{00000000-0005-0000-0000-0000B8B00000}"/>
    <cellStyle name="Normal 6 2 3 3 4" xfId="32294" xr:uid="{00000000-0005-0000-0000-0000B9B00000}"/>
    <cellStyle name="Normal 6 2 3 3 4 2" xfId="32295" xr:uid="{00000000-0005-0000-0000-0000BAB00000}"/>
    <cellStyle name="Normal 6 2 3 3 4_AVA DVA EL" xfId="32296" xr:uid="{00000000-0005-0000-0000-0000BBB00000}"/>
    <cellStyle name="Normal 6 2 3 3 5" xfId="32297" xr:uid="{00000000-0005-0000-0000-0000BCB00000}"/>
    <cellStyle name="Normal 6 2 3 3 6" xfId="50694" xr:uid="{00000000-0005-0000-0000-0000BDB00000}"/>
    <cellStyle name="Normal 6 2 3 3 7" xfId="50695" xr:uid="{00000000-0005-0000-0000-0000BEB00000}"/>
    <cellStyle name="Normal 6 2 3 3 8" xfId="50696" xr:uid="{00000000-0005-0000-0000-0000BFB00000}"/>
    <cellStyle name="Normal 6 2 3 3 9" xfId="50697" xr:uid="{00000000-0005-0000-0000-0000C0B00000}"/>
    <cellStyle name="Normal 6 2 3 3_3. Chng in credit spreads" xfId="50698" xr:uid="{00000000-0005-0000-0000-0000C1B00000}"/>
    <cellStyle name="Normal 6 2 3 4" xfId="8595" xr:uid="{00000000-0005-0000-0000-0000C2B00000}"/>
    <cellStyle name="Normal 6 2 3 4 2" xfId="8596" xr:uid="{00000000-0005-0000-0000-0000C3B00000}"/>
    <cellStyle name="Normal 6 2 3 4 2 2" xfId="50699" xr:uid="{00000000-0005-0000-0000-0000C4B00000}"/>
    <cellStyle name="Normal 6 2 3 4 3" xfId="8597" xr:uid="{00000000-0005-0000-0000-0000C5B00000}"/>
    <cellStyle name="Normal 6 2 3 4 4" xfId="32298" xr:uid="{00000000-0005-0000-0000-0000C6B00000}"/>
    <cellStyle name="Normal 6 2 3 4 4 2" xfId="32299" xr:uid="{00000000-0005-0000-0000-0000C7B00000}"/>
    <cellStyle name="Normal 6 2 3 4 4_AVA DVA EL" xfId="32300" xr:uid="{00000000-0005-0000-0000-0000C8B00000}"/>
    <cellStyle name="Normal 6 2 3 4 5" xfId="32301" xr:uid="{00000000-0005-0000-0000-0000C9B00000}"/>
    <cellStyle name="Normal 6 2 3 4 6" xfId="50700" xr:uid="{00000000-0005-0000-0000-0000CAB00000}"/>
    <cellStyle name="Normal 6 2 3 4 7" xfId="50701" xr:uid="{00000000-0005-0000-0000-0000CBB00000}"/>
    <cellStyle name="Normal 6 2 3 4 8" xfId="50702" xr:uid="{00000000-0005-0000-0000-0000CCB00000}"/>
    <cellStyle name="Normal 6 2 3 4_3. Chng in credit spreads" xfId="50703" xr:uid="{00000000-0005-0000-0000-0000CDB00000}"/>
    <cellStyle name="Normal 6 2 3 5" xfId="8598" xr:uid="{00000000-0005-0000-0000-0000CEB00000}"/>
    <cellStyle name="Normal 6 2 3 5 2" xfId="32302" xr:uid="{00000000-0005-0000-0000-0000CFB00000}"/>
    <cellStyle name="Normal 6 2 3 5 2 2" xfId="32303" xr:uid="{00000000-0005-0000-0000-0000D0B00000}"/>
    <cellStyle name="Normal 6 2 3 5 2_AVA DVA EL" xfId="32304" xr:uid="{00000000-0005-0000-0000-0000D1B00000}"/>
    <cellStyle name="Normal 6 2 3 5 3" xfId="32305" xr:uid="{00000000-0005-0000-0000-0000D2B00000}"/>
    <cellStyle name="Normal 6 2 3 5 4" xfId="50704" xr:uid="{00000000-0005-0000-0000-0000D3B00000}"/>
    <cellStyle name="Normal 6 2 3 5 5" xfId="50705" xr:uid="{00000000-0005-0000-0000-0000D4B00000}"/>
    <cellStyle name="Normal 6 2 3 5 6" xfId="50706" xr:uid="{00000000-0005-0000-0000-0000D5B00000}"/>
    <cellStyle name="Normal 6 2 3 5_AVA DVA EL" xfId="50707" xr:uid="{00000000-0005-0000-0000-0000D6B00000}"/>
    <cellStyle name="Normal 6 2 3 6" xfId="8599" xr:uid="{00000000-0005-0000-0000-0000D7B00000}"/>
    <cellStyle name="Normal 6 2 3 7" xfId="32306" xr:uid="{00000000-0005-0000-0000-0000D8B00000}"/>
    <cellStyle name="Normal 6 2 3 7 2" xfId="32307" xr:uid="{00000000-0005-0000-0000-0000D9B00000}"/>
    <cellStyle name="Normal 6 2 3 7 3" xfId="32308" xr:uid="{00000000-0005-0000-0000-0000DAB00000}"/>
    <cellStyle name="Normal 6 2 3 7_AVA DVA EL" xfId="32309" xr:uid="{00000000-0005-0000-0000-0000DBB00000}"/>
    <cellStyle name="Normal 6 2 3 8" xfId="32310" xr:uid="{00000000-0005-0000-0000-0000DCB00000}"/>
    <cellStyle name="Normal 6 2 3 8 2" xfId="32311" xr:uid="{00000000-0005-0000-0000-0000DDB00000}"/>
    <cellStyle name="Normal 6 2 3 8_AVA DVA EL" xfId="32312" xr:uid="{00000000-0005-0000-0000-0000DEB00000}"/>
    <cellStyle name="Normal 6 2 3 9" xfId="32313" xr:uid="{00000000-0005-0000-0000-0000DFB00000}"/>
    <cellStyle name="Normal 6 2 3_3. Chng in credit spreads" xfId="50708" xr:uid="{00000000-0005-0000-0000-0000E0B00000}"/>
    <cellStyle name="Normal 6 2 4" xfId="8600" xr:uid="{00000000-0005-0000-0000-0000E1B00000}"/>
    <cellStyle name="Normal 6 2 4 2" xfId="8601" xr:uid="{00000000-0005-0000-0000-0000E2B00000}"/>
    <cellStyle name="Normal 6 2 4 2 2" xfId="50709" xr:uid="{00000000-0005-0000-0000-0000E3B00000}"/>
    <cellStyle name="Normal 6 2 4 2 2 2" xfId="50710" xr:uid="{00000000-0005-0000-0000-0000E4B00000}"/>
    <cellStyle name="Normal 6 2 4 2 3" xfId="50711" xr:uid="{00000000-0005-0000-0000-0000E5B00000}"/>
    <cellStyle name="Normal 6 2 4 2_3. Chng in credit spreads" xfId="50712" xr:uid="{00000000-0005-0000-0000-0000E6B00000}"/>
    <cellStyle name="Normal 6 2 4 3" xfId="8602" xr:uid="{00000000-0005-0000-0000-0000E7B00000}"/>
    <cellStyle name="Normal 6 2 4 3 2" xfId="50713" xr:uid="{00000000-0005-0000-0000-0000E8B00000}"/>
    <cellStyle name="Normal 6 2 4 3 2 2" xfId="50714" xr:uid="{00000000-0005-0000-0000-0000E9B00000}"/>
    <cellStyle name="Normal 6 2 4 3 3" xfId="50715" xr:uid="{00000000-0005-0000-0000-0000EAB00000}"/>
    <cellStyle name="Normal 6 2 4 3_3. Chng in credit spreads" xfId="50716" xr:uid="{00000000-0005-0000-0000-0000EBB00000}"/>
    <cellStyle name="Normal 6 2 4 4" xfId="32314" xr:uid="{00000000-0005-0000-0000-0000ECB00000}"/>
    <cellStyle name="Normal 6 2 4 4 2" xfId="32315" xr:uid="{00000000-0005-0000-0000-0000EDB00000}"/>
    <cellStyle name="Normal 6 2 4 4 3" xfId="32316" xr:uid="{00000000-0005-0000-0000-0000EEB00000}"/>
    <cellStyle name="Normal 6 2 4 4 4" xfId="50717" xr:uid="{00000000-0005-0000-0000-0000EFB00000}"/>
    <cellStyle name="Normal 6 2 4 4_AVA DVA EL" xfId="32317" xr:uid="{00000000-0005-0000-0000-0000F0B00000}"/>
    <cellStyle name="Normal 6 2 4 5" xfId="32318" xr:uid="{00000000-0005-0000-0000-0000F1B00000}"/>
    <cellStyle name="Normal 6 2 4 5 2" xfId="32319" xr:uid="{00000000-0005-0000-0000-0000F2B00000}"/>
    <cellStyle name="Normal 6 2 4 5_AVA DVA EL" xfId="32320" xr:uid="{00000000-0005-0000-0000-0000F3B00000}"/>
    <cellStyle name="Normal 6 2 4 6" xfId="32321" xr:uid="{00000000-0005-0000-0000-0000F4B00000}"/>
    <cellStyle name="Normal 6 2 4 7" xfId="32322" xr:uid="{00000000-0005-0000-0000-0000F5B00000}"/>
    <cellStyle name="Normal 6 2 4 8" xfId="50718" xr:uid="{00000000-0005-0000-0000-0000F6B00000}"/>
    <cellStyle name="Normal 6 2 4 9" xfId="50719" xr:uid="{00000000-0005-0000-0000-0000F7B00000}"/>
    <cellStyle name="Normal 6 2 4_3. Chng in credit spreads" xfId="50720" xr:uid="{00000000-0005-0000-0000-0000F8B00000}"/>
    <cellStyle name="Normal 6 2 5" xfId="8603" xr:uid="{00000000-0005-0000-0000-0000F9B00000}"/>
    <cellStyle name="Normal 6 2 5 2" xfId="8604" xr:uid="{00000000-0005-0000-0000-0000FAB00000}"/>
    <cellStyle name="Normal 6 2 5 2 2" xfId="50721" xr:uid="{00000000-0005-0000-0000-0000FBB00000}"/>
    <cellStyle name="Normal 6 2 5 3" xfId="8605" xr:uid="{00000000-0005-0000-0000-0000FCB00000}"/>
    <cellStyle name="Normal 6 2 5 4" xfId="32323" xr:uid="{00000000-0005-0000-0000-0000FDB00000}"/>
    <cellStyle name="Normal 6 2 5 4 2" xfId="32324" xr:uid="{00000000-0005-0000-0000-0000FEB00000}"/>
    <cellStyle name="Normal 6 2 5 4 3" xfId="32325" xr:uid="{00000000-0005-0000-0000-0000FFB00000}"/>
    <cellStyle name="Normal 6 2 5 4_AVA DVA EL" xfId="32326" xr:uid="{00000000-0005-0000-0000-000000B10000}"/>
    <cellStyle name="Normal 6 2 5 5" xfId="32327" xr:uid="{00000000-0005-0000-0000-000001B10000}"/>
    <cellStyle name="Normal 6 2 5 5 2" xfId="32328" xr:uid="{00000000-0005-0000-0000-000002B10000}"/>
    <cellStyle name="Normal 6 2 5 5_AVA DVA EL" xfId="32329" xr:uid="{00000000-0005-0000-0000-000003B10000}"/>
    <cellStyle name="Normal 6 2 5 6" xfId="32330" xr:uid="{00000000-0005-0000-0000-000004B10000}"/>
    <cellStyle name="Normal 6 2 5 7" xfId="32331" xr:uid="{00000000-0005-0000-0000-000005B10000}"/>
    <cellStyle name="Normal 6 2 5 8" xfId="50722" xr:uid="{00000000-0005-0000-0000-000006B10000}"/>
    <cellStyle name="Normal 6 2 5 9" xfId="50723" xr:uid="{00000000-0005-0000-0000-000007B10000}"/>
    <cellStyle name="Normal 6 2 5_3. Chng in credit spreads" xfId="50724" xr:uid="{00000000-0005-0000-0000-000008B10000}"/>
    <cellStyle name="Normal 6 2 6" xfId="8606" xr:uid="{00000000-0005-0000-0000-000009B10000}"/>
    <cellStyle name="Normal 6 2 6 2" xfId="8607" xr:uid="{00000000-0005-0000-0000-00000AB10000}"/>
    <cellStyle name="Normal 6 2 6 2 2" xfId="50725" xr:uid="{00000000-0005-0000-0000-00000BB10000}"/>
    <cellStyle name="Normal 6 2 6 3" xfId="8608" xr:uid="{00000000-0005-0000-0000-00000CB10000}"/>
    <cellStyle name="Normal 6 2 6 4" xfId="32332" xr:uid="{00000000-0005-0000-0000-00000DB10000}"/>
    <cellStyle name="Normal 6 2 6 4 2" xfId="32333" xr:uid="{00000000-0005-0000-0000-00000EB10000}"/>
    <cellStyle name="Normal 6 2 6 4 3" xfId="32334" xr:uid="{00000000-0005-0000-0000-00000FB10000}"/>
    <cellStyle name="Normal 6 2 6 4_AVA DVA EL" xfId="32335" xr:uid="{00000000-0005-0000-0000-000010B10000}"/>
    <cellStyle name="Normal 6 2 6 5" xfId="32336" xr:uid="{00000000-0005-0000-0000-000011B10000}"/>
    <cellStyle name="Normal 6 2 6 5 2" xfId="32337" xr:uid="{00000000-0005-0000-0000-000012B10000}"/>
    <cellStyle name="Normal 6 2 6 5_AVA DVA EL" xfId="32338" xr:uid="{00000000-0005-0000-0000-000013B10000}"/>
    <cellStyle name="Normal 6 2 6 6" xfId="32339" xr:uid="{00000000-0005-0000-0000-000014B10000}"/>
    <cellStyle name="Normal 6 2 6 7" xfId="32340" xr:uid="{00000000-0005-0000-0000-000015B10000}"/>
    <cellStyle name="Normal 6 2 6 8" xfId="50726" xr:uid="{00000000-0005-0000-0000-000016B10000}"/>
    <cellStyle name="Normal 6 2 6 9" xfId="50727" xr:uid="{00000000-0005-0000-0000-000017B10000}"/>
    <cellStyle name="Normal 6 2 6_3. Chng in credit spreads" xfId="50728" xr:uid="{00000000-0005-0000-0000-000018B10000}"/>
    <cellStyle name="Normal 6 2 7" xfId="8609" xr:uid="{00000000-0005-0000-0000-000019B10000}"/>
    <cellStyle name="Normal 6 2 7 2" xfId="32341" xr:uid="{00000000-0005-0000-0000-00001AB10000}"/>
    <cellStyle name="Normal 6 2 7 2 2" xfId="32342" xr:uid="{00000000-0005-0000-0000-00001BB10000}"/>
    <cellStyle name="Normal 6 2 7 2 3" xfId="32343" xr:uid="{00000000-0005-0000-0000-00001CB10000}"/>
    <cellStyle name="Normal 6 2 7 2_AVA DVA EL" xfId="32344" xr:uid="{00000000-0005-0000-0000-00001DB10000}"/>
    <cellStyle name="Normal 6 2 7 3" xfId="32345" xr:uid="{00000000-0005-0000-0000-00001EB10000}"/>
    <cellStyle name="Normal 6 2 7 3 2" xfId="32346" xr:uid="{00000000-0005-0000-0000-00001FB10000}"/>
    <cellStyle name="Normal 6 2 7 3_AVA DVA EL" xfId="32347" xr:uid="{00000000-0005-0000-0000-000020B10000}"/>
    <cellStyle name="Normal 6 2 7 4" xfId="32348" xr:uid="{00000000-0005-0000-0000-000021B10000}"/>
    <cellStyle name="Normal 6 2 7 5" xfId="32349" xr:uid="{00000000-0005-0000-0000-000022B10000}"/>
    <cellStyle name="Normal 6 2 7 6" xfId="50729" xr:uid="{00000000-0005-0000-0000-000023B10000}"/>
    <cellStyle name="Normal 6 2 7_AVA DVA EL" xfId="50730" xr:uid="{00000000-0005-0000-0000-000024B10000}"/>
    <cellStyle name="Normal 6 2 8" xfId="8610" xr:uid="{00000000-0005-0000-0000-000025B10000}"/>
    <cellStyle name="Normal 6 2 8 2" xfId="32350" xr:uid="{00000000-0005-0000-0000-000026B10000}"/>
    <cellStyle name="Normal 6 2 8 2 2" xfId="32351" xr:uid="{00000000-0005-0000-0000-000027B10000}"/>
    <cellStyle name="Normal 6 2 8 2 3" xfId="32352" xr:uid="{00000000-0005-0000-0000-000028B10000}"/>
    <cellStyle name="Normal 6 2 8 2_AVA DVA EL" xfId="32353" xr:uid="{00000000-0005-0000-0000-000029B10000}"/>
    <cellStyle name="Normal 6 2 8_AVA DVA EL" xfId="50731" xr:uid="{00000000-0005-0000-0000-00002AB10000}"/>
    <cellStyle name="Normal 6 2 9" xfId="8611" xr:uid="{00000000-0005-0000-0000-00002BB10000}"/>
    <cellStyle name="Normal 6 2 9 2" xfId="32354" xr:uid="{00000000-0005-0000-0000-00002CB10000}"/>
    <cellStyle name="Normal 6 2 9_AVA DVA EL" xfId="32355" xr:uid="{00000000-0005-0000-0000-00002DB10000}"/>
    <cellStyle name="Normal 6 2_3. Chng in credit spreads" xfId="50732" xr:uid="{00000000-0005-0000-0000-00002EB10000}"/>
    <cellStyle name="Normal 6 20" xfId="32356" xr:uid="{00000000-0005-0000-0000-00002FB10000}"/>
    <cellStyle name="Normal 6 21" xfId="35988" xr:uid="{00000000-0005-0000-0000-000030B10000}"/>
    <cellStyle name="Normal 6 22" xfId="36097" xr:uid="{00000000-0005-0000-0000-000031B10000}"/>
    <cellStyle name="Normal 6 23" xfId="36881" xr:uid="{00000000-0005-0000-0000-000032B10000}"/>
    <cellStyle name="Normal 6 3" xfId="8612" xr:uid="{00000000-0005-0000-0000-000033B10000}"/>
    <cellStyle name="Normal 6 3 10" xfId="32357" xr:uid="{00000000-0005-0000-0000-000034B10000}"/>
    <cellStyle name="Normal 6 3 10 2" xfId="32358" xr:uid="{00000000-0005-0000-0000-000035B10000}"/>
    <cellStyle name="Normal 6 3 10 3" xfId="32359" xr:uid="{00000000-0005-0000-0000-000036B10000}"/>
    <cellStyle name="Normal 6 3 10 4" xfId="36357" xr:uid="{00000000-0005-0000-0000-000037B10000}"/>
    <cellStyle name="Normal 6 3 10_AVA DVA EL" xfId="32360" xr:uid="{00000000-0005-0000-0000-000038B10000}"/>
    <cellStyle name="Normal 6 3 11" xfId="32361" xr:uid="{00000000-0005-0000-0000-000039B10000}"/>
    <cellStyle name="Normal 6 3 11 2" xfId="32362" xr:uid="{00000000-0005-0000-0000-00003AB10000}"/>
    <cellStyle name="Normal 6 3 11 3" xfId="32363" xr:uid="{00000000-0005-0000-0000-00003BB10000}"/>
    <cellStyle name="Normal 6 3 11_AVA DVA EL" xfId="32364" xr:uid="{00000000-0005-0000-0000-00003CB10000}"/>
    <cellStyle name="Normal 6 3 12" xfId="32365" xr:uid="{00000000-0005-0000-0000-00003DB10000}"/>
    <cellStyle name="Normal 6 3 12 2" xfId="32366" xr:uid="{00000000-0005-0000-0000-00003EB10000}"/>
    <cellStyle name="Normal 6 3 12_AVA DVA EL" xfId="32367" xr:uid="{00000000-0005-0000-0000-00003FB10000}"/>
    <cellStyle name="Normal 6 3 13" xfId="32368" xr:uid="{00000000-0005-0000-0000-000040B10000}"/>
    <cellStyle name="Normal 6 3 14" xfId="32369" xr:uid="{00000000-0005-0000-0000-000041B10000}"/>
    <cellStyle name="Normal 6 3 15" xfId="50733" xr:uid="{00000000-0005-0000-0000-000042B10000}"/>
    <cellStyle name="Normal 6 3 16" xfId="50734" xr:uid="{00000000-0005-0000-0000-000043B10000}"/>
    <cellStyle name="Normal 6 3 2" xfId="8613" xr:uid="{00000000-0005-0000-0000-000044B10000}"/>
    <cellStyle name="Normal 6 3 2 10" xfId="50735" xr:uid="{00000000-0005-0000-0000-000045B10000}"/>
    <cellStyle name="Normal 6 3 2 2" xfId="8614" xr:uid="{00000000-0005-0000-0000-000046B10000}"/>
    <cellStyle name="Normal 6 3 2 2 2" xfId="32370" xr:uid="{00000000-0005-0000-0000-000047B10000}"/>
    <cellStyle name="Normal 6 3 2 2 2 2" xfId="32371" xr:uid="{00000000-0005-0000-0000-000048B10000}"/>
    <cellStyle name="Normal 6 3 2 2 2 2 2" xfId="50736" xr:uid="{00000000-0005-0000-0000-000049B10000}"/>
    <cellStyle name="Normal 6 3 2 2 2 3" xfId="50737" xr:uid="{00000000-0005-0000-0000-00004AB10000}"/>
    <cellStyle name="Normal 6 3 2 2 2_3. Chng in credit spreads" xfId="50738" xr:uid="{00000000-0005-0000-0000-00004BB10000}"/>
    <cellStyle name="Normal 6 3 2 2 3" xfId="32372" xr:uid="{00000000-0005-0000-0000-00004CB10000}"/>
    <cellStyle name="Normal 6 3 2 2 3 2" xfId="50739" xr:uid="{00000000-0005-0000-0000-00004DB10000}"/>
    <cellStyle name="Normal 6 3 2 2 3 2 2" xfId="50740" xr:uid="{00000000-0005-0000-0000-00004EB10000}"/>
    <cellStyle name="Normal 6 3 2 2 3 3" xfId="50741" xr:uid="{00000000-0005-0000-0000-00004FB10000}"/>
    <cellStyle name="Normal 6 3 2 2 3_3. Chng in credit spreads" xfId="50742" xr:uid="{00000000-0005-0000-0000-000050B10000}"/>
    <cellStyle name="Normal 6 3 2 2 4" xfId="50743" xr:uid="{00000000-0005-0000-0000-000051B10000}"/>
    <cellStyle name="Normal 6 3 2 2 4 2" xfId="50744" xr:uid="{00000000-0005-0000-0000-000052B10000}"/>
    <cellStyle name="Normal 6 3 2 2 5" xfId="50745" xr:uid="{00000000-0005-0000-0000-000053B10000}"/>
    <cellStyle name="Normal 6 3 2 2 6" xfId="50746" xr:uid="{00000000-0005-0000-0000-000054B10000}"/>
    <cellStyle name="Normal 6 3 2 2 7" xfId="50747" xr:uid="{00000000-0005-0000-0000-000055B10000}"/>
    <cellStyle name="Normal 6 3 2 2_3. Chng in credit spreads" xfId="50748" xr:uid="{00000000-0005-0000-0000-000056B10000}"/>
    <cellStyle name="Normal 6 3 2 3" xfId="8615" xr:uid="{00000000-0005-0000-0000-000057B10000}"/>
    <cellStyle name="Normal 6 3 2 3 2" xfId="32373" xr:uid="{00000000-0005-0000-0000-000058B10000}"/>
    <cellStyle name="Normal 6 3 2 3 2 2" xfId="32374" xr:uid="{00000000-0005-0000-0000-000059B10000}"/>
    <cellStyle name="Normal 6 3 2 3 2 3" xfId="50749" xr:uid="{00000000-0005-0000-0000-00005AB10000}"/>
    <cellStyle name="Normal 6 3 2 3 2_AVA DVA EL" xfId="32375" xr:uid="{00000000-0005-0000-0000-00005BB10000}"/>
    <cellStyle name="Normal 6 3 2 3 3" xfId="32376" xr:uid="{00000000-0005-0000-0000-00005CB10000}"/>
    <cellStyle name="Normal 6 3 2 3 4" xfId="50750" xr:uid="{00000000-0005-0000-0000-00005DB10000}"/>
    <cellStyle name="Normal 6 3 2 3 5" xfId="50751" xr:uid="{00000000-0005-0000-0000-00005EB10000}"/>
    <cellStyle name="Normal 6 3 2 3 6" xfId="50752" xr:uid="{00000000-0005-0000-0000-00005FB10000}"/>
    <cellStyle name="Normal 6 3 2 3 7" xfId="50753" xr:uid="{00000000-0005-0000-0000-000060B10000}"/>
    <cellStyle name="Normal 6 3 2 3_3. Chng in credit spreads" xfId="50754" xr:uid="{00000000-0005-0000-0000-000061B10000}"/>
    <cellStyle name="Normal 6 3 2 4" xfId="32377" xr:uid="{00000000-0005-0000-0000-000062B10000}"/>
    <cellStyle name="Normal 6 3 2 4 2" xfId="32378" xr:uid="{00000000-0005-0000-0000-000063B10000}"/>
    <cellStyle name="Normal 6 3 2 4 2 2" xfId="32379" xr:uid="{00000000-0005-0000-0000-000064B10000}"/>
    <cellStyle name="Normal 6 3 2 4 2 3" xfId="50755" xr:uid="{00000000-0005-0000-0000-000065B10000}"/>
    <cellStyle name="Normal 6 3 2 4 2_AVA DVA EL" xfId="32380" xr:uid="{00000000-0005-0000-0000-000066B10000}"/>
    <cellStyle name="Normal 6 3 2 4 3" xfId="32381" xr:uid="{00000000-0005-0000-0000-000067B10000}"/>
    <cellStyle name="Normal 6 3 2 4 4" xfId="32382" xr:uid="{00000000-0005-0000-0000-000068B10000}"/>
    <cellStyle name="Normal 6 3 2 4 5" xfId="50756" xr:uid="{00000000-0005-0000-0000-000069B10000}"/>
    <cellStyle name="Normal 6 3 2 4 6" xfId="50757" xr:uid="{00000000-0005-0000-0000-00006AB10000}"/>
    <cellStyle name="Normal 6 3 2 4_3. Chng in credit spreads" xfId="50758" xr:uid="{00000000-0005-0000-0000-00006BB10000}"/>
    <cellStyle name="Normal 6 3 2 5" xfId="32383" xr:uid="{00000000-0005-0000-0000-00006CB10000}"/>
    <cellStyle name="Normal 6 3 2 5 2" xfId="32384" xr:uid="{00000000-0005-0000-0000-00006DB10000}"/>
    <cellStyle name="Normal 6 3 2 5 3" xfId="32385" xr:uid="{00000000-0005-0000-0000-00006EB10000}"/>
    <cellStyle name="Normal 6 3 2 5 4" xfId="50759" xr:uid="{00000000-0005-0000-0000-00006FB10000}"/>
    <cellStyle name="Normal 6 3 2 5 5" xfId="50760" xr:uid="{00000000-0005-0000-0000-000070B10000}"/>
    <cellStyle name="Normal 6 3 2 5_AVA DVA EL" xfId="32386" xr:uid="{00000000-0005-0000-0000-000071B10000}"/>
    <cellStyle name="Normal 6 3 2 6" xfId="32387" xr:uid="{00000000-0005-0000-0000-000072B10000}"/>
    <cellStyle name="Normal 6 3 2 6 2" xfId="32388" xr:uid="{00000000-0005-0000-0000-000073B10000}"/>
    <cellStyle name="Normal 6 3 2 6_AVA DVA EL" xfId="32389" xr:uid="{00000000-0005-0000-0000-000074B10000}"/>
    <cellStyle name="Normal 6 3 2 7" xfId="32390" xr:uid="{00000000-0005-0000-0000-000075B10000}"/>
    <cellStyle name="Normal 6 3 2 8" xfId="50761" xr:uid="{00000000-0005-0000-0000-000076B10000}"/>
    <cellStyle name="Normal 6 3 2 9" xfId="50762" xr:uid="{00000000-0005-0000-0000-000077B10000}"/>
    <cellStyle name="Normal 6 3 2_3. Chng in credit spreads" xfId="50763" xr:uid="{00000000-0005-0000-0000-000078B10000}"/>
    <cellStyle name="Normal 6 3 3" xfId="8616" xr:uid="{00000000-0005-0000-0000-000079B10000}"/>
    <cellStyle name="Normal 6 3 3 2" xfId="8617" xr:uid="{00000000-0005-0000-0000-00007AB10000}"/>
    <cellStyle name="Normal 6 3 3 2 2" xfId="50764" xr:uid="{00000000-0005-0000-0000-00007BB10000}"/>
    <cellStyle name="Normal 6 3 3 2 2 2" xfId="50765" xr:uid="{00000000-0005-0000-0000-00007CB10000}"/>
    <cellStyle name="Normal 6 3 3 2 2 2 2" xfId="50766" xr:uid="{00000000-0005-0000-0000-00007DB10000}"/>
    <cellStyle name="Normal 6 3 3 2 2 3" xfId="50767" xr:uid="{00000000-0005-0000-0000-00007EB10000}"/>
    <cellStyle name="Normal 6 3 3 2 2_3. Chng in credit spreads" xfId="50768" xr:uid="{00000000-0005-0000-0000-00007FB10000}"/>
    <cellStyle name="Normal 6 3 3 2 3" xfId="50769" xr:uid="{00000000-0005-0000-0000-000080B10000}"/>
    <cellStyle name="Normal 6 3 3 2 3 2" xfId="50770" xr:uid="{00000000-0005-0000-0000-000081B10000}"/>
    <cellStyle name="Normal 6 3 3 2 3 2 2" xfId="50771" xr:uid="{00000000-0005-0000-0000-000082B10000}"/>
    <cellStyle name="Normal 6 3 3 2 3 3" xfId="50772" xr:uid="{00000000-0005-0000-0000-000083B10000}"/>
    <cellStyle name="Normal 6 3 3 2 3_3. Chng in credit spreads" xfId="50773" xr:uid="{00000000-0005-0000-0000-000084B10000}"/>
    <cellStyle name="Normal 6 3 3 2 4" xfId="50774" xr:uid="{00000000-0005-0000-0000-000085B10000}"/>
    <cellStyle name="Normal 6 3 3 2 4 2" xfId="50775" xr:uid="{00000000-0005-0000-0000-000086B10000}"/>
    <cellStyle name="Normal 6 3 3 2 5" xfId="50776" xr:uid="{00000000-0005-0000-0000-000087B10000}"/>
    <cellStyle name="Normal 6 3 3 2_3. Chng in credit spreads" xfId="50777" xr:uid="{00000000-0005-0000-0000-000088B10000}"/>
    <cellStyle name="Normal 6 3 3 3" xfId="8618" xr:uid="{00000000-0005-0000-0000-000089B10000}"/>
    <cellStyle name="Normal 6 3 3 3 2" xfId="50778" xr:uid="{00000000-0005-0000-0000-00008AB10000}"/>
    <cellStyle name="Normal 6 3 3 3 2 2" xfId="50779" xr:uid="{00000000-0005-0000-0000-00008BB10000}"/>
    <cellStyle name="Normal 6 3 3 3 3" xfId="50780" xr:uid="{00000000-0005-0000-0000-00008CB10000}"/>
    <cellStyle name="Normal 6 3 3 3_3. Chng in credit spreads" xfId="50781" xr:uid="{00000000-0005-0000-0000-00008DB10000}"/>
    <cellStyle name="Normal 6 3 3 4" xfId="32391" xr:uid="{00000000-0005-0000-0000-00008EB10000}"/>
    <cellStyle name="Normal 6 3 3 4 2" xfId="32392" xr:uid="{00000000-0005-0000-0000-00008FB10000}"/>
    <cellStyle name="Normal 6 3 3 4 2 2" xfId="50782" xr:uid="{00000000-0005-0000-0000-000090B10000}"/>
    <cellStyle name="Normal 6 3 3 4 3" xfId="50783" xr:uid="{00000000-0005-0000-0000-000091B10000}"/>
    <cellStyle name="Normal 6 3 3 4_3. Chng in credit spreads" xfId="50784" xr:uid="{00000000-0005-0000-0000-000092B10000}"/>
    <cellStyle name="Normal 6 3 3 5" xfId="32393" xr:uid="{00000000-0005-0000-0000-000093B10000}"/>
    <cellStyle name="Normal 6 3 3 5 2" xfId="50785" xr:uid="{00000000-0005-0000-0000-000094B10000}"/>
    <cellStyle name="Normal 6 3 3 6" xfId="50786" xr:uid="{00000000-0005-0000-0000-000095B10000}"/>
    <cellStyle name="Normal 6 3 3 7" xfId="50787" xr:uid="{00000000-0005-0000-0000-000096B10000}"/>
    <cellStyle name="Normal 6 3 3 8" xfId="50788" xr:uid="{00000000-0005-0000-0000-000097B10000}"/>
    <cellStyle name="Normal 6 3 3 9" xfId="50789" xr:uid="{00000000-0005-0000-0000-000098B10000}"/>
    <cellStyle name="Normal 6 3 3_3. Chng in credit spreads" xfId="50790" xr:uid="{00000000-0005-0000-0000-000099B10000}"/>
    <cellStyle name="Normal 6 3 4" xfId="8619" xr:uid="{00000000-0005-0000-0000-00009AB10000}"/>
    <cellStyle name="Normal 6 3 4 2" xfId="8620" xr:uid="{00000000-0005-0000-0000-00009BB10000}"/>
    <cellStyle name="Normal 6 3 4 2 2" xfId="50791" xr:uid="{00000000-0005-0000-0000-00009CB10000}"/>
    <cellStyle name="Normal 6 3 4 2 2 2" xfId="50792" xr:uid="{00000000-0005-0000-0000-00009DB10000}"/>
    <cellStyle name="Normal 6 3 4 2 3" xfId="50793" xr:uid="{00000000-0005-0000-0000-00009EB10000}"/>
    <cellStyle name="Normal 6 3 4 2_3. Chng in credit spreads" xfId="50794" xr:uid="{00000000-0005-0000-0000-00009FB10000}"/>
    <cellStyle name="Normal 6 3 4 3" xfId="8621" xr:uid="{00000000-0005-0000-0000-0000A0B10000}"/>
    <cellStyle name="Normal 6 3 4 3 2" xfId="50795" xr:uid="{00000000-0005-0000-0000-0000A1B10000}"/>
    <cellStyle name="Normal 6 3 4 3 2 2" xfId="50796" xr:uid="{00000000-0005-0000-0000-0000A2B10000}"/>
    <cellStyle name="Normal 6 3 4 3 3" xfId="50797" xr:uid="{00000000-0005-0000-0000-0000A3B10000}"/>
    <cellStyle name="Normal 6 3 4 3_3. Chng in credit spreads" xfId="50798" xr:uid="{00000000-0005-0000-0000-0000A4B10000}"/>
    <cellStyle name="Normal 6 3 4 4" xfId="32394" xr:uid="{00000000-0005-0000-0000-0000A5B10000}"/>
    <cellStyle name="Normal 6 3 4 4 2" xfId="32395" xr:uid="{00000000-0005-0000-0000-0000A6B10000}"/>
    <cellStyle name="Normal 6 3 4 4 3" xfId="50799" xr:uid="{00000000-0005-0000-0000-0000A7B10000}"/>
    <cellStyle name="Normal 6 3 4 4_AVA DVA EL" xfId="32396" xr:uid="{00000000-0005-0000-0000-0000A8B10000}"/>
    <cellStyle name="Normal 6 3 4 5" xfId="32397" xr:uid="{00000000-0005-0000-0000-0000A9B10000}"/>
    <cellStyle name="Normal 6 3 4 6" xfId="50800" xr:uid="{00000000-0005-0000-0000-0000AAB10000}"/>
    <cellStyle name="Normal 6 3 4 7" xfId="50801" xr:uid="{00000000-0005-0000-0000-0000ABB10000}"/>
    <cellStyle name="Normal 6 3 4 8" xfId="50802" xr:uid="{00000000-0005-0000-0000-0000ACB10000}"/>
    <cellStyle name="Normal 6 3 4 9" xfId="50803" xr:uid="{00000000-0005-0000-0000-0000ADB10000}"/>
    <cellStyle name="Normal 6 3 4_3. Chng in credit spreads" xfId="50804" xr:uid="{00000000-0005-0000-0000-0000AEB10000}"/>
    <cellStyle name="Normal 6 3 5" xfId="8622" xr:uid="{00000000-0005-0000-0000-0000AFB10000}"/>
    <cellStyle name="Normal 6 3 5 2" xfId="32398" xr:uid="{00000000-0005-0000-0000-0000B0B10000}"/>
    <cellStyle name="Normal 6 3 5 2 2" xfId="32399" xr:uid="{00000000-0005-0000-0000-0000B1B10000}"/>
    <cellStyle name="Normal 6 3 5 2 3" xfId="50805" xr:uid="{00000000-0005-0000-0000-0000B2B10000}"/>
    <cellStyle name="Normal 6 3 5 2_AVA DVA EL" xfId="32400" xr:uid="{00000000-0005-0000-0000-0000B3B10000}"/>
    <cellStyle name="Normal 6 3 5 3" xfId="32401" xr:uid="{00000000-0005-0000-0000-0000B4B10000}"/>
    <cellStyle name="Normal 6 3 5 4" xfId="50806" xr:uid="{00000000-0005-0000-0000-0000B5B10000}"/>
    <cellStyle name="Normal 6 3 5 5" xfId="50807" xr:uid="{00000000-0005-0000-0000-0000B6B10000}"/>
    <cellStyle name="Normal 6 3 5 6" xfId="50808" xr:uid="{00000000-0005-0000-0000-0000B7B10000}"/>
    <cellStyle name="Normal 6 3 5_3. Chng in credit spreads" xfId="50809" xr:uid="{00000000-0005-0000-0000-0000B8B10000}"/>
    <cellStyle name="Normal 6 3 6" xfId="8623" xr:uid="{00000000-0005-0000-0000-0000B9B10000}"/>
    <cellStyle name="Normal 6 3 6 2" xfId="32402" xr:uid="{00000000-0005-0000-0000-0000BAB10000}"/>
    <cellStyle name="Normal 6 3 6 2 2" xfId="32403" xr:uid="{00000000-0005-0000-0000-0000BBB10000}"/>
    <cellStyle name="Normal 6 3 6 2 3" xfId="50810" xr:uid="{00000000-0005-0000-0000-0000BCB10000}"/>
    <cellStyle name="Normal 6 3 6 2_AVA DVA EL" xfId="32404" xr:uid="{00000000-0005-0000-0000-0000BDB10000}"/>
    <cellStyle name="Normal 6 3 6 3" xfId="32405" xr:uid="{00000000-0005-0000-0000-0000BEB10000}"/>
    <cellStyle name="Normal 6 3 6 4" xfId="50811" xr:uid="{00000000-0005-0000-0000-0000BFB10000}"/>
    <cellStyle name="Normal 6 3 6 5" xfId="50812" xr:uid="{00000000-0005-0000-0000-0000C0B10000}"/>
    <cellStyle name="Normal 6 3 6 6" xfId="50813" xr:uid="{00000000-0005-0000-0000-0000C1B10000}"/>
    <cellStyle name="Normal 6 3 6_3. Chng in credit spreads" xfId="50814" xr:uid="{00000000-0005-0000-0000-0000C2B10000}"/>
    <cellStyle name="Normal 6 3 7" xfId="32406" xr:uid="{00000000-0005-0000-0000-0000C3B10000}"/>
    <cellStyle name="Normal 6 3 7 2" xfId="32407" xr:uid="{00000000-0005-0000-0000-0000C4B10000}"/>
    <cellStyle name="Normal 6 3 7 3" xfId="32408" xr:uid="{00000000-0005-0000-0000-0000C5B10000}"/>
    <cellStyle name="Normal 6 3 7 4" xfId="36167" xr:uid="{00000000-0005-0000-0000-0000C6B10000}"/>
    <cellStyle name="Normal 6 3 7_AVA DVA EL" xfId="32409" xr:uid="{00000000-0005-0000-0000-0000C7B10000}"/>
    <cellStyle name="Normal 6 3 8" xfId="32410" xr:uid="{00000000-0005-0000-0000-0000C8B10000}"/>
    <cellStyle name="Normal 6 3 8 2" xfId="32411" xr:uid="{00000000-0005-0000-0000-0000C9B10000}"/>
    <cellStyle name="Normal 6 3 8 3" xfId="32412" xr:uid="{00000000-0005-0000-0000-0000CAB10000}"/>
    <cellStyle name="Normal 6 3 8 4" xfId="36242" xr:uid="{00000000-0005-0000-0000-0000CBB10000}"/>
    <cellStyle name="Normal 6 3 8_AVA DVA EL" xfId="32413" xr:uid="{00000000-0005-0000-0000-0000CCB10000}"/>
    <cellStyle name="Normal 6 3 9" xfId="32414" xr:uid="{00000000-0005-0000-0000-0000CDB10000}"/>
    <cellStyle name="Normal 6 3 9 2" xfId="32415" xr:uid="{00000000-0005-0000-0000-0000CEB10000}"/>
    <cellStyle name="Normal 6 3 9 3" xfId="32416" xr:uid="{00000000-0005-0000-0000-0000CFB10000}"/>
    <cellStyle name="Normal 6 3 9 4" xfId="36233" xr:uid="{00000000-0005-0000-0000-0000D0B10000}"/>
    <cellStyle name="Normal 6 3 9_AVA DVA EL" xfId="32417" xr:uid="{00000000-0005-0000-0000-0000D1B10000}"/>
    <cellStyle name="Normal 6 3_3. Chng in credit spreads" xfId="50815" xr:uid="{00000000-0005-0000-0000-0000D2B10000}"/>
    <cellStyle name="Normal 6 4" xfId="8624" xr:uid="{00000000-0005-0000-0000-0000D3B10000}"/>
    <cellStyle name="Normal 6 4 10" xfId="32418" xr:uid="{00000000-0005-0000-0000-0000D4B10000}"/>
    <cellStyle name="Normal 6 4 11" xfId="50816" xr:uid="{00000000-0005-0000-0000-0000D5B10000}"/>
    <cellStyle name="Normal 6 4 12" xfId="50817" xr:uid="{00000000-0005-0000-0000-0000D6B10000}"/>
    <cellStyle name="Normal 6 4 13" xfId="50818" xr:uid="{00000000-0005-0000-0000-0000D7B10000}"/>
    <cellStyle name="Normal 6 4 2" xfId="8625" xr:uid="{00000000-0005-0000-0000-0000D8B10000}"/>
    <cellStyle name="Normal 6 4 2 2" xfId="8626" xr:uid="{00000000-0005-0000-0000-0000D9B10000}"/>
    <cellStyle name="Normal 6 4 2 2 2" xfId="50819" xr:uid="{00000000-0005-0000-0000-0000DAB10000}"/>
    <cellStyle name="Normal 6 4 2 2 2 2" xfId="50820" xr:uid="{00000000-0005-0000-0000-0000DBB10000}"/>
    <cellStyle name="Normal 6 4 2 2 3" xfId="50821" xr:uid="{00000000-0005-0000-0000-0000DCB10000}"/>
    <cellStyle name="Normal 6 4 2 2_3. Chng in credit spreads" xfId="50822" xr:uid="{00000000-0005-0000-0000-0000DDB10000}"/>
    <cellStyle name="Normal 6 4 2 3" xfId="8627" xr:uid="{00000000-0005-0000-0000-0000DEB10000}"/>
    <cellStyle name="Normal 6 4 2 3 2" xfId="50823" xr:uid="{00000000-0005-0000-0000-0000DFB10000}"/>
    <cellStyle name="Normal 6 4 2 3 2 2" xfId="50824" xr:uid="{00000000-0005-0000-0000-0000E0B10000}"/>
    <cellStyle name="Normal 6 4 2 3 3" xfId="50825" xr:uid="{00000000-0005-0000-0000-0000E1B10000}"/>
    <cellStyle name="Normal 6 4 2 3_3. Chng in credit spreads" xfId="50826" xr:uid="{00000000-0005-0000-0000-0000E2B10000}"/>
    <cellStyle name="Normal 6 4 2 4" xfId="32419" xr:uid="{00000000-0005-0000-0000-0000E3B10000}"/>
    <cellStyle name="Normal 6 4 2 4 2" xfId="32420" xr:uid="{00000000-0005-0000-0000-0000E4B10000}"/>
    <cellStyle name="Normal 6 4 2 4 3" xfId="50827" xr:uid="{00000000-0005-0000-0000-0000E5B10000}"/>
    <cellStyle name="Normal 6 4 2 4_AVA DVA EL" xfId="32421" xr:uid="{00000000-0005-0000-0000-0000E6B10000}"/>
    <cellStyle name="Normal 6 4 2 5" xfId="32422" xr:uid="{00000000-0005-0000-0000-0000E7B10000}"/>
    <cellStyle name="Normal 6 4 2 6" xfId="50828" xr:uid="{00000000-0005-0000-0000-0000E8B10000}"/>
    <cellStyle name="Normal 6 4 2 7" xfId="50829" xr:uid="{00000000-0005-0000-0000-0000E9B10000}"/>
    <cellStyle name="Normal 6 4 2 8" xfId="50830" xr:uid="{00000000-0005-0000-0000-0000EAB10000}"/>
    <cellStyle name="Normal 6 4 2 9" xfId="50831" xr:uid="{00000000-0005-0000-0000-0000EBB10000}"/>
    <cellStyle name="Normal 6 4 2_3. Chng in credit spreads" xfId="50832" xr:uid="{00000000-0005-0000-0000-0000ECB10000}"/>
    <cellStyle name="Normal 6 4 3" xfId="8628" xr:uid="{00000000-0005-0000-0000-0000EDB10000}"/>
    <cellStyle name="Normal 6 4 3 2" xfId="8629" xr:uid="{00000000-0005-0000-0000-0000EEB10000}"/>
    <cellStyle name="Normal 6 4 3 2 2" xfId="50833" xr:uid="{00000000-0005-0000-0000-0000EFB10000}"/>
    <cellStyle name="Normal 6 4 3 3" xfId="8630" xr:uid="{00000000-0005-0000-0000-0000F0B10000}"/>
    <cellStyle name="Normal 6 4 3 4" xfId="32423" xr:uid="{00000000-0005-0000-0000-0000F1B10000}"/>
    <cellStyle name="Normal 6 4 3 4 2" xfId="32424" xr:uid="{00000000-0005-0000-0000-0000F2B10000}"/>
    <cellStyle name="Normal 6 4 3 4_AVA DVA EL" xfId="32425" xr:uid="{00000000-0005-0000-0000-0000F3B10000}"/>
    <cellStyle name="Normal 6 4 3 5" xfId="32426" xr:uid="{00000000-0005-0000-0000-0000F4B10000}"/>
    <cellStyle name="Normal 6 4 3 6" xfId="50834" xr:uid="{00000000-0005-0000-0000-0000F5B10000}"/>
    <cellStyle name="Normal 6 4 3 7" xfId="50835" xr:uid="{00000000-0005-0000-0000-0000F6B10000}"/>
    <cellStyle name="Normal 6 4 3 8" xfId="50836" xr:uid="{00000000-0005-0000-0000-0000F7B10000}"/>
    <cellStyle name="Normal 6 4 3 9" xfId="50837" xr:uid="{00000000-0005-0000-0000-0000F8B10000}"/>
    <cellStyle name="Normal 6 4 3_3. Chng in credit spreads" xfId="50838" xr:uid="{00000000-0005-0000-0000-0000F9B10000}"/>
    <cellStyle name="Normal 6 4 4" xfId="8631" xr:uid="{00000000-0005-0000-0000-0000FAB10000}"/>
    <cellStyle name="Normal 6 4 4 2" xfId="8632" xr:uid="{00000000-0005-0000-0000-0000FBB10000}"/>
    <cellStyle name="Normal 6 4 4 2 2" xfId="50839" xr:uid="{00000000-0005-0000-0000-0000FCB10000}"/>
    <cellStyle name="Normal 6 4 4 3" xfId="8633" xr:uid="{00000000-0005-0000-0000-0000FDB10000}"/>
    <cellStyle name="Normal 6 4 4 4" xfId="32427" xr:uid="{00000000-0005-0000-0000-0000FEB10000}"/>
    <cellStyle name="Normal 6 4 4 4 2" xfId="32428" xr:uid="{00000000-0005-0000-0000-0000FFB10000}"/>
    <cellStyle name="Normal 6 4 4 4_AVA DVA EL" xfId="32429" xr:uid="{00000000-0005-0000-0000-000000B20000}"/>
    <cellStyle name="Normal 6 4 4 5" xfId="32430" xr:uid="{00000000-0005-0000-0000-000001B20000}"/>
    <cellStyle name="Normal 6 4 4 6" xfId="50840" xr:uid="{00000000-0005-0000-0000-000002B20000}"/>
    <cellStyle name="Normal 6 4 4 7" xfId="50841" xr:uid="{00000000-0005-0000-0000-000003B20000}"/>
    <cellStyle name="Normal 6 4 4 8" xfId="50842" xr:uid="{00000000-0005-0000-0000-000004B20000}"/>
    <cellStyle name="Normal 6 4 4_3. Chng in credit spreads" xfId="50843" xr:uid="{00000000-0005-0000-0000-000005B20000}"/>
    <cellStyle name="Normal 6 4 5" xfId="8634" xr:uid="{00000000-0005-0000-0000-000006B20000}"/>
    <cellStyle name="Normal 6 4 5 2" xfId="32431" xr:uid="{00000000-0005-0000-0000-000007B20000}"/>
    <cellStyle name="Normal 6 4 5 2 2" xfId="32432" xr:uid="{00000000-0005-0000-0000-000008B20000}"/>
    <cellStyle name="Normal 6 4 5 2_AVA DVA EL" xfId="32433" xr:uid="{00000000-0005-0000-0000-000009B20000}"/>
    <cellStyle name="Normal 6 4 5 3" xfId="32434" xr:uid="{00000000-0005-0000-0000-00000AB20000}"/>
    <cellStyle name="Normal 6 4 5 4" xfId="50844" xr:uid="{00000000-0005-0000-0000-00000BB20000}"/>
    <cellStyle name="Normal 6 4 5 5" xfId="50845" xr:uid="{00000000-0005-0000-0000-00000CB20000}"/>
    <cellStyle name="Normal 6 4 5_AVA DVA EL" xfId="50846" xr:uid="{00000000-0005-0000-0000-00000DB20000}"/>
    <cellStyle name="Normal 6 4 6" xfId="8635" xr:uid="{00000000-0005-0000-0000-00000EB20000}"/>
    <cellStyle name="Normal 6 4 7" xfId="32435" xr:uid="{00000000-0005-0000-0000-00000FB20000}"/>
    <cellStyle name="Normal 6 4 7 2" xfId="32436" xr:uid="{00000000-0005-0000-0000-000010B20000}"/>
    <cellStyle name="Normal 6 4 7 3" xfId="32437" xr:uid="{00000000-0005-0000-0000-000011B20000}"/>
    <cellStyle name="Normal 6 4 7 4" xfId="36324" xr:uid="{00000000-0005-0000-0000-000012B20000}"/>
    <cellStyle name="Normal 6 4 7_AVA DVA EL" xfId="32438" xr:uid="{00000000-0005-0000-0000-000013B20000}"/>
    <cellStyle name="Normal 6 4 8" xfId="32439" xr:uid="{00000000-0005-0000-0000-000014B20000}"/>
    <cellStyle name="Normal 6 4 8 2" xfId="32440" xr:uid="{00000000-0005-0000-0000-000015B20000}"/>
    <cellStyle name="Normal 6 4 8 3" xfId="32441" xr:uid="{00000000-0005-0000-0000-000016B20000}"/>
    <cellStyle name="Normal 6 4 8_AVA DVA EL" xfId="32442" xr:uid="{00000000-0005-0000-0000-000017B20000}"/>
    <cellStyle name="Normal 6 4 9" xfId="32443" xr:uid="{00000000-0005-0000-0000-000018B20000}"/>
    <cellStyle name="Normal 6 4 9 2" xfId="32444" xr:uid="{00000000-0005-0000-0000-000019B20000}"/>
    <cellStyle name="Normal 6 4 9_AVA DVA EL" xfId="32445" xr:uid="{00000000-0005-0000-0000-00001AB20000}"/>
    <cellStyle name="Normal 6 4_3. Chng in credit spreads" xfId="50847" xr:uid="{00000000-0005-0000-0000-00001BB20000}"/>
    <cellStyle name="Normal 6 5" xfId="8636" xr:uid="{00000000-0005-0000-0000-00001CB20000}"/>
    <cellStyle name="Normal 6 5 2" xfId="8637" xr:uid="{00000000-0005-0000-0000-00001DB20000}"/>
    <cellStyle name="Normal 6 5 2 2" xfId="50848" xr:uid="{00000000-0005-0000-0000-00001EB20000}"/>
    <cellStyle name="Normal 6 5 2 2 2" xfId="50849" xr:uid="{00000000-0005-0000-0000-00001FB20000}"/>
    <cellStyle name="Normal 6 5 2 2 2 2" xfId="50850" xr:uid="{00000000-0005-0000-0000-000020B20000}"/>
    <cellStyle name="Normal 6 5 2 2 3" xfId="50851" xr:uid="{00000000-0005-0000-0000-000021B20000}"/>
    <cellStyle name="Normal 6 5 2 2_3. Chng in credit spreads" xfId="50852" xr:uid="{00000000-0005-0000-0000-000022B20000}"/>
    <cellStyle name="Normal 6 5 2 3" xfId="50853" xr:uid="{00000000-0005-0000-0000-000023B20000}"/>
    <cellStyle name="Normal 6 5 2 3 2" xfId="50854" xr:uid="{00000000-0005-0000-0000-000024B20000}"/>
    <cellStyle name="Normal 6 5 2 3 2 2" xfId="50855" xr:uid="{00000000-0005-0000-0000-000025B20000}"/>
    <cellStyle name="Normal 6 5 2 3 3" xfId="50856" xr:uid="{00000000-0005-0000-0000-000026B20000}"/>
    <cellStyle name="Normal 6 5 2 3_3. Chng in credit spreads" xfId="50857" xr:uid="{00000000-0005-0000-0000-000027B20000}"/>
    <cellStyle name="Normal 6 5 2 4" xfId="50858" xr:uid="{00000000-0005-0000-0000-000028B20000}"/>
    <cellStyle name="Normal 6 5 2 4 2" xfId="50859" xr:uid="{00000000-0005-0000-0000-000029B20000}"/>
    <cellStyle name="Normal 6 5 2 5" xfId="50860" xr:uid="{00000000-0005-0000-0000-00002AB20000}"/>
    <cellStyle name="Normal 6 5 2_3. Chng in credit spreads" xfId="50861" xr:uid="{00000000-0005-0000-0000-00002BB20000}"/>
    <cellStyle name="Normal 6 5 3" xfId="8638" xr:uid="{00000000-0005-0000-0000-00002CB20000}"/>
    <cellStyle name="Normal 6 5 3 2" xfId="50862" xr:uid="{00000000-0005-0000-0000-00002DB20000}"/>
    <cellStyle name="Normal 6 5 3 2 2" xfId="50863" xr:uid="{00000000-0005-0000-0000-00002EB20000}"/>
    <cellStyle name="Normal 6 5 3 3" xfId="50864" xr:uid="{00000000-0005-0000-0000-00002FB20000}"/>
    <cellStyle name="Normal 6 5 3_3. Chng in credit spreads" xfId="50865" xr:uid="{00000000-0005-0000-0000-000030B20000}"/>
    <cellStyle name="Normal 6 5 4" xfId="32446" xr:uid="{00000000-0005-0000-0000-000031B20000}"/>
    <cellStyle name="Normal 6 5 4 2" xfId="32447" xr:uid="{00000000-0005-0000-0000-000032B20000}"/>
    <cellStyle name="Normal 6 5 4 2 2" xfId="50866" xr:uid="{00000000-0005-0000-0000-000033B20000}"/>
    <cellStyle name="Normal 6 5 4 3" xfId="32448" xr:uid="{00000000-0005-0000-0000-000034B20000}"/>
    <cellStyle name="Normal 6 5 4 4" xfId="50867" xr:uid="{00000000-0005-0000-0000-000035B20000}"/>
    <cellStyle name="Normal 6 5 4_3. Chng in credit spreads" xfId="50868" xr:uid="{00000000-0005-0000-0000-000036B20000}"/>
    <cellStyle name="Normal 6 5 5" xfId="32449" xr:uid="{00000000-0005-0000-0000-000037B20000}"/>
    <cellStyle name="Normal 6 5 5 2" xfId="32450" xr:uid="{00000000-0005-0000-0000-000038B20000}"/>
    <cellStyle name="Normal 6 5 5 3" xfId="50869" xr:uid="{00000000-0005-0000-0000-000039B20000}"/>
    <cellStyle name="Normal 6 5 5_AVA DVA EL" xfId="32451" xr:uid="{00000000-0005-0000-0000-00003AB20000}"/>
    <cellStyle name="Normal 6 5 6" xfId="32452" xr:uid="{00000000-0005-0000-0000-00003BB20000}"/>
    <cellStyle name="Normal 6 5 7" xfId="32453" xr:uid="{00000000-0005-0000-0000-00003CB20000}"/>
    <cellStyle name="Normal 6 5 8" xfId="50870" xr:uid="{00000000-0005-0000-0000-00003DB20000}"/>
    <cellStyle name="Normal 6 5 9" xfId="50871" xr:uid="{00000000-0005-0000-0000-00003EB20000}"/>
    <cellStyle name="Normal 6 5_3. Chng in credit spreads" xfId="50872" xr:uid="{00000000-0005-0000-0000-00003FB20000}"/>
    <cellStyle name="Normal 6 6" xfId="8639" xr:uid="{00000000-0005-0000-0000-000040B20000}"/>
    <cellStyle name="Normal 6 6 2" xfId="8640" xr:uid="{00000000-0005-0000-0000-000041B20000}"/>
    <cellStyle name="Normal 6 6 2 2" xfId="50873" xr:uid="{00000000-0005-0000-0000-000042B20000}"/>
    <cellStyle name="Normal 6 6 2 2 2" xfId="50874" xr:uid="{00000000-0005-0000-0000-000043B20000}"/>
    <cellStyle name="Normal 6 6 2 3" xfId="50875" xr:uid="{00000000-0005-0000-0000-000044B20000}"/>
    <cellStyle name="Normal 6 6 2_3. Chng in credit spreads" xfId="50876" xr:uid="{00000000-0005-0000-0000-000045B20000}"/>
    <cellStyle name="Normal 6 6 3" xfId="8641" xr:uid="{00000000-0005-0000-0000-000046B20000}"/>
    <cellStyle name="Normal 6 6 3 2" xfId="50877" xr:uid="{00000000-0005-0000-0000-000047B20000}"/>
    <cellStyle name="Normal 6 6 3 2 2" xfId="50878" xr:uid="{00000000-0005-0000-0000-000048B20000}"/>
    <cellStyle name="Normal 6 6 3 3" xfId="50879" xr:uid="{00000000-0005-0000-0000-000049B20000}"/>
    <cellStyle name="Normal 6 6 3_3. Chng in credit spreads" xfId="50880" xr:uid="{00000000-0005-0000-0000-00004AB20000}"/>
    <cellStyle name="Normal 6 6 4" xfId="32454" xr:uid="{00000000-0005-0000-0000-00004BB20000}"/>
    <cellStyle name="Normal 6 6 4 2" xfId="32455" xr:uid="{00000000-0005-0000-0000-00004CB20000}"/>
    <cellStyle name="Normal 6 6 4 3" xfId="32456" xr:uid="{00000000-0005-0000-0000-00004DB20000}"/>
    <cellStyle name="Normal 6 6 4 4" xfId="50881" xr:uid="{00000000-0005-0000-0000-00004EB20000}"/>
    <cellStyle name="Normal 6 6 4_AVA DVA EL" xfId="32457" xr:uid="{00000000-0005-0000-0000-00004FB20000}"/>
    <cellStyle name="Normal 6 6 5" xfId="32458" xr:uid="{00000000-0005-0000-0000-000050B20000}"/>
    <cellStyle name="Normal 6 6 5 2" xfId="32459" xr:uid="{00000000-0005-0000-0000-000051B20000}"/>
    <cellStyle name="Normal 6 6 5_AVA DVA EL" xfId="32460" xr:uid="{00000000-0005-0000-0000-000052B20000}"/>
    <cellStyle name="Normal 6 6 6" xfId="32461" xr:uid="{00000000-0005-0000-0000-000053B20000}"/>
    <cellStyle name="Normal 6 6 7" xfId="32462" xr:uid="{00000000-0005-0000-0000-000054B20000}"/>
    <cellStyle name="Normal 6 6 8" xfId="50882" xr:uid="{00000000-0005-0000-0000-000055B20000}"/>
    <cellStyle name="Normal 6 6 9" xfId="50883" xr:uid="{00000000-0005-0000-0000-000056B20000}"/>
    <cellStyle name="Normal 6 6_3. Chng in credit spreads" xfId="50884" xr:uid="{00000000-0005-0000-0000-000057B20000}"/>
    <cellStyle name="Normal 6 7" xfId="8642" xr:uid="{00000000-0005-0000-0000-000058B20000}"/>
    <cellStyle name="Normal 6 7 2" xfId="8643" xr:uid="{00000000-0005-0000-0000-000059B20000}"/>
    <cellStyle name="Normal 6 7 2 2" xfId="50885" xr:uid="{00000000-0005-0000-0000-00005AB20000}"/>
    <cellStyle name="Normal 6 7 3" xfId="8644" xr:uid="{00000000-0005-0000-0000-00005BB20000}"/>
    <cellStyle name="Normal 6 7 4" xfId="32463" xr:uid="{00000000-0005-0000-0000-00005CB20000}"/>
    <cellStyle name="Normal 6 7 4 2" xfId="32464" xr:uid="{00000000-0005-0000-0000-00005DB20000}"/>
    <cellStyle name="Normal 6 7 4 3" xfId="32465" xr:uid="{00000000-0005-0000-0000-00005EB20000}"/>
    <cellStyle name="Normal 6 7 4_AVA DVA EL" xfId="32466" xr:uid="{00000000-0005-0000-0000-00005FB20000}"/>
    <cellStyle name="Normal 6 7 5" xfId="32467" xr:uid="{00000000-0005-0000-0000-000060B20000}"/>
    <cellStyle name="Normal 6 7 5 2" xfId="32468" xr:uid="{00000000-0005-0000-0000-000061B20000}"/>
    <cellStyle name="Normal 6 7 5_AVA DVA EL" xfId="32469" xr:uid="{00000000-0005-0000-0000-000062B20000}"/>
    <cellStyle name="Normal 6 7 6" xfId="32470" xr:uid="{00000000-0005-0000-0000-000063B20000}"/>
    <cellStyle name="Normal 6 7 7" xfId="32471" xr:uid="{00000000-0005-0000-0000-000064B20000}"/>
    <cellStyle name="Normal 6 7 8" xfId="50886" xr:uid="{00000000-0005-0000-0000-000065B20000}"/>
    <cellStyle name="Normal 6 7 9" xfId="50887" xr:uid="{00000000-0005-0000-0000-000066B20000}"/>
    <cellStyle name="Normal 6 7_3. Chng in credit spreads" xfId="50888" xr:uid="{00000000-0005-0000-0000-000067B20000}"/>
    <cellStyle name="Normal 6 8" xfId="8645" xr:uid="{00000000-0005-0000-0000-000068B20000}"/>
    <cellStyle name="Normal 6 8 2" xfId="32472" xr:uid="{00000000-0005-0000-0000-000069B20000}"/>
    <cellStyle name="Normal 6 8 2 2" xfId="32473" xr:uid="{00000000-0005-0000-0000-00006AB20000}"/>
    <cellStyle name="Normal 6 8 2 3" xfId="32474" xr:uid="{00000000-0005-0000-0000-00006BB20000}"/>
    <cellStyle name="Normal 6 8 2 4" xfId="50889" xr:uid="{00000000-0005-0000-0000-00006CB20000}"/>
    <cellStyle name="Normal 6 8 2_AVA DVA EL" xfId="32475" xr:uid="{00000000-0005-0000-0000-00006DB20000}"/>
    <cellStyle name="Normal 6 8 3" xfId="32476" xr:uid="{00000000-0005-0000-0000-00006EB20000}"/>
    <cellStyle name="Normal 6 8 3 2" xfId="32477" xr:uid="{00000000-0005-0000-0000-00006FB20000}"/>
    <cellStyle name="Normal 6 8 3_AVA DVA EL" xfId="32478" xr:uid="{00000000-0005-0000-0000-000070B20000}"/>
    <cellStyle name="Normal 6 8 4" xfId="32479" xr:uid="{00000000-0005-0000-0000-000071B20000}"/>
    <cellStyle name="Normal 6 8 5" xfId="32480" xr:uid="{00000000-0005-0000-0000-000072B20000}"/>
    <cellStyle name="Normal 6 8 6" xfId="50890" xr:uid="{00000000-0005-0000-0000-000073B20000}"/>
    <cellStyle name="Normal 6 8 7" xfId="50891" xr:uid="{00000000-0005-0000-0000-000074B20000}"/>
    <cellStyle name="Normal 6 8_3. Chng in credit spreads" xfId="50892" xr:uid="{00000000-0005-0000-0000-000075B20000}"/>
    <cellStyle name="Normal 6 9" xfId="8646" xr:uid="{00000000-0005-0000-0000-000076B20000}"/>
    <cellStyle name="Normal 6 9 2" xfId="32481" xr:uid="{00000000-0005-0000-0000-000077B20000}"/>
    <cellStyle name="Normal 6 9 2 2" xfId="32482" xr:uid="{00000000-0005-0000-0000-000078B20000}"/>
    <cellStyle name="Normal 6 9 2 3" xfId="32483" xr:uid="{00000000-0005-0000-0000-000079B20000}"/>
    <cellStyle name="Normal 6 9 2 4" xfId="50893" xr:uid="{00000000-0005-0000-0000-00007AB20000}"/>
    <cellStyle name="Normal 6 9 2_AVA DVA EL" xfId="32484" xr:uid="{00000000-0005-0000-0000-00007BB20000}"/>
    <cellStyle name="Normal 6 9 3" xfId="32485" xr:uid="{00000000-0005-0000-0000-00007CB20000}"/>
    <cellStyle name="Normal 6 9 3 2" xfId="32486" xr:uid="{00000000-0005-0000-0000-00007DB20000}"/>
    <cellStyle name="Normal 6 9 3 3" xfId="32487" xr:uid="{00000000-0005-0000-0000-00007EB20000}"/>
    <cellStyle name="Normal 6 9 3_AVA DVA EL" xfId="32488" xr:uid="{00000000-0005-0000-0000-00007FB20000}"/>
    <cellStyle name="Normal 6 9 4" xfId="50894" xr:uid="{00000000-0005-0000-0000-000080B20000}"/>
    <cellStyle name="Normal 6 9_3. Chng in credit spreads" xfId="50895"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89" xr:uid="{00000000-0005-0000-0000-000085B20000}"/>
    <cellStyle name="Normal 60 2 2 2" xfId="32490" xr:uid="{00000000-0005-0000-0000-000086B20000}"/>
    <cellStyle name="Normal 60 2 2 3" xfId="32491" xr:uid="{00000000-0005-0000-0000-000087B20000}"/>
    <cellStyle name="Normal 60 2 2_AVA DVA EL" xfId="32492" xr:uid="{00000000-0005-0000-0000-000088B20000}"/>
    <cellStyle name="Normal 60 2 3" xfId="32493" xr:uid="{00000000-0005-0000-0000-000089B20000}"/>
    <cellStyle name="Normal 60 2_AVA DVA EL" xfId="32494" xr:uid="{00000000-0005-0000-0000-00008AB20000}"/>
    <cellStyle name="Normal 60 3" xfId="32495" xr:uid="{00000000-0005-0000-0000-00008BB20000}"/>
    <cellStyle name="Normal 60 3 2" xfId="32496" xr:uid="{00000000-0005-0000-0000-00008CB20000}"/>
    <cellStyle name="Normal 60 3 3" xfId="32497" xr:uid="{00000000-0005-0000-0000-00008DB20000}"/>
    <cellStyle name="Normal 60 3_AVA DVA EL" xfId="32498" xr:uid="{00000000-0005-0000-0000-00008EB20000}"/>
    <cellStyle name="Normal 60 4" xfId="32499" xr:uid="{00000000-0005-0000-0000-00008FB20000}"/>
    <cellStyle name="Normal 60 4 2" xfId="32500" xr:uid="{00000000-0005-0000-0000-000090B20000}"/>
    <cellStyle name="Normal 60 4 3" xfId="32501" xr:uid="{00000000-0005-0000-0000-000091B20000}"/>
    <cellStyle name="Normal 60 4_AVA DVA EL" xfId="32502" xr:uid="{00000000-0005-0000-0000-000092B20000}"/>
    <cellStyle name="Normal 60 5" xfId="32503" xr:uid="{00000000-0005-0000-0000-000093B20000}"/>
    <cellStyle name="Normal 60 5 2" xfId="32504" xr:uid="{00000000-0005-0000-0000-000094B20000}"/>
    <cellStyle name="Normal 60 5 3" xfId="32505" xr:uid="{00000000-0005-0000-0000-000095B20000}"/>
    <cellStyle name="Normal 60 5_AVA DVA EL" xfId="32506" xr:uid="{00000000-0005-0000-0000-000096B20000}"/>
    <cellStyle name="Normal 60 6" xfId="32507" xr:uid="{00000000-0005-0000-0000-000097B20000}"/>
    <cellStyle name="Normal 60 6 2" xfId="32508" xr:uid="{00000000-0005-0000-0000-000098B20000}"/>
    <cellStyle name="Normal 60 6 3" xfId="32509" xr:uid="{00000000-0005-0000-0000-000099B20000}"/>
    <cellStyle name="Normal 60 6_AVA DVA EL" xfId="32510" xr:uid="{00000000-0005-0000-0000-00009AB20000}"/>
    <cellStyle name="Normal 60 7" xfId="32511" xr:uid="{00000000-0005-0000-0000-00009BB20000}"/>
    <cellStyle name="Normal 60 8" xfId="36884" xr:uid="{00000000-0005-0000-0000-00009CB20000}"/>
    <cellStyle name="Normal 60_4Q16" xfId="32512"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3" xr:uid="{00000000-0005-0000-0000-0000A1B20000}"/>
    <cellStyle name="Normal 61 2 2_AVA DVA EL" xfId="32514" xr:uid="{00000000-0005-0000-0000-0000A2B20000}"/>
    <cellStyle name="Normal 61 2 3" xfId="32515" xr:uid="{00000000-0005-0000-0000-0000A3B20000}"/>
    <cellStyle name="Normal 61 2 3 2" xfId="32516" xr:uid="{00000000-0005-0000-0000-0000A4B20000}"/>
    <cellStyle name="Normal 61 2 3 3" xfId="32517" xr:uid="{00000000-0005-0000-0000-0000A5B20000}"/>
    <cellStyle name="Normal 61 2 3_AVA DVA EL" xfId="32518" xr:uid="{00000000-0005-0000-0000-0000A6B20000}"/>
    <cellStyle name="Normal 61 2 4" xfId="32519" xr:uid="{00000000-0005-0000-0000-0000A7B20000}"/>
    <cellStyle name="Normal 61 2 5" xfId="36886" xr:uid="{00000000-0005-0000-0000-0000A8B20000}"/>
    <cellStyle name="Normal 61 2_4Q16" xfId="32520" xr:uid="{00000000-0005-0000-0000-0000A9B20000}"/>
    <cellStyle name="Normal 61 3" xfId="8653" xr:uid="{00000000-0005-0000-0000-0000AAB20000}"/>
    <cellStyle name="Normal 61 3 2" xfId="32521" xr:uid="{00000000-0005-0000-0000-0000ABB20000}"/>
    <cellStyle name="Normal 61 3 2 2" xfId="32522" xr:uid="{00000000-0005-0000-0000-0000ACB20000}"/>
    <cellStyle name="Normal 61 3 2 3" xfId="32523" xr:uid="{00000000-0005-0000-0000-0000ADB20000}"/>
    <cellStyle name="Normal 61 3 2_AVA DVA EL" xfId="32524" xr:uid="{00000000-0005-0000-0000-0000AEB20000}"/>
    <cellStyle name="Normal 61 3 3" xfId="32525" xr:uid="{00000000-0005-0000-0000-0000AFB20000}"/>
    <cellStyle name="Normal 61 3_AVA DVA EL" xfId="32526" xr:uid="{00000000-0005-0000-0000-0000B0B20000}"/>
    <cellStyle name="Normal 61 4" xfId="8654" xr:uid="{00000000-0005-0000-0000-0000B1B20000}"/>
    <cellStyle name="Normal 61 4 2" xfId="32527" xr:uid="{00000000-0005-0000-0000-0000B2B20000}"/>
    <cellStyle name="Normal 61 4_AVA DVA EL" xfId="32528" xr:uid="{00000000-0005-0000-0000-0000B3B20000}"/>
    <cellStyle name="Normal 61 5" xfId="32529" xr:uid="{00000000-0005-0000-0000-0000B4B20000}"/>
    <cellStyle name="Normal 61 5 2" xfId="32530" xr:uid="{00000000-0005-0000-0000-0000B5B20000}"/>
    <cellStyle name="Normal 61 5 3" xfId="32531" xr:uid="{00000000-0005-0000-0000-0000B6B20000}"/>
    <cellStyle name="Normal 61 5_AVA DVA EL" xfId="32532" xr:uid="{00000000-0005-0000-0000-0000B7B20000}"/>
    <cellStyle name="Normal 61 6" xfId="32533" xr:uid="{00000000-0005-0000-0000-0000B8B20000}"/>
    <cellStyle name="Normal 61 6 2" xfId="32534" xr:uid="{00000000-0005-0000-0000-0000B9B20000}"/>
    <cellStyle name="Normal 61 6 3" xfId="32535" xr:uid="{00000000-0005-0000-0000-0000BAB20000}"/>
    <cellStyle name="Normal 61 6_AVA DVA EL" xfId="32536" xr:uid="{00000000-0005-0000-0000-0000BBB20000}"/>
    <cellStyle name="Normal 61 7" xfId="32537" xr:uid="{00000000-0005-0000-0000-0000BCB20000}"/>
    <cellStyle name="Normal 61 8" xfId="36885" xr:uid="{00000000-0005-0000-0000-0000BDB20000}"/>
    <cellStyle name="Normal 61_4Q16" xfId="32538"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39" xr:uid="{00000000-0005-0000-0000-0000C3B20000}"/>
    <cellStyle name="Normal 62 2 2_AVA DVA EL" xfId="32540"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1" xr:uid="{00000000-0005-0000-0000-0000CBB20000}"/>
    <cellStyle name="Normal 62 3" xfId="8665" xr:uid="{00000000-0005-0000-0000-0000CCB20000}"/>
    <cellStyle name="Normal 62 3 2" xfId="8666" xr:uid="{00000000-0005-0000-0000-0000CDB20000}"/>
    <cellStyle name="Normal 62 3 3" xfId="32542" xr:uid="{00000000-0005-0000-0000-0000CEB20000}"/>
    <cellStyle name="Normal 62 3_AVA DVA EL" xfId="32543" xr:uid="{00000000-0005-0000-0000-0000CFB20000}"/>
    <cellStyle name="Normal 62 4" xfId="32544" xr:uid="{00000000-0005-0000-0000-0000D0B20000}"/>
    <cellStyle name="Normal 62 4 2" xfId="32545" xr:uid="{00000000-0005-0000-0000-0000D1B20000}"/>
    <cellStyle name="Normal 62 4 3" xfId="32546" xr:uid="{00000000-0005-0000-0000-0000D2B20000}"/>
    <cellStyle name="Normal 62 4_AVA DVA EL" xfId="32547" xr:uid="{00000000-0005-0000-0000-0000D3B20000}"/>
    <cellStyle name="Normal 62 5" xfId="32548" xr:uid="{00000000-0005-0000-0000-0000D4B20000}"/>
    <cellStyle name="Normal 62 5 2" xfId="32549" xr:uid="{00000000-0005-0000-0000-0000D5B20000}"/>
    <cellStyle name="Normal 62 5 3" xfId="32550" xr:uid="{00000000-0005-0000-0000-0000D6B20000}"/>
    <cellStyle name="Normal 62 5_AVA DVA EL" xfId="32551" xr:uid="{00000000-0005-0000-0000-0000D7B20000}"/>
    <cellStyle name="Normal 62 6" xfId="32552" xr:uid="{00000000-0005-0000-0000-0000D8B20000}"/>
    <cellStyle name="Normal 62 6 2" xfId="32553" xr:uid="{00000000-0005-0000-0000-0000D9B20000}"/>
    <cellStyle name="Normal 62 6 3" xfId="32554" xr:uid="{00000000-0005-0000-0000-0000DAB20000}"/>
    <cellStyle name="Normal 62 6_AVA DVA EL" xfId="32555" xr:uid="{00000000-0005-0000-0000-0000DBB20000}"/>
    <cellStyle name="Normal 62 7" xfId="32556" xr:uid="{00000000-0005-0000-0000-0000DCB20000}"/>
    <cellStyle name="Normal 62_4Q16" xfId="32557" xr:uid="{00000000-0005-0000-0000-0000DDB20000}"/>
    <cellStyle name="Normal 63" xfId="8667" xr:uid="{00000000-0005-0000-0000-0000DEB20000}"/>
    <cellStyle name="Normal 63 2" xfId="8668" xr:uid="{00000000-0005-0000-0000-0000DFB20000}"/>
    <cellStyle name="Normal 63 2 2" xfId="32558" xr:uid="{00000000-0005-0000-0000-0000E0B20000}"/>
    <cellStyle name="Normal 63 2 2 2" xfId="32559" xr:uid="{00000000-0005-0000-0000-0000E1B20000}"/>
    <cellStyle name="Normal 63 2 2 3" xfId="32560" xr:uid="{00000000-0005-0000-0000-0000E2B20000}"/>
    <cellStyle name="Normal 63 2 2_AVA DVA EL" xfId="32561" xr:uid="{00000000-0005-0000-0000-0000E3B20000}"/>
    <cellStyle name="Normal 63 2 3" xfId="32562" xr:uid="{00000000-0005-0000-0000-0000E4B20000}"/>
    <cellStyle name="Normal 63 2 4" xfId="32563" xr:uid="{00000000-0005-0000-0000-0000E5B20000}"/>
    <cellStyle name="Normal 63 2_AVA DVA EL" xfId="32564" xr:uid="{00000000-0005-0000-0000-0000E6B20000}"/>
    <cellStyle name="Normal 63 3" xfId="32565" xr:uid="{00000000-0005-0000-0000-0000E7B20000}"/>
    <cellStyle name="Normal 63 3 2" xfId="32566" xr:uid="{00000000-0005-0000-0000-0000E8B20000}"/>
    <cellStyle name="Normal 63 3 3" xfId="32567" xr:uid="{00000000-0005-0000-0000-0000E9B20000}"/>
    <cellStyle name="Normal 63 3_AVA DVA EL" xfId="32568" xr:uid="{00000000-0005-0000-0000-0000EAB20000}"/>
    <cellStyle name="Normal 63 4" xfId="32569" xr:uid="{00000000-0005-0000-0000-0000EBB20000}"/>
    <cellStyle name="Normal 63 4 2" xfId="32570" xr:uid="{00000000-0005-0000-0000-0000ECB20000}"/>
    <cellStyle name="Normal 63 4 3" xfId="32571" xr:uid="{00000000-0005-0000-0000-0000EDB20000}"/>
    <cellStyle name="Normal 63 4_AVA DVA EL" xfId="32572" xr:uid="{00000000-0005-0000-0000-0000EEB20000}"/>
    <cellStyle name="Normal 63 5" xfId="32573" xr:uid="{00000000-0005-0000-0000-0000EFB20000}"/>
    <cellStyle name="Normal 63 5 2" xfId="32574" xr:uid="{00000000-0005-0000-0000-0000F0B20000}"/>
    <cellStyle name="Normal 63 5 3" xfId="32575" xr:uid="{00000000-0005-0000-0000-0000F1B20000}"/>
    <cellStyle name="Normal 63 5_AVA DVA EL" xfId="32576" xr:uid="{00000000-0005-0000-0000-0000F2B20000}"/>
    <cellStyle name="Normal 63 6" xfId="32577" xr:uid="{00000000-0005-0000-0000-0000F3B20000}"/>
    <cellStyle name="Normal 63_AVA DVA EL" xfId="32578" xr:uid="{00000000-0005-0000-0000-0000F4B20000}"/>
    <cellStyle name="Normal 64" xfId="8669" xr:uid="{00000000-0005-0000-0000-0000F5B20000}"/>
    <cellStyle name="Normal 64 2" xfId="8670" xr:uid="{00000000-0005-0000-0000-0000F6B20000}"/>
    <cellStyle name="Normal 64 2 2" xfId="32579" xr:uid="{00000000-0005-0000-0000-0000F7B20000}"/>
    <cellStyle name="Normal 64 2 2 2" xfId="32580" xr:uid="{00000000-0005-0000-0000-0000F8B20000}"/>
    <cellStyle name="Normal 64 2 2 3" xfId="32581" xr:uid="{00000000-0005-0000-0000-0000F9B20000}"/>
    <cellStyle name="Normal 64 2 2_AVA DVA EL" xfId="32582" xr:uid="{00000000-0005-0000-0000-0000FAB20000}"/>
    <cellStyle name="Normal 64 2 3" xfId="32583" xr:uid="{00000000-0005-0000-0000-0000FBB20000}"/>
    <cellStyle name="Normal 64 2_AVA DVA EL" xfId="32584" xr:uid="{00000000-0005-0000-0000-0000FCB20000}"/>
    <cellStyle name="Normal 64 3" xfId="32585" xr:uid="{00000000-0005-0000-0000-0000FDB20000}"/>
    <cellStyle name="Normal 64 3 2" xfId="32586" xr:uid="{00000000-0005-0000-0000-0000FEB20000}"/>
    <cellStyle name="Normal 64 3 3" xfId="32587" xr:uid="{00000000-0005-0000-0000-0000FFB20000}"/>
    <cellStyle name="Normal 64 3_AVA DVA EL" xfId="32588" xr:uid="{00000000-0005-0000-0000-000000B30000}"/>
    <cellStyle name="Normal 64 4" xfId="32589" xr:uid="{00000000-0005-0000-0000-000001B30000}"/>
    <cellStyle name="Normal 64 4 2" xfId="32590" xr:uid="{00000000-0005-0000-0000-000002B30000}"/>
    <cellStyle name="Normal 64 4 3" xfId="32591" xr:uid="{00000000-0005-0000-0000-000003B30000}"/>
    <cellStyle name="Normal 64 4_AVA DVA EL" xfId="32592" xr:uid="{00000000-0005-0000-0000-000004B30000}"/>
    <cellStyle name="Normal 64 5" xfId="32593" xr:uid="{00000000-0005-0000-0000-000005B30000}"/>
    <cellStyle name="Normal 64 5 2" xfId="32594" xr:uid="{00000000-0005-0000-0000-000006B30000}"/>
    <cellStyle name="Normal 64 5 3" xfId="32595" xr:uid="{00000000-0005-0000-0000-000007B30000}"/>
    <cellStyle name="Normal 64 5_AVA DVA EL" xfId="32596" xr:uid="{00000000-0005-0000-0000-000008B30000}"/>
    <cellStyle name="Normal 64 6" xfId="32597" xr:uid="{00000000-0005-0000-0000-000009B30000}"/>
    <cellStyle name="Normal 64 6 2" xfId="32598" xr:uid="{00000000-0005-0000-0000-00000AB30000}"/>
    <cellStyle name="Normal 64 6 3" xfId="32599" xr:uid="{00000000-0005-0000-0000-00000BB30000}"/>
    <cellStyle name="Normal 64 6_AVA DVA EL" xfId="32600" xr:uid="{00000000-0005-0000-0000-00000CB30000}"/>
    <cellStyle name="Normal 64 7" xfId="32601" xr:uid="{00000000-0005-0000-0000-00000DB30000}"/>
    <cellStyle name="Normal 64 8" xfId="36887" xr:uid="{00000000-0005-0000-0000-00000EB30000}"/>
    <cellStyle name="Normal 64_4Q16" xfId="32602" xr:uid="{00000000-0005-0000-0000-00000FB30000}"/>
    <cellStyle name="Normal 65" xfId="8671" xr:uid="{00000000-0005-0000-0000-000010B30000}"/>
    <cellStyle name="Normal 65 2" xfId="32603" xr:uid="{00000000-0005-0000-0000-000011B30000}"/>
    <cellStyle name="Normal 65 2 2" xfId="32604" xr:uid="{00000000-0005-0000-0000-000012B30000}"/>
    <cellStyle name="Normal 65 2 3" xfId="32605" xr:uid="{00000000-0005-0000-0000-000013B30000}"/>
    <cellStyle name="Normal 65 2_AVA DVA EL" xfId="32606" xr:uid="{00000000-0005-0000-0000-000014B30000}"/>
    <cellStyle name="Normal 65 3" xfId="32607" xr:uid="{00000000-0005-0000-0000-000015B30000}"/>
    <cellStyle name="Normal 65 3 2" xfId="32608" xr:uid="{00000000-0005-0000-0000-000016B30000}"/>
    <cellStyle name="Normal 65 3 3" xfId="32609" xr:uid="{00000000-0005-0000-0000-000017B30000}"/>
    <cellStyle name="Normal 65 3_AVA DVA EL" xfId="32610" xr:uid="{00000000-0005-0000-0000-000018B30000}"/>
    <cellStyle name="Normal 65 4" xfId="32611" xr:uid="{00000000-0005-0000-0000-000019B30000}"/>
    <cellStyle name="Normal 65 4 2" xfId="32612" xr:uid="{00000000-0005-0000-0000-00001AB30000}"/>
    <cellStyle name="Normal 65 4 3" xfId="32613" xr:uid="{00000000-0005-0000-0000-00001BB30000}"/>
    <cellStyle name="Normal 65 4_AVA DVA EL" xfId="32614" xr:uid="{00000000-0005-0000-0000-00001CB30000}"/>
    <cellStyle name="Normal 65 5" xfId="32615" xr:uid="{00000000-0005-0000-0000-00001DB30000}"/>
    <cellStyle name="Normal 65 5 2" xfId="32616" xr:uid="{00000000-0005-0000-0000-00001EB30000}"/>
    <cellStyle name="Normal 65 5 3" xfId="32617" xr:uid="{00000000-0005-0000-0000-00001FB30000}"/>
    <cellStyle name="Normal 65 5_AVA DVA EL" xfId="32618" xr:uid="{00000000-0005-0000-0000-000020B30000}"/>
    <cellStyle name="Normal 65 6" xfId="32619" xr:uid="{00000000-0005-0000-0000-000021B30000}"/>
    <cellStyle name="Normal 65 6 2" xfId="32620" xr:uid="{00000000-0005-0000-0000-000022B30000}"/>
    <cellStyle name="Normal 65 6 3" xfId="32621" xr:uid="{00000000-0005-0000-0000-000023B30000}"/>
    <cellStyle name="Normal 65 6_AVA DVA EL" xfId="32622" xr:uid="{00000000-0005-0000-0000-000024B30000}"/>
    <cellStyle name="Normal 65 7" xfId="32623" xr:uid="{00000000-0005-0000-0000-000025B30000}"/>
    <cellStyle name="Normal 65_AVA DVA EL" xfId="32624" xr:uid="{00000000-0005-0000-0000-000026B30000}"/>
    <cellStyle name="Normal 66" xfId="8672" xr:uid="{00000000-0005-0000-0000-000027B30000}"/>
    <cellStyle name="Normal 66 2" xfId="8673" xr:uid="{00000000-0005-0000-0000-000028B30000}"/>
    <cellStyle name="Normal 66 2 2" xfId="32625" xr:uid="{00000000-0005-0000-0000-000029B30000}"/>
    <cellStyle name="Normal 66 2 2 2" xfId="32626" xr:uid="{00000000-0005-0000-0000-00002AB30000}"/>
    <cellStyle name="Normal 66 2 2 3" xfId="32627" xr:uid="{00000000-0005-0000-0000-00002BB30000}"/>
    <cellStyle name="Normal 66 2 2_AVA DVA EL" xfId="32628" xr:uid="{00000000-0005-0000-0000-00002CB30000}"/>
    <cellStyle name="Normal 66 2 3" xfId="32629" xr:uid="{00000000-0005-0000-0000-00002DB30000}"/>
    <cellStyle name="Normal 66 2_AVA DVA EL" xfId="32630" xr:uid="{00000000-0005-0000-0000-00002EB30000}"/>
    <cellStyle name="Normal 66 3" xfId="32631" xr:uid="{00000000-0005-0000-0000-00002FB30000}"/>
    <cellStyle name="Normal 66 3 2" xfId="32632" xr:uid="{00000000-0005-0000-0000-000030B30000}"/>
    <cellStyle name="Normal 66 3 3" xfId="32633" xr:uid="{00000000-0005-0000-0000-000031B30000}"/>
    <cellStyle name="Normal 66 3_AVA DVA EL" xfId="32634" xr:uid="{00000000-0005-0000-0000-000032B30000}"/>
    <cellStyle name="Normal 66 4" xfId="32635" xr:uid="{00000000-0005-0000-0000-000033B30000}"/>
    <cellStyle name="Normal 66 4 2" xfId="32636" xr:uid="{00000000-0005-0000-0000-000034B30000}"/>
    <cellStyle name="Normal 66 4 3" xfId="32637" xr:uid="{00000000-0005-0000-0000-000035B30000}"/>
    <cellStyle name="Normal 66 4_AVA DVA EL" xfId="32638" xr:uid="{00000000-0005-0000-0000-000036B30000}"/>
    <cellStyle name="Normal 66 5" xfId="32639" xr:uid="{00000000-0005-0000-0000-000037B30000}"/>
    <cellStyle name="Normal 66 5 2" xfId="32640" xr:uid="{00000000-0005-0000-0000-000038B30000}"/>
    <cellStyle name="Normal 66 5 3" xfId="32641" xr:uid="{00000000-0005-0000-0000-000039B30000}"/>
    <cellStyle name="Normal 66 5_AVA DVA EL" xfId="32642" xr:uid="{00000000-0005-0000-0000-00003AB30000}"/>
    <cellStyle name="Normal 66 6" xfId="32643" xr:uid="{00000000-0005-0000-0000-00003BB30000}"/>
    <cellStyle name="Normal 66 6 2" xfId="32644" xr:uid="{00000000-0005-0000-0000-00003CB30000}"/>
    <cellStyle name="Normal 66 6 3" xfId="32645" xr:uid="{00000000-0005-0000-0000-00003DB30000}"/>
    <cellStyle name="Normal 66 6_AVA DVA EL" xfId="32646" xr:uid="{00000000-0005-0000-0000-00003EB30000}"/>
    <cellStyle name="Normal 66 7" xfId="32647" xr:uid="{00000000-0005-0000-0000-00003FB30000}"/>
    <cellStyle name="Normal 66 8" xfId="36888" xr:uid="{00000000-0005-0000-0000-000040B30000}"/>
    <cellStyle name="Normal 66_4Q16" xfId="32648" xr:uid="{00000000-0005-0000-0000-000041B30000}"/>
    <cellStyle name="Normal 67" xfId="8674" xr:uid="{00000000-0005-0000-0000-000042B30000}"/>
    <cellStyle name="Normal 67 2" xfId="8675" xr:uid="{00000000-0005-0000-0000-000043B30000}"/>
    <cellStyle name="Normal 67 2 2" xfId="32649" xr:uid="{00000000-0005-0000-0000-000044B30000}"/>
    <cellStyle name="Normal 67 2 2 2" xfId="32650" xr:uid="{00000000-0005-0000-0000-000045B30000}"/>
    <cellStyle name="Normal 67 2 2 3" xfId="32651" xr:uid="{00000000-0005-0000-0000-000046B30000}"/>
    <cellStyle name="Normal 67 2 2_AVA DVA EL" xfId="32652" xr:uid="{00000000-0005-0000-0000-000047B30000}"/>
    <cellStyle name="Normal 67 2 3" xfId="32653" xr:uid="{00000000-0005-0000-0000-000048B30000}"/>
    <cellStyle name="Normal 67 2_AVA DVA EL" xfId="32654" xr:uid="{00000000-0005-0000-0000-000049B30000}"/>
    <cellStyle name="Normal 67 3" xfId="32655" xr:uid="{00000000-0005-0000-0000-00004AB30000}"/>
    <cellStyle name="Normal 67 3 2" xfId="32656" xr:uid="{00000000-0005-0000-0000-00004BB30000}"/>
    <cellStyle name="Normal 67 3 3" xfId="32657" xr:uid="{00000000-0005-0000-0000-00004CB30000}"/>
    <cellStyle name="Normal 67 3_AVA DVA EL" xfId="32658" xr:uid="{00000000-0005-0000-0000-00004DB30000}"/>
    <cellStyle name="Normal 67 4" xfId="32659" xr:uid="{00000000-0005-0000-0000-00004EB30000}"/>
    <cellStyle name="Normal 67 4 2" xfId="32660" xr:uid="{00000000-0005-0000-0000-00004FB30000}"/>
    <cellStyle name="Normal 67 4 3" xfId="32661" xr:uid="{00000000-0005-0000-0000-000050B30000}"/>
    <cellStyle name="Normal 67 4_AVA DVA EL" xfId="32662" xr:uid="{00000000-0005-0000-0000-000051B30000}"/>
    <cellStyle name="Normal 67 5" xfId="32663" xr:uid="{00000000-0005-0000-0000-000052B30000}"/>
    <cellStyle name="Normal 67 5 2" xfId="32664" xr:uid="{00000000-0005-0000-0000-000053B30000}"/>
    <cellStyle name="Normal 67 5 3" xfId="32665" xr:uid="{00000000-0005-0000-0000-000054B30000}"/>
    <cellStyle name="Normal 67 5_AVA DVA EL" xfId="32666" xr:uid="{00000000-0005-0000-0000-000055B30000}"/>
    <cellStyle name="Normal 67 6" xfId="32667" xr:uid="{00000000-0005-0000-0000-000056B30000}"/>
    <cellStyle name="Normal 67 6 2" xfId="32668" xr:uid="{00000000-0005-0000-0000-000057B30000}"/>
    <cellStyle name="Normal 67 6 3" xfId="32669" xr:uid="{00000000-0005-0000-0000-000058B30000}"/>
    <cellStyle name="Normal 67 6_AVA DVA EL" xfId="32670" xr:uid="{00000000-0005-0000-0000-000059B30000}"/>
    <cellStyle name="Normal 67 7" xfId="32671" xr:uid="{00000000-0005-0000-0000-00005AB30000}"/>
    <cellStyle name="Normal 67 8" xfId="36889" xr:uid="{00000000-0005-0000-0000-00005BB30000}"/>
    <cellStyle name="Normal 67_4Q16" xfId="32672" xr:uid="{00000000-0005-0000-0000-00005CB30000}"/>
    <cellStyle name="Normal 68" xfId="8676" xr:uid="{00000000-0005-0000-0000-00005DB30000}"/>
    <cellStyle name="Normal 68 2" xfId="8677" xr:uid="{00000000-0005-0000-0000-00005EB30000}"/>
    <cellStyle name="Normal 68 2 2" xfId="32673" xr:uid="{00000000-0005-0000-0000-00005FB30000}"/>
    <cellStyle name="Normal 68 2 3" xfId="32674" xr:uid="{00000000-0005-0000-0000-000060B30000}"/>
    <cellStyle name="Normal 68 2_AVA DVA EL" xfId="32675" xr:uid="{00000000-0005-0000-0000-000061B30000}"/>
    <cellStyle name="Normal 68 3" xfId="8678" xr:uid="{00000000-0005-0000-0000-000062B30000}"/>
    <cellStyle name="Normal 68 3 2" xfId="8679" xr:uid="{00000000-0005-0000-0000-000063B30000}"/>
    <cellStyle name="Normal 68 3 3" xfId="32676" xr:uid="{00000000-0005-0000-0000-000064B30000}"/>
    <cellStyle name="Normal 68 3_AVA DVA EL" xfId="32677" xr:uid="{00000000-0005-0000-0000-000065B30000}"/>
    <cellStyle name="Normal 68 4" xfId="32678" xr:uid="{00000000-0005-0000-0000-000066B30000}"/>
    <cellStyle name="Normal 68 4 2" xfId="32679" xr:uid="{00000000-0005-0000-0000-000067B30000}"/>
    <cellStyle name="Normal 68 4 3" xfId="32680" xr:uid="{00000000-0005-0000-0000-000068B30000}"/>
    <cellStyle name="Normal 68 4_AVA DVA EL" xfId="32681" xr:uid="{00000000-0005-0000-0000-000069B30000}"/>
    <cellStyle name="Normal 68 5" xfId="32682" xr:uid="{00000000-0005-0000-0000-00006AB30000}"/>
    <cellStyle name="Normal 68 5 2" xfId="32683" xr:uid="{00000000-0005-0000-0000-00006BB30000}"/>
    <cellStyle name="Normal 68 5 3" xfId="32684" xr:uid="{00000000-0005-0000-0000-00006CB30000}"/>
    <cellStyle name="Normal 68 5_AVA DVA EL" xfId="32685" xr:uid="{00000000-0005-0000-0000-00006DB30000}"/>
    <cellStyle name="Normal 68 6" xfId="32686" xr:uid="{00000000-0005-0000-0000-00006EB30000}"/>
    <cellStyle name="Normal 68 6 2" xfId="32687" xr:uid="{00000000-0005-0000-0000-00006FB30000}"/>
    <cellStyle name="Normal 68 6 3" xfId="32688" xr:uid="{00000000-0005-0000-0000-000070B30000}"/>
    <cellStyle name="Normal 68 6_AVA DVA EL" xfId="32689" xr:uid="{00000000-0005-0000-0000-000071B30000}"/>
    <cellStyle name="Normal 68 7" xfId="32690" xr:uid="{00000000-0005-0000-0000-000072B30000}"/>
    <cellStyle name="Normal 68 8" xfId="36890" xr:uid="{00000000-0005-0000-0000-000073B30000}"/>
    <cellStyle name="Normal 68_AVA DVA EL" xfId="32691"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2" xr:uid="{00000000-0005-0000-0000-000078B30000}"/>
    <cellStyle name="Normal 69 2_AVA DVA EL" xfId="32693" xr:uid="{00000000-0005-0000-0000-000079B30000}"/>
    <cellStyle name="Normal 69 3" xfId="8683" xr:uid="{00000000-0005-0000-0000-00007AB30000}"/>
    <cellStyle name="Normal 69 3 2" xfId="32694" xr:uid="{00000000-0005-0000-0000-00007BB30000}"/>
    <cellStyle name="Normal 69 3 3" xfId="32695" xr:uid="{00000000-0005-0000-0000-00007CB30000}"/>
    <cellStyle name="Normal 69 3_AVA DVA EL" xfId="32696" xr:uid="{00000000-0005-0000-0000-00007DB30000}"/>
    <cellStyle name="Normal 69 4" xfId="32697" xr:uid="{00000000-0005-0000-0000-00007EB30000}"/>
    <cellStyle name="Normal 69_AVA DVA EL" xfId="32698" xr:uid="{00000000-0005-0000-0000-00007FB30000}"/>
    <cellStyle name="Normal 7" xfId="8684" xr:uid="{00000000-0005-0000-0000-000080B30000}"/>
    <cellStyle name="Normal 7 10" xfId="8685" xr:uid="{00000000-0005-0000-0000-000081B30000}"/>
    <cellStyle name="Normal 7 10 2" xfId="32699" xr:uid="{00000000-0005-0000-0000-000082B30000}"/>
    <cellStyle name="Normal 7 10 2 2" xfId="32700" xr:uid="{00000000-0005-0000-0000-000083B30000}"/>
    <cellStyle name="Normal 7 10 2 3" xfId="32701" xr:uid="{00000000-0005-0000-0000-000084B30000}"/>
    <cellStyle name="Normal 7 10 2_AVA DVA EL" xfId="32702" xr:uid="{00000000-0005-0000-0000-000085B30000}"/>
    <cellStyle name="Normal 7 10 3" xfId="32703" xr:uid="{00000000-0005-0000-0000-000086B30000}"/>
    <cellStyle name="Normal 7 10_AVA DVA EL" xfId="32704" xr:uid="{00000000-0005-0000-0000-000087B30000}"/>
    <cellStyle name="Normal 7 11" xfId="8686" xr:uid="{00000000-0005-0000-0000-000088B30000}"/>
    <cellStyle name="Normal 7 11 2" xfId="32705" xr:uid="{00000000-0005-0000-0000-000089B30000}"/>
    <cellStyle name="Normal 7 11_AVA DVA EL" xfId="32706" xr:uid="{00000000-0005-0000-0000-00008AB30000}"/>
    <cellStyle name="Normal 7 12" xfId="8687" xr:uid="{00000000-0005-0000-0000-00008BB30000}"/>
    <cellStyle name="Normal 7 12 2" xfId="8688" xr:uid="{00000000-0005-0000-0000-00008CB30000}"/>
    <cellStyle name="Normal 7 12_AVA DVA EL" xfId="32707" xr:uid="{00000000-0005-0000-0000-00008DB30000}"/>
    <cellStyle name="Normal 7 13" xfId="8689" xr:uid="{00000000-0005-0000-0000-00008EB30000}"/>
    <cellStyle name="Normal 7 13 2" xfId="8690" xr:uid="{00000000-0005-0000-0000-00008FB30000}"/>
    <cellStyle name="Normal 7 13_AVA DVA EL" xfId="32708" xr:uid="{00000000-0005-0000-0000-000090B30000}"/>
    <cellStyle name="Normal 7 14" xfId="32709" xr:uid="{00000000-0005-0000-0000-000091B30000}"/>
    <cellStyle name="Normal 7 14 2" xfId="32710" xr:uid="{00000000-0005-0000-0000-000092B30000}"/>
    <cellStyle name="Normal 7 14 3" xfId="32711" xr:uid="{00000000-0005-0000-0000-000093B30000}"/>
    <cellStyle name="Normal 7 14 4" xfId="36074" xr:uid="{00000000-0005-0000-0000-000094B30000}"/>
    <cellStyle name="Normal 7 14_AVA DVA EL" xfId="32712" xr:uid="{00000000-0005-0000-0000-000095B30000}"/>
    <cellStyle name="Normal 7 15" xfId="32713" xr:uid="{00000000-0005-0000-0000-000096B30000}"/>
    <cellStyle name="Normal 7 15 2" xfId="32714" xr:uid="{00000000-0005-0000-0000-000097B30000}"/>
    <cellStyle name="Normal 7 15 3" xfId="32715" xr:uid="{00000000-0005-0000-0000-000098B30000}"/>
    <cellStyle name="Normal 7 15_AVA DVA EL" xfId="32716" xr:uid="{00000000-0005-0000-0000-000099B30000}"/>
    <cellStyle name="Normal 7 16" xfId="32717" xr:uid="{00000000-0005-0000-0000-00009AB30000}"/>
    <cellStyle name="Normal 7 16 2" xfId="32718" xr:uid="{00000000-0005-0000-0000-00009BB30000}"/>
    <cellStyle name="Normal 7 16 3" xfId="32719" xr:uid="{00000000-0005-0000-0000-00009CB30000}"/>
    <cellStyle name="Normal 7 16_AVA DVA EL" xfId="32720" xr:uid="{00000000-0005-0000-0000-00009DB30000}"/>
    <cellStyle name="Normal 7 17" xfId="32721" xr:uid="{00000000-0005-0000-0000-00009EB30000}"/>
    <cellStyle name="Normal 7 18" xfId="32722" xr:uid="{00000000-0005-0000-0000-00009FB30000}"/>
    <cellStyle name="Normal 7 19" xfId="35989" xr:uid="{00000000-0005-0000-0000-0000A0B30000}"/>
    <cellStyle name="Normal 7 2" xfId="8691" xr:uid="{00000000-0005-0000-0000-0000A1B30000}"/>
    <cellStyle name="Normal 7 2 10" xfId="8692" xr:uid="{00000000-0005-0000-0000-0000A2B30000}"/>
    <cellStyle name="Normal 7 2 10 2" xfId="32723" xr:uid="{00000000-0005-0000-0000-0000A3B30000}"/>
    <cellStyle name="Normal 7 2 10_AVA DVA EL" xfId="32724" xr:uid="{00000000-0005-0000-0000-0000A4B30000}"/>
    <cellStyle name="Normal 7 2 11" xfId="8693" xr:uid="{00000000-0005-0000-0000-0000A5B30000}"/>
    <cellStyle name="Normal 7 2 11 2" xfId="32725" xr:uid="{00000000-0005-0000-0000-0000A6B30000}"/>
    <cellStyle name="Normal 7 2 11_AVA DVA EL" xfId="32726" xr:uid="{00000000-0005-0000-0000-0000A7B30000}"/>
    <cellStyle name="Normal 7 2 12" xfId="32727" xr:uid="{00000000-0005-0000-0000-0000A8B30000}"/>
    <cellStyle name="Normal 7 2 12 2" xfId="32728" xr:uid="{00000000-0005-0000-0000-0000A9B30000}"/>
    <cellStyle name="Normal 7 2 12 3" xfId="32729" xr:uid="{00000000-0005-0000-0000-0000AAB30000}"/>
    <cellStyle name="Normal 7 2 12 4" xfId="36140" xr:uid="{00000000-0005-0000-0000-0000ABB30000}"/>
    <cellStyle name="Normal 7 2 12_AVA DVA EL" xfId="32730" xr:uid="{00000000-0005-0000-0000-0000ACB30000}"/>
    <cellStyle name="Normal 7 2 13" xfId="32731" xr:uid="{00000000-0005-0000-0000-0000ADB30000}"/>
    <cellStyle name="Normal 7 2 13 2" xfId="32732" xr:uid="{00000000-0005-0000-0000-0000AEB30000}"/>
    <cellStyle name="Normal 7 2 13 3" xfId="32733" xr:uid="{00000000-0005-0000-0000-0000AFB30000}"/>
    <cellStyle name="Normal 7 2 13_AVA DVA EL" xfId="32734" xr:uid="{00000000-0005-0000-0000-0000B0B30000}"/>
    <cellStyle name="Normal 7 2 14" xfId="32735" xr:uid="{00000000-0005-0000-0000-0000B1B30000}"/>
    <cellStyle name="Normal 7 2 14 2" xfId="32736" xr:uid="{00000000-0005-0000-0000-0000B2B30000}"/>
    <cellStyle name="Normal 7 2 14 3" xfId="32737" xr:uid="{00000000-0005-0000-0000-0000B3B30000}"/>
    <cellStyle name="Normal 7 2 14_AVA DVA EL" xfId="32738" xr:uid="{00000000-0005-0000-0000-0000B4B30000}"/>
    <cellStyle name="Normal 7 2 15" xfId="32739" xr:uid="{00000000-0005-0000-0000-0000B5B30000}"/>
    <cellStyle name="Normal 7 2 16" xfId="32740" xr:uid="{00000000-0005-0000-0000-0000B6B30000}"/>
    <cellStyle name="Normal 7 2 17" xfId="36892" xr:uid="{00000000-0005-0000-0000-0000B7B30000}"/>
    <cellStyle name="Normal 7 2 18" xfId="50896" xr:uid="{00000000-0005-0000-0000-0000B8B30000}"/>
    <cellStyle name="Normal 7 2 19" xfId="50897" xr:uid="{00000000-0005-0000-0000-0000B9B30000}"/>
    <cellStyle name="Normal 7 2 2" xfId="8694" xr:uid="{00000000-0005-0000-0000-0000BAB30000}"/>
    <cellStyle name="Normal 7 2 2 10" xfId="50898" xr:uid="{00000000-0005-0000-0000-0000BBB30000}"/>
    <cellStyle name="Normal 7 2 2 2" xfId="32741" xr:uid="{00000000-0005-0000-0000-0000BCB30000}"/>
    <cellStyle name="Normal 7 2 2 2 2" xfId="32742" xr:uid="{00000000-0005-0000-0000-0000BDB30000}"/>
    <cellStyle name="Normal 7 2 2 2 2 2" xfId="32743" xr:uid="{00000000-0005-0000-0000-0000BEB30000}"/>
    <cellStyle name="Normal 7 2 2 2 2 3" xfId="32744" xr:uid="{00000000-0005-0000-0000-0000BFB30000}"/>
    <cellStyle name="Normal 7 2 2 2 2 4" xfId="50899" xr:uid="{00000000-0005-0000-0000-0000C0B30000}"/>
    <cellStyle name="Normal 7 2 2 2 2 5" xfId="50900" xr:uid="{00000000-0005-0000-0000-0000C1B30000}"/>
    <cellStyle name="Normal 7 2 2 2 2_AVA DVA EL" xfId="32745" xr:uid="{00000000-0005-0000-0000-0000C2B30000}"/>
    <cellStyle name="Normal 7 2 2 2 3" xfId="32746" xr:uid="{00000000-0005-0000-0000-0000C3B30000}"/>
    <cellStyle name="Normal 7 2 2 2 3 2" xfId="32747" xr:uid="{00000000-0005-0000-0000-0000C4B30000}"/>
    <cellStyle name="Normal 7 2 2 2 3 3" xfId="32748" xr:uid="{00000000-0005-0000-0000-0000C5B30000}"/>
    <cellStyle name="Normal 7 2 2 2 3 4" xfId="50901" xr:uid="{00000000-0005-0000-0000-0000C6B30000}"/>
    <cellStyle name="Normal 7 2 2 2 3 5" xfId="50902" xr:uid="{00000000-0005-0000-0000-0000C7B30000}"/>
    <cellStyle name="Normal 7 2 2 2 3_AVA DVA EL" xfId="32749" xr:uid="{00000000-0005-0000-0000-0000C8B30000}"/>
    <cellStyle name="Normal 7 2 2 2 4" xfId="32750" xr:uid="{00000000-0005-0000-0000-0000C9B30000}"/>
    <cellStyle name="Normal 7 2 2 2 4 2" xfId="32751" xr:uid="{00000000-0005-0000-0000-0000CAB30000}"/>
    <cellStyle name="Normal 7 2 2 2 4 3" xfId="32752" xr:uid="{00000000-0005-0000-0000-0000CBB30000}"/>
    <cellStyle name="Normal 7 2 2 2 4 4" xfId="50903" xr:uid="{00000000-0005-0000-0000-0000CCB30000}"/>
    <cellStyle name="Normal 7 2 2 2 4 5" xfId="50904" xr:uid="{00000000-0005-0000-0000-0000CDB30000}"/>
    <cellStyle name="Normal 7 2 2 2 4_AVA DVA EL" xfId="32753" xr:uid="{00000000-0005-0000-0000-0000CEB30000}"/>
    <cellStyle name="Normal 7 2 2 2 5" xfId="32754" xr:uid="{00000000-0005-0000-0000-0000CFB30000}"/>
    <cellStyle name="Normal 7 2 2 2 5 2" xfId="32755" xr:uid="{00000000-0005-0000-0000-0000D0B30000}"/>
    <cellStyle name="Normal 7 2 2 2 5 3" xfId="32756" xr:uid="{00000000-0005-0000-0000-0000D1B30000}"/>
    <cellStyle name="Normal 7 2 2 2 5 4" xfId="50905" xr:uid="{00000000-0005-0000-0000-0000D2B30000}"/>
    <cellStyle name="Normal 7 2 2 2 5_AVA DVA EL" xfId="32757" xr:uid="{00000000-0005-0000-0000-0000D3B30000}"/>
    <cellStyle name="Normal 7 2 2 2 6" xfId="32758" xr:uid="{00000000-0005-0000-0000-0000D4B30000}"/>
    <cellStyle name="Normal 7 2 2 2 7" xfId="32759" xr:uid="{00000000-0005-0000-0000-0000D5B30000}"/>
    <cellStyle name="Normal 7 2 2 2 8" xfId="50906" xr:uid="{00000000-0005-0000-0000-0000D6B30000}"/>
    <cellStyle name="Normal 7 2 2 2 9" xfId="50907" xr:uid="{00000000-0005-0000-0000-0000D7B30000}"/>
    <cellStyle name="Normal 7 2 2 2_A02" xfId="55620" xr:uid="{7D6C927C-863B-42C4-BFAA-A5FE99695617}"/>
    <cellStyle name="Normal 7 2 2 3" xfId="32760" xr:uid="{00000000-0005-0000-0000-0000D9B30000}"/>
    <cellStyle name="Normal 7 2 2 3 2" xfId="32761" xr:uid="{00000000-0005-0000-0000-0000DAB30000}"/>
    <cellStyle name="Normal 7 2 2 3 3" xfId="32762" xr:uid="{00000000-0005-0000-0000-0000DBB30000}"/>
    <cellStyle name="Normal 7 2 2 3 4" xfId="50908" xr:uid="{00000000-0005-0000-0000-0000DCB30000}"/>
    <cellStyle name="Normal 7 2 2 3 5" xfId="50909" xr:uid="{00000000-0005-0000-0000-0000DDB30000}"/>
    <cellStyle name="Normal 7 2 2 3_AVA DVA EL" xfId="32763" xr:uid="{00000000-0005-0000-0000-0000DEB30000}"/>
    <cellStyle name="Normal 7 2 2 4" xfId="32764" xr:uid="{00000000-0005-0000-0000-0000DFB30000}"/>
    <cellStyle name="Normal 7 2 2 4 2" xfId="32765" xr:uid="{00000000-0005-0000-0000-0000E0B30000}"/>
    <cellStyle name="Normal 7 2 2 4 3" xfId="32766" xr:uid="{00000000-0005-0000-0000-0000E1B30000}"/>
    <cellStyle name="Normal 7 2 2 4 4" xfId="50910" xr:uid="{00000000-0005-0000-0000-0000E2B30000}"/>
    <cellStyle name="Normal 7 2 2 4 5" xfId="50911" xr:uid="{00000000-0005-0000-0000-0000E3B30000}"/>
    <cellStyle name="Normal 7 2 2 4_AVA DVA EL" xfId="32767" xr:uid="{00000000-0005-0000-0000-0000E4B30000}"/>
    <cellStyle name="Normal 7 2 2 5" xfId="32768" xr:uid="{00000000-0005-0000-0000-0000E5B30000}"/>
    <cellStyle name="Normal 7 2 2 5 2" xfId="32769" xr:uid="{00000000-0005-0000-0000-0000E6B30000}"/>
    <cellStyle name="Normal 7 2 2 5 3" xfId="32770" xr:uid="{00000000-0005-0000-0000-0000E7B30000}"/>
    <cellStyle name="Normal 7 2 2 5 4" xfId="50912" xr:uid="{00000000-0005-0000-0000-0000E8B30000}"/>
    <cellStyle name="Normal 7 2 2 5 5" xfId="50913" xr:uid="{00000000-0005-0000-0000-0000E9B30000}"/>
    <cellStyle name="Normal 7 2 2 5_AVA DVA EL" xfId="32771" xr:uid="{00000000-0005-0000-0000-0000EAB30000}"/>
    <cellStyle name="Normal 7 2 2 6" xfId="32772" xr:uid="{00000000-0005-0000-0000-0000EBB30000}"/>
    <cellStyle name="Normal 7 2 2 6 2" xfId="32773" xr:uid="{00000000-0005-0000-0000-0000ECB30000}"/>
    <cellStyle name="Normal 7 2 2 6 3" xfId="32774" xr:uid="{00000000-0005-0000-0000-0000EDB30000}"/>
    <cellStyle name="Normal 7 2 2 6 4" xfId="50914" xr:uid="{00000000-0005-0000-0000-0000EEB30000}"/>
    <cellStyle name="Normal 7 2 2 6 5" xfId="50915" xr:uid="{00000000-0005-0000-0000-0000EFB30000}"/>
    <cellStyle name="Normal 7 2 2 6_AVA DVA EL" xfId="32775" xr:uid="{00000000-0005-0000-0000-0000F0B30000}"/>
    <cellStyle name="Normal 7 2 2 7" xfId="32776" xr:uid="{00000000-0005-0000-0000-0000F1B30000}"/>
    <cellStyle name="Normal 7 2 2 8" xfId="50916" xr:uid="{00000000-0005-0000-0000-0000F2B30000}"/>
    <cellStyle name="Normal 7 2 2 9" xfId="50917" xr:uid="{00000000-0005-0000-0000-0000F3B30000}"/>
    <cellStyle name="Normal 7 2 2_A01" xfId="35970" xr:uid="{00000000-0005-0000-0000-0000F4B30000}"/>
    <cellStyle name="Normal 7 2 3" xfId="8695" xr:uid="{00000000-0005-0000-0000-0000F5B30000}"/>
    <cellStyle name="Normal 7 2 3 2" xfId="32777" xr:uid="{00000000-0005-0000-0000-0000F6B30000}"/>
    <cellStyle name="Normal 7 2 3 2 2" xfId="32778" xr:uid="{00000000-0005-0000-0000-0000F7B30000}"/>
    <cellStyle name="Normal 7 2 3 2 3" xfId="32779" xr:uid="{00000000-0005-0000-0000-0000F8B30000}"/>
    <cellStyle name="Normal 7 2 3 2 4" xfId="50918" xr:uid="{00000000-0005-0000-0000-0000F9B30000}"/>
    <cellStyle name="Normal 7 2 3 2 5" xfId="50919" xr:uid="{00000000-0005-0000-0000-0000FAB30000}"/>
    <cellStyle name="Normal 7 2 3 2_AVA DVA EL" xfId="32780" xr:uid="{00000000-0005-0000-0000-0000FBB30000}"/>
    <cellStyle name="Normal 7 2 3 3" xfId="32781" xr:uid="{00000000-0005-0000-0000-0000FCB30000}"/>
    <cellStyle name="Normal 7 2 3 3 2" xfId="32782" xr:uid="{00000000-0005-0000-0000-0000FDB30000}"/>
    <cellStyle name="Normal 7 2 3 3 3" xfId="32783" xr:uid="{00000000-0005-0000-0000-0000FEB30000}"/>
    <cellStyle name="Normal 7 2 3 3 4" xfId="50920" xr:uid="{00000000-0005-0000-0000-0000FFB30000}"/>
    <cellStyle name="Normal 7 2 3 3 5" xfId="50921" xr:uid="{00000000-0005-0000-0000-000000B40000}"/>
    <cellStyle name="Normal 7 2 3 3_AVA DVA EL" xfId="32784" xr:uid="{00000000-0005-0000-0000-000001B40000}"/>
    <cellStyle name="Normal 7 2 3 4" xfId="32785" xr:uid="{00000000-0005-0000-0000-000002B40000}"/>
    <cellStyle name="Normal 7 2 3 4 2" xfId="32786" xr:uid="{00000000-0005-0000-0000-000003B40000}"/>
    <cellStyle name="Normal 7 2 3 4 3" xfId="32787" xr:uid="{00000000-0005-0000-0000-000004B40000}"/>
    <cellStyle name="Normal 7 2 3 4 4" xfId="50922" xr:uid="{00000000-0005-0000-0000-000005B40000}"/>
    <cellStyle name="Normal 7 2 3 4 5" xfId="50923" xr:uid="{00000000-0005-0000-0000-000006B40000}"/>
    <cellStyle name="Normal 7 2 3 4_AVA DVA EL" xfId="32788" xr:uid="{00000000-0005-0000-0000-000007B40000}"/>
    <cellStyle name="Normal 7 2 3 5" xfId="32789" xr:uid="{00000000-0005-0000-0000-000008B40000}"/>
    <cellStyle name="Normal 7 2 3 5 2" xfId="32790" xr:uid="{00000000-0005-0000-0000-000009B40000}"/>
    <cellStyle name="Normal 7 2 3 5 3" xfId="32791" xr:uid="{00000000-0005-0000-0000-00000AB40000}"/>
    <cellStyle name="Normal 7 2 3 5 4" xfId="50924" xr:uid="{00000000-0005-0000-0000-00000BB40000}"/>
    <cellStyle name="Normal 7 2 3 5 5" xfId="50925" xr:uid="{00000000-0005-0000-0000-00000CB40000}"/>
    <cellStyle name="Normal 7 2 3 5_AVA DVA EL" xfId="32792" xr:uid="{00000000-0005-0000-0000-00000DB40000}"/>
    <cellStyle name="Normal 7 2 3 6" xfId="32793" xr:uid="{00000000-0005-0000-0000-00000EB40000}"/>
    <cellStyle name="Normal 7 2 3 6 2" xfId="32794" xr:uid="{00000000-0005-0000-0000-00000FB40000}"/>
    <cellStyle name="Normal 7 2 3 6_AVA DVA EL" xfId="32795" xr:uid="{00000000-0005-0000-0000-000010B40000}"/>
    <cellStyle name="Normal 7 2 3 7" xfId="32796" xr:uid="{00000000-0005-0000-0000-000011B40000}"/>
    <cellStyle name="Normal 7 2 3 8" xfId="50926" xr:uid="{00000000-0005-0000-0000-000012B40000}"/>
    <cellStyle name="Normal 7 2 3 9" xfId="50927" xr:uid="{00000000-0005-0000-0000-000013B40000}"/>
    <cellStyle name="Normal 7 2 3_A01" xfId="35971" xr:uid="{00000000-0005-0000-0000-000014B40000}"/>
    <cellStyle name="Normal 7 2 4" xfId="8696" xr:uid="{00000000-0005-0000-0000-000015B40000}"/>
    <cellStyle name="Normal 7 2 4 2" xfId="32797" xr:uid="{00000000-0005-0000-0000-000016B40000}"/>
    <cellStyle name="Normal 7 2 4 2 2" xfId="32798" xr:uid="{00000000-0005-0000-0000-000017B40000}"/>
    <cellStyle name="Normal 7 2 4 2_AVA DVA EL" xfId="32799" xr:uid="{00000000-0005-0000-0000-000018B40000}"/>
    <cellStyle name="Normal 7 2 4 3" xfId="32800" xr:uid="{00000000-0005-0000-0000-000019B40000}"/>
    <cellStyle name="Normal 7 2 4 4" xfId="50928" xr:uid="{00000000-0005-0000-0000-00001AB40000}"/>
    <cellStyle name="Normal 7 2 4 5" xfId="50929" xr:uid="{00000000-0005-0000-0000-00001BB40000}"/>
    <cellStyle name="Normal 7 2 4 6" xfId="50930" xr:uid="{00000000-0005-0000-0000-00001CB40000}"/>
    <cellStyle name="Normal 7 2 4_AVA DVA EL" xfId="32801" xr:uid="{00000000-0005-0000-0000-00001DB40000}"/>
    <cellStyle name="Normal 7 2 5" xfId="8697" xr:uid="{00000000-0005-0000-0000-00001EB40000}"/>
    <cellStyle name="Normal 7 2 5 2" xfId="32802" xr:uid="{00000000-0005-0000-0000-00001FB40000}"/>
    <cellStyle name="Normal 7 2 5 2 2" xfId="32803" xr:uid="{00000000-0005-0000-0000-000020B40000}"/>
    <cellStyle name="Normal 7 2 5 2_AVA DVA EL" xfId="32804" xr:uid="{00000000-0005-0000-0000-000021B40000}"/>
    <cellStyle name="Normal 7 2 5 3" xfId="32805" xr:uid="{00000000-0005-0000-0000-000022B40000}"/>
    <cellStyle name="Normal 7 2 5 4" xfId="50931" xr:uid="{00000000-0005-0000-0000-000023B40000}"/>
    <cellStyle name="Normal 7 2 5 5" xfId="50932" xr:uid="{00000000-0005-0000-0000-000024B40000}"/>
    <cellStyle name="Normal 7 2 5 6" xfId="50933" xr:uid="{00000000-0005-0000-0000-000025B40000}"/>
    <cellStyle name="Normal 7 2 5_AVA DVA EL" xfId="32806" xr:uid="{00000000-0005-0000-0000-000026B40000}"/>
    <cellStyle name="Normal 7 2 6" xfId="8698" xr:uid="{00000000-0005-0000-0000-000027B40000}"/>
    <cellStyle name="Normal 7 2 6 2" xfId="32807" xr:uid="{00000000-0005-0000-0000-000028B40000}"/>
    <cellStyle name="Normal 7 2 6 2 2" xfId="32808" xr:uid="{00000000-0005-0000-0000-000029B40000}"/>
    <cellStyle name="Normal 7 2 6 2_AVA DVA EL" xfId="32809" xr:uid="{00000000-0005-0000-0000-00002AB40000}"/>
    <cellStyle name="Normal 7 2 6 3" xfId="32810" xr:uid="{00000000-0005-0000-0000-00002BB40000}"/>
    <cellStyle name="Normal 7 2 6 4" xfId="50934" xr:uid="{00000000-0005-0000-0000-00002CB40000}"/>
    <cellStyle name="Normal 7 2 6 5" xfId="50935" xr:uid="{00000000-0005-0000-0000-00002DB40000}"/>
    <cellStyle name="Normal 7 2 6_AVA DVA EL" xfId="32811" xr:uid="{00000000-0005-0000-0000-00002EB40000}"/>
    <cellStyle name="Normal 7 2 7" xfId="8699" xr:uid="{00000000-0005-0000-0000-00002FB40000}"/>
    <cellStyle name="Normal 7 2 7 2" xfId="32812" xr:uid="{00000000-0005-0000-0000-000030B40000}"/>
    <cellStyle name="Normal 7 2 7 2 2" xfId="32813" xr:uid="{00000000-0005-0000-0000-000031B40000}"/>
    <cellStyle name="Normal 7 2 7 2_AVA DVA EL" xfId="32814" xr:uid="{00000000-0005-0000-0000-000032B40000}"/>
    <cellStyle name="Normal 7 2 7 3" xfId="32815" xr:uid="{00000000-0005-0000-0000-000033B40000}"/>
    <cellStyle name="Normal 7 2 7 4" xfId="50936" xr:uid="{00000000-0005-0000-0000-000034B40000}"/>
    <cellStyle name="Normal 7 2 7 5" xfId="50937" xr:uid="{00000000-0005-0000-0000-000035B40000}"/>
    <cellStyle name="Normal 7 2 7_AVA DVA EL" xfId="32816" xr:uid="{00000000-0005-0000-0000-000036B40000}"/>
    <cellStyle name="Normal 7 2 8" xfId="8700" xr:uid="{00000000-0005-0000-0000-000037B40000}"/>
    <cellStyle name="Normal 7 2 8 2" xfId="32817" xr:uid="{00000000-0005-0000-0000-000038B40000}"/>
    <cellStyle name="Normal 7 2 8_AVA DVA EL" xfId="32818" xr:uid="{00000000-0005-0000-0000-000039B40000}"/>
    <cellStyle name="Normal 7 2 9" xfId="8701" xr:uid="{00000000-0005-0000-0000-00003AB40000}"/>
    <cellStyle name="Normal 7 2 9 2" xfId="32819" xr:uid="{00000000-0005-0000-0000-00003BB40000}"/>
    <cellStyle name="Normal 7 2 9_AVA DVA EL" xfId="32820" xr:uid="{00000000-0005-0000-0000-00003CB40000}"/>
    <cellStyle name="Normal 7 2_4Q16" xfId="32821" xr:uid="{00000000-0005-0000-0000-00003DB40000}"/>
    <cellStyle name="Normal 7 20" xfId="36096" xr:uid="{00000000-0005-0000-0000-00003EB40000}"/>
    <cellStyle name="Normal 7 21" xfId="36891" xr:uid="{00000000-0005-0000-0000-00003FB40000}"/>
    <cellStyle name="Normal 7 3" xfId="8702" xr:uid="{00000000-0005-0000-0000-000040B40000}"/>
    <cellStyle name="Normal 7 3 10" xfId="32822" xr:uid="{00000000-0005-0000-0000-000041B40000}"/>
    <cellStyle name="Normal 7 3 10 2" xfId="32823" xr:uid="{00000000-0005-0000-0000-000042B40000}"/>
    <cellStyle name="Normal 7 3 10 3" xfId="32824" xr:uid="{00000000-0005-0000-0000-000043B40000}"/>
    <cellStyle name="Normal 7 3 10_AVA DVA EL" xfId="32825" xr:uid="{00000000-0005-0000-0000-000044B40000}"/>
    <cellStyle name="Normal 7 3 11" xfId="32826" xr:uid="{00000000-0005-0000-0000-000045B40000}"/>
    <cellStyle name="Normal 7 3 11 2" xfId="32827" xr:uid="{00000000-0005-0000-0000-000046B40000}"/>
    <cellStyle name="Normal 7 3 11 3" xfId="32828" xr:uid="{00000000-0005-0000-0000-000047B40000}"/>
    <cellStyle name="Normal 7 3 11_AVA DVA EL" xfId="32829" xr:uid="{00000000-0005-0000-0000-000048B40000}"/>
    <cellStyle name="Normal 7 3 12" xfId="32830" xr:uid="{00000000-0005-0000-0000-000049B40000}"/>
    <cellStyle name="Normal 7 3 13" xfId="32831" xr:uid="{00000000-0005-0000-0000-00004AB40000}"/>
    <cellStyle name="Normal 7 3 14" xfId="50938" xr:uid="{00000000-0005-0000-0000-00004BB40000}"/>
    <cellStyle name="Normal 7 3 15" xfId="50939" xr:uid="{00000000-0005-0000-0000-00004CB40000}"/>
    <cellStyle name="Normal 7 3 16" xfId="50940" xr:uid="{00000000-0005-0000-0000-00004DB40000}"/>
    <cellStyle name="Normal 7 3 2" xfId="8703" xr:uid="{00000000-0005-0000-0000-00004EB40000}"/>
    <cellStyle name="Normal 7 3 2 10" xfId="32832" xr:uid="{00000000-0005-0000-0000-00004FB40000}"/>
    <cellStyle name="Normal 7 3 2 10 2" xfId="32833" xr:uid="{00000000-0005-0000-0000-000050B40000}"/>
    <cellStyle name="Normal 7 3 2 10 3" xfId="32834" xr:uid="{00000000-0005-0000-0000-000051B40000}"/>
    <cellStyle name="Normal 7 3 2 10_AVA DVA EL" xfId="32835" xr:uid="{00000000-0005-0000-0000-000052B40000}"/>
    <cellStyle name="Normal 7 3 2 11" xfId="32836" xr:uid="{00000000-0005-0000-0000-000053B40000}"/>
    <cellStyle name="Normal 7 3 2 12" xfId="32837" xr:uid="{00000000-0005-0000-0000-000054B40000}"/>
    <cellStyle name="Normal 7 3 2 13" xfId="50941" xr:uid="{00000000-0005-0000-0000-000055B40000}"/>
    <cellStyle name="Normal 7 3 2 14" xfId="50942" xr:uid="{00000000-0005-0000-0000-000056B40000}"/>
    <cellStyle name="Normal 7 3 2 2" xfId="8704" xr:uid="{00000000-0005-0000-0000-000057B40000}"/>
    <cellStyle name="Normal 7 3 2 2 2" xfId="32838" xr:uid="{00000000-0005-0000-0000-000058B40000}"/>
    <cellStyle name="Normal 7 3 2 2 2 2" xfId="32839" xr:uid="{00000000-0005-0000-0000-000059B40000}"/>
    <cellStyle name="Normal 7 3 2 2 2 3" xfId="32840" xr:uid="{00000000-0005-0000-0000-00005AB40000}"/>
    <cellStyle name="Normal 7 3 2 2 2_AVA DVA EL" xfId="32841" xr:uid="{00000000-0005-0000-0000-00005BB40000}"/>
    <cellStyle name="Normal 7 3 2 2 3" xfId="32842" xr:uid="{00000000-0005-0000-0000-00005CB40000}"/>
    <cellStyle name="Normal 7 3 2 2 3 2" xfId="32843" xr:uid="{00000000-0005-0000-0000-00005DB40000}"/>
    <cellStyle name="Normal 7 3 2 2 3 3" xfId="32844" xr:uid="{00000000-0005-0000-0000-00005EB40000}"/>
    <cellStyle name="Normal 7 3 2 2 3_AVA DVA EL" xfId="32845" xr:uid="{00000000-0005-0000-0000-00005FB40000}"/>
    <cellStyle name="Normal 7 3 2 2 4" xfId="32846" xr:uid="{00000000-0005-0000-0000-000060B40000}"/>
    <cellStyle name="Normal 7 3 2 2 4 2" xfId="32847" xr:uid="{00000000-0005-0000-0000-000061B40000}"/>
    <cellStyle name="Normal 7 3 2 2 4_AVA DVA EL" xfId="32848" xr:uid="{00000000-0005-0000-0000-000062B40000}"/>
    <cellStyle name="Normal 7 3 2 2 5" xfId="32849" xr:uid="{00000000-0005-0000-0000-000063B40000}"/>
    <cellStyle name="Normal 7 3 2 2 6" xfId="32850" xr:uid="{00000000-0005-0000-0000-000064B40000}"/>
    <cellStyle name="Normal 7 3 2 2 7" xfId="32851" xr:uid="{00000000-0005-0000-0000-000065B40000}"/>
    <cellStyle name="Normal 7 3 2 2_AVA DVA EL" xfId="32852" xr:uid="{00000000-0005-0000-0000-000066B40000}"/>
    <cellStyle name="Normal 7 3 2 3" xfId="32853" xr:uid="{00000000-0005-0000-0000-000067B40000}"/>
    <cellStyle name="Normal 7 3 2 3 2" xfId="32854" xr:uid="{00000000-0005-0000-0000-000068B40000}"/>
    <cellStyle name="Normal 7 3 2 3 2 2" xfId="32855" xr:uid="{00000000-0005-0000-0000-000069B40000}"/>
    <cellStyle name="Normal 7 3 2 3 2_AVA DVA EL" xfId="32856" xr:uid="{00000000-0005-0000-0000-00006AB40000}"/>
    <cellStyle name="Normal 7 3 2 3 3" xfId="32857" xr:uid="{00000000-0005-0000-0000-00006BB40000}"/>
    <cellStyle name="Normal 7 3 2 3 4" xfId="32858" xr:uid="{00000000-0005-0000-0000-00006CB40000}"/>
    <cellStyle name="Normal 7 3 2 3 5" xfId="50943" xr:uid="{00000000-0005-0000-0000-00006DB40000}"/>
    <cellStyle name="Normal 7 3 2 3_AVA DVA EL" xfId="32859" xr:uid="{00000000-0005-0000-0000-00006EB40000}"/>
    <cellStyle name="Normal 7 3 2 4" xfId="32860" xr:uid="{00000000-0005-0000-0000-00006FB40000}"/>
    <cellStyle name="Normal 7 3 2 4 2" xfId="32861" xr:uid="{00000000-0005-0000-0000-000070B40000}"/>
    <cellStyle name="Normal 7 3 2 4 2 2" xfId="32862" xr:uid="{00000000-0005-0000-0000-000071B40000}"/>
    <cellStyle name="Normal 7 3 2 4 2_AVA DVA EL" xfId="32863" xr:uid="{00000000-0005-0000-0000-000072B40000}"/>
    <cellStyle name="Normal 7 3 2 4 3" xfId="32864" xr:uid="{00000000-0005-0000-0000-000073B40000}"/>
    <cellStyle name="Normal 7 3 2 4 4" xfId="32865" xr:uid="{00000000-0005-0000-0000-000074B40000}"/>
    <cellStyle name="Normal 7 3 2 4 5" xfId="50944" xr:uid="{00000000-0005-0000-0000-000075B40000}"/>
    <cellStyle name="Normal 7 3 2 4_AVA DVA EL" xfId="32866" xr:uid="{00000000-0005-0000-0000-000076B40000}"/>
    <cellStyle name="Normal 7 3 2 5" xfId="32867" xr:uid="{00000000-0005-0000-0000-000077B40000}"/>
    <cellStyle name="Normal 7 3 2 5 2" xfId="32868" xr:uid="{00000000-0005-0000-0000-000078B40000}"/>
    <cellStyle name="Normal 7 3 2 5 2 2" xfId="32869" xr:uid="{00000000-0005-0000-0000-000079B40000}"/>
    <cellStyle name="Normal 7 3 2 5 2_AVA DVA EL" xfId="32870" xr:uid="{00000000-0005-0000-0000-00007AB40000}"/>
    <cellStyle name="Normal 7 3 2 5 3" xfId="32871" xr:uid="{00000000-0005-0000-0000-00007BB40000}"/>
    <cellStyle name="Normal 7 3 2 5 4" xfId="32872" xr:uid="{00000000-0005-0000-0000-00007CB40000}"/>
    <cellStyle name="Normal 7 3 2 5 5" xfId="50945" xr:uid="{00000000-0005-0000-0000-00007DB40000}"/>
    <cellStyle name="Normal 7 3 2 5_AVA DVA EL" xfId="32873" xr:uid="{00000000-0005-0000-0000-00007EB40000}"/>
    <cellStyle name="Normal 7 3 2 6" xfId="32874" xr:uid="{00000000-0005-0000-0000-00007FB40000}"/>
    <cellStyle name="Normal 7 3 2 6 2" xfId="32875" xr:uid="{00000000-0005-0000-0000-000080B40000}"/>
    <cellStyle name="Normal 7 3 2 6 3" xfId="32876" xr:uid="{00000000-0005-0000-0000-000081B40000}"/>
    <cellStyle name="Normal 7 3 2 6_AVA DVA EL" xfId="32877" xr:uid="{00000000-0005-0000-0000-000082B40000}"/>
    <cellStyle name="Normal 7 3 2 7" xfId="32878" xr:uid="{00000000-0005-0000-0000-000083B40000}"/>
    <cellStyle name="Normal 7 3 2 7 2" xfId="32879" xr:uid="{00000000-0005-0000-0000-000084B40000}"/>
    <cellStyle name="Normal 7 3 2 7 3" xfId="32880" xr:uid="{00000000-0005-0000-0000-000085B40000}"/>
    <cellStyle name="Normal 7 3 2 7_AVA DVA EL" xfId="32881" xr:uid="{00000000-0005-0000-0000-000086B40000}"/>
    <cellStyle name="Normal 7 3 2 8" xfId="32882" xr:uid="{00000000-0005-0000-0000-000087B40000}"/>
    <cellStyle name="Normal 7 3 2 8 2" xfId="32883" xr:uid="{00000000-0005-0000-0000-000088B40000}"/>
    <cellStyle name="Normal 7 3 2 8 3" xfId="32884" xr:uid="{00000000-0005-0000-0000-000089B40000}"/>
    <cellStyle name="Normal 7 3 2 8_AVA DVA EL" xfId="32885" xr:uid="{00000000-0005-0000-0000-00008AB40000}"/>
    <cellStyle name="Normal 7 3 2 9" xfId="32886" xr:uid="{00000000-0005-0000-0000-00008BB40000}"/>
    <cellStyle name="Normal 7 3 2 9 2" xfId="32887" xr:uid="{00000000-0005-0000-0000-00008CB40000}"/>
    <cellStyle name="Normal 7 3 2 9 3" xfId="32888" xr:uid="{00000000-0005-0000-0000-00008DB40000}"/>
    <cellStyle name="Normal 7 3 2 9_AVA DVA EL" xfId="32889" xr:uid="{00000000-0005-0000-0000-00008EB40000}"/>
    <cellStyle name="Normal 7 3 2_A01" xfId="8705" xr:uid="{00000000-0005-0000-0000-00008FB40000}"/>
    <cellStyle name="Normal 7 3 3" xfId="32890" xr:uid="{00000000-0005-0000-0000-000090B40000}"/>
    <cellStyle name="Normal 7 3 3 10" xfId="36016" xr:uid="{00000000-0005-0000-0000-000091B40000}"/>
    <cellStyle name="Normal 7 3 3 2" xfId="32891" xr:uid="{00000000-0005-0000-0000-000092B40000}"/>
    <cellStyle name="Normal 7 3 3 2 2" xfId="32892" xr:uid="{00000000-0005-0000-0000-000093B40000}"/>
    <cellStyle name="Normal 7 3 3 2 3" xfId="32893" xr:uid="{00000000-0005-0000-0000-000094B40000}"/>
    <cellStyle name="Normal 7 3 3 2_AVA DVA EL" xfId="32894" xr:uid="{00000000-0005-0000-0000-000095B40000}"/>
    <cellStyle name="Normal 7 3 3 3" xfId="32895" xr:uid="{00000000-0005-0000-0000-000096B40000}"/>
    <cellStyle name="Normal 7 3 3 3 2" xfId="32896" xr:uid="{00000000-0005-0000-0000-000097B40000}"/>
    <cellStyle name="Normal 7 3 3 3 3" xfId="32897" xr:uid="{00000000-0005-0000-0000-000098B40000}"/>
    <cellStyle name="Normal 7 3 3 3_AVA DVA EL" xfId="32898" xr:uid="{00000000-0005-0000-0000-000099B40000}"/>
    <cellStyle name="Normal 7 3 3 4" xfId="32899" xr:uid="{00000000-0005-0000-0000-00009AB40000}"/>
    <cellStyle name="Normal 7 3 3 4 2" xfId="32900" xr:uid="{00000000-0005-0000-0000-00009BB40000}"/>
    <cellStyle name="Normal 7 3 3 4 3" xfId="32901" xr:uid="{00000000-0005-0000-0000-00009CB40000}"/>
    <cellStyle name="Normal 7 3 3 4_AVA DVA EL" xfId="32902" xr:uid="{00000000-0005-0000-0000-00009DB40000}"/>
    <cellStyle name="Normal 7 3 3 5" xfId="32903" xr:uid="{00000000-0005-0000-0000-00009EB40000}"/>
    <cellStyle name="Normal 7 3 3 5 2" xfId="32904" xr:uid="{00000000-0005-0000-0000-00009FB40000}"/>
    <cellStyle name="Normal 7 3 3 5_AVA DVA EL" xfId="32905" xr:uid="{00000000-0005-0000-0000-0000A0B40000}"/>
    <cellStyle name="Normal 7 3 3 6" xfId="32906" xr:uid="{00000000-0005-0000-0000-0000A1B40000}"/>
    <cellStyle name="Normal 7 3 3 7" xfId="32907" xr:uid="{00000000-0005-0000-0000-0000A2B40000}"/>
    <cellStyle name="Normal 7 3 3 8" xfId="32908" xr:uid="{00000000-0005-0000-0000-0000A3B40000}"/>
    <cellStyle name="Normal 7 3 3 9" xfId="36170" xr:uid="{00000000-0005-0000-0000-0000A4B40000}"/>
    <cellStyle name="Normal 7 3 3_AVA DVA EL" xfId="32909" xr:uid="{00000000-0005-0000-0000-0000A5B40000}"/>
    <cellStyle name="Normal 7 3 4" xfId="32910" xr:uid="{00000000-0005-0000-0000-0000A6B40000}"/>
    <cellStyle name="Normal 7 3 4 2" xfId="32911" xr:uid="{00000000-0005-0000-0000-0000A7B40000}"/>
    <cellStyle name="Normal 7 3 4 2 2" xfId="32912" xr:uid="{00000000-0005-0000-0000-0000A8B40000}"/>
    <cellStyle name="Normal 7 3 4 2_AVA DVA EL" xfId="32913" xr:uid="{00000000-0005-0000-0000-0000A9B40000}"/>
    <cellStyle name="Normal 7 3 4 3" xfId="32914" xr:uid="{00000000-0005-0000-0000-0000AAB40000}"/>
    <cellStyle name="Normal 7 3 4 4" xfId="32915" xr:uid="{00000000-0005-0000-0000-0000ABB40000}"/>
    <cellStyle name="Normal 7 3 4 5" xfId="50946" xr:uid="{00000000-0005-0000-0000-0000ACB40000}"/>
    <cellStyle name="Normal 7 3 4_AVA DVA EL" xfId="32916" xr:uid="{00000000-0005-0000-0000-0000ADB40000}"/>
    <cellStyle name="Normal 7 3 5" xfId="32917" xr:uid="{00000000-0005-0000-0000-0000AEB40000}"/>
    <cellStyle name="Normal 7 3 5 2" xfId="32918" xr:uid="{00000000-0005-0000-0000-0000AFB40000}"/>
    <cellStyle name="Normal 7 3 5 2 2" xfId="32919" xr:uid="{00000000-0005-0000-0000-0000B0B40000}"/>
    <cellStyle name="Normal 7 3 5 2_AVA DVA EL" xfId="32920" xr:uid="{00000000-0005-0000-0000-0000B1B40000}"/>
    <cellStyle name="Normal 7 3 5 3" xfId="32921" xr:uid="{00000000-0005-0000-0000-0000B2B40000}"/>
    <cellStyle name="Normal 7 3 5 4" xfId="32922" xr:uid="{00000000-0005-0000-0000-0000B3B40000}"/>
    <cellStyle name="Normal 7 3 5 5" xfId="50947" xr:uid="{00000000-0005-0000-0000-0000B4B40000}"/>
    <cellStyle name="Normal 7 3 5_AVA DVA EL" xfId="32923" xr:uid="{00000000-0005-0000-0000-0000B5B40000}"/>
    <cellStyle name="Normal 7 3 6" xfId="32924" xr:uid="{00000000-0005-0000-0000-0000B6B40000}"/>
    <cellStyle name="Normal 7 3 6 2" xfId="32925" xr:uid="{00000000-0005-0000-0000-0000B7B40000}"/>
    <cellStyle name="Normal 7 3 6 2 2" xfId="32926" xr:uid="{00000000-0005-0000-0000-0000B8B40000}"/>
    <cellStyle name="Normal 7 3 6 2_AVA DVA EL" xfId="32927" xr:uid="{00000000-0005-0000-0000-0000B9B40000}"/>
    <cellStyle name="Normal 7 3 6 3" xfId="32928" xr:uid="{00000000-0005-0000-0000-0000BAB40000}"/>
    <cellStyle name="Normal 7 3 6 4" xfId="32929" xr:uid="{00000000-0005-0000-0000-0000BBB40000}"/>
    <cellStyle name="Normal 7 3 6 5" xfId="50948" xr:uid="{00000000-0005-0000-0000-0000BCB40000}"/>
    <cellStyle name="Normal 7 3 6_AVA DVA EL" xfId="32930" xr:uid="{00000000-0005-0000-0000-0000BDB40000}"/>
    <cellStyle name="Normal 7 3 7" xfId="32931" xr:uid="{00000000-0005-0000-0000-0000BEB40000}"/>
    <cellStyle name="Normal 7 3 7 2" xfId="32932" xr:uid="{00000000-0005-0000-0000-0000BFB40000}"/>
    <cellStyle name="Normal 7 3 7 3" xfId="32933" xr:uid="{00000000-0005-0000-0000-0000C0B40000}"/>
    <cellStyle name="Normal 7 3 7_AVA DVA EL" xfId="32934" xr:uid="{00000000-0005-0000-0000-0000C1B40000}"/>
    <cellStyle name="Normal 7 3 8" xfId="32935" xr:uid="{00000000-0005-0000-0000-0000C2B40000}"/>
    <cellStyle name="Normal 7 3 8 2" xfId="32936" xr:uid="{00000000-0005-0000-0000-0000C3B40000}"/>
    <cellStyle name="Normal 7 3 8 3" xfId="32937" xr:uid="{00000000-0005-0000-0000-0000C4B40000}"/>
    <cellStyle name="Normal 7 3 8_AVA DVA EL" xfId="32938" xr:uid="{00000000-0005-0000-0000-0000C5B40000}"/>
    <cellStyle name="Normal 7 3 9" xfId="32939" xr:uid="{00000000-0005-0000-0000-0000C6B40000}"/>
    <cellStyle name="Normal 7 3 9 2" xfId="32940" xr:uid="{00000000-0005-0000-0000-0000C7B40000}"/>
    <cellStyle name="Normal 7 3 9 3" xfId="32941" xr:uid="{00000000-0005-0000-0000-0000C8B40000}"/>
    <cellStyle name="Normal 7 3 9_AVA DVA EL" xfId="32942" xr:uid="{00000000-0005-0000-0000-0000C9B40000}"/>
    <cellStyle name="Normal 7 3_4Q16" xfId="32943" xr:uid="{00000000-0005-0000-0000-0000CAB40000}"/>
    <cellStyle name="Normal 7 4" xfId="8706" xr:uid="{00000000-0005-0000-0000-0000CBB40000}"/>
    <cellStyle name="Normal 7 4 10" xfId="50949" xr:uid="{00000000-0005-0000-0000-0000CCB40000}"/>
    <cellStyle name="Normal 7 4 2" xfId="32944" xr:uid="{00000000-0005-0000-0000-0000CDB40000}"/>
    <cellStyle name="Normal 7 4 2 2" xfId="32945" xr:uid="{00000000-0005-0000-0000-0000CEB40000}"/>
    <cellStyle name="Normal 7 4 2 2 2" xfId="32946" xr:uid="{00000000-0005-0000-0000-0000CFB40000}"/>
    <cellStyle name="Normal 7 4 2 2_AVA DVA EL" xfId="32947" xr:uid="{00000000-0005-0000-0000-0000D0B40000}"/>
    <cellStyle name="Normal 7 4 2 3" xfId="32948" xr:uid="{00000000-0005-0000-0000-0000D1B40000}"/>
    <cellStyle name="Normal 7 4 2 4" xfId="32949" xr:uid="{00000000-0005-0000-0000-0000D2B40000}"/>
    <cellStyle name="Normal 7 4 2 5" xfId="36327" xr:uid="{00000000-0005-0000-0000-0000D3B40000}"/>
    <cellStyle name="Normal 7 4 2 6" xfId="36433" xr:uid="{00000000-0005-0000-0000-0000D4B40000}"/>
    <cellStyle name="Normal 7 4 2_AVA DVA EL" xfId="32950" xr:uid="{00000000-0005-0000-0000-0000D5B40000}"/>
    <cellStyle name="Normal 7 4 3" xfId="32951" xr:uid="{00000000-0005-0000-0000-0000D6B40000}"/>
    <cellStyle name="Normal 7 4 3 2" xfId="32952" xr:uid="{00000000-0005-0000-0000-0000D7B40000}"/>
    <cellStyle name="Normal 7 4 3 3" xfId="32953" xr:uid="{00000000-0005-0000-0000-0000D8B40000}"/>
    <cellStyle name="Normal 7 4 3 4" xfId="50950" xr:uid="{00000000-0005-0000-0000-0000D9B40000}"/>
    <cellStyle name="Normal 7 4 3 5" xfId="50951" xr:uid="{00000000-0005-0000-0000-0000DAB40000}"/>
    <cellStyle name="Normal 7 4 3_AVA DVA EL" xfId="32954" xr:uid="{00000000-0005-0000-0000-0000DBB40000}"/>
    <cellStyle name="Normal 7 4 4" xfId="32955" xr:uid="{00000000-0005-0000-0000-0000DCB40000}"/>
    <cellStyle name="Normal 7 4 4 2" xfId="32956" xr:uid="{00000000-0005-0000-0000-0000DDB40000}"/>
    <cellStyle name="Normal 7 4 4 3" xfId="32957" xr:uid="{00000000-0005-0000-0000-0000DEB40000}"/>
    <cellStyle name="Normal 7 4 4 4" xfId="50952" xr:uid="{00000000-0005-0000-0000-0000DFB40000}"/>
    <cellStyle name="Normal 7 4 4 5" xfId="50953" xr:uid="{00000000-0005-0000-0000-0000E0B40000}"/>
    <cellStyle name="Normal 7 4 4_AVA DVA EL" xfId="32958" xr:uid="{00000000-0005-0000-0000-0000E1B40000}"/>
    <cellStyle name="Normal 7 4 5" xfId="32959" xr:uid="{00000000-0005-0000-0000-0000E2B40000}"/>
    <cellStyle name="Normal 7 4 5 2" xfId="32960" xr:uid="{00000000-0005-0000-0000-0000E3B40000}"/>
    <cellStyle name="Normal 7 4 5 3" xfId="32961" xr:uid="{00000000-0005-0000-0000-0000E4B40000}"/>
    <cellStyle name="Normal 7 4 5 4" xfId="50954" xr:uid="{00000000-0005-0000-0000-0000E5B40000}"/>
    <cellStyle name="Normal 7 4 5 5" xfId="50955" xr:uid="{00000000-0005-0000-0000-0000E6B40000}"/>
    <cellStyle name="Normal 7 4 5_AVA DVA EL" xfId="32962" xr:uid="{00000000-0005-0000-0000-0000E7B40000}"/>
    <cellStyle name="Normal 7 4 6" xfId="32963" xr:uid="{00000000-0005-0000-0000-0000E8B40000}"/>
    <cellStyle name="Normal 7 4 6 2" xfId="32964" xr:uid="{00000000-0005-0000-0000-0000E9B40000}"/>
    <cellStyle name="Normal 7 4 6_AVA DVA EL" xfId="32965" xr:uid="{00000000-0005-0000-0000-0000EAB40000}"/>
    <cellStyle name="Normal 7 4 7" xfId="32966" xr:uid="{00000000-0005-0000-0000-0000EBB40000}"/>
    <cellStyle name="Normal 7 4 8" xfId="50956" xr:uid="{00000000-0005-0000-0000-0000ECB40000}"/>
    <cellStyle name="Normal 7 4 9" xfId="50957" xr:uid="{00000000-0005-0000-0000-0000EDB40000}"/>
    <cellStyle name="Normal 7 4_A01" xfId="35972" xr:uid="{00000000-0005-0000-0000-0000EEB40000}"/>
    <cellStyle name="Normal 7 5" xfId="8707" xr:uid="{00000000-0005-0000-0000-0000EFB40000}"/>
    <cellStyle name="Normal 7 5 2" xfId="32967" xr:uid="{00000000-0005-0000-0000-0000F0B40000}"/>
    <cellStyle name="Normal 7 5 2 2" xfId="32968" xr:uid="{00000000-0005-0000-0000-0000F1B40000}"/>
    <cellStyle name="Normal 7 5 2 3" xfId="32969" xr:uid="{00000000-0005-0000-0000-0000F2B40000}"/>
    <cellStyle name="Normal 7 5 2_AVA DVA EL" xfId="32970" xr:uid="{00000000-0005-0000-0000-0000F3B40000}"/>
    <cellStyle name="Normal 7 5 3" xfId="32971" xr:uid="{00000000-0005-0000-0000-0000F4B40000}"/>
    <cellStyle name="Normal 7 5 3 2" xfId="32972" xr:uid="{00000000-0005-0000-0000-0000F5B40000}"/>
    <cellStyle name="Normal 7 5 3_AVA DVA EL" xfId="32973" xr:uid="{00000000-0005-0000-0000-0000F6B40000}"/>
    <cellStyle name="Normal 7 5 4" xfId="32974" xr:uid="{00000000-0005-0000-0000-0000F7B40000}"/>
    <cellStyle name="Normal 7 5 5" xfId="32975" xr:uid="{00000000-0005-0000-0000-0000F8B40000}"/>
    <cellStyle name="Normal 7 5 6" xfId="50958" xr:uid="{00000000-0005-0000-0000-0000F9B40000}"/>
    <cellStyle name="Normal 7 5 7" xfId="50959" xr:uid="{00000000-0005-0000-0000-0000FAB40000}"/>
    <cellStyle name="Normal 7 5 8" xfId="50960" xr:uid="{00000000-0005-0000-0000-0000FBB40000}"/>
    <cellStyle name="Normal 7 5_A01" xfId="35973" xr:uid="{00000000-0005-0000-0000-0000FCB40000}"/>
    <cellStyle name="Normal 7 6" xfId="8708" xr:uid="{00000000-0005-0000-0000-0000FDB40000}"/>
    <cellStyle name="Normal 7 6 2" xfId="32976" xr:uid="{00000000-0005-0000-0000-0000FEB40000}"/>
    <cellStyle name="Normal 7 6 2 2" xfId="32977" xr:uid="{00000000-0005-0000-0000-0000FFB40000}"/>
    <cellStyle name="Normal 7 6 2 3" xfId="32978" xr:uid="{00000000-0005-0000-0000-000000B50000}"/>
    <cellStyle name="Normal 7 6 2_AVA DVA EL" xfId="32979" xr:uid="{00000000-0005-0000-0000-000001B50000}"/>
    <cellStyle name="Normal 7 6 3" xfId="32980" xr:uid="{00000000-0005-0000-0000-000002B50000}"/>
    <cellStyle name="Normal 7 6 3 2" xfId="32981" xr:uid="{00000000-0005-0000-0000-000003B50000}"/>
    <cellStyle name="Normal 7 6 3_AVA DVA EL" xfId="32982" xr:uid="{00000000-0005-0000-0000-000004B50000}"/>
    <cellStyle name="Normal 7 6 4" xfId="32983" xr:uid="{00000000-0005-0000-0000-000005B50000}"/>
    <cellStyle name="Normal 7 6 5" xfId="32984" xr:uid="{00000000-0005-0000-0000-000006B50000}"/>
    <cellStyle name="Normal 7 6 6" xfId="50961" xr:uid="{00000000-0005-0000-0000-000007B50000}"/>
    <cellStyle name="Normal 7 6_AVA DVA EL" xfId="32985" xr:uid="{00000000-0005-0000-0000-000008B50000}"/>
    <cellStyle name="Normal 7 7" xfId="8709" xr:uid="{00000000-0005-0000-0000-000009B50000}"/>
    <cellStyle name="Normal 7 7 2" xfId="32986" xr:uid="{00000000-0005-0000-0000-00000AB50000}"/>
    <cellStyle name="Normal 7 7 2 2" xfId="32987" xr:uid="{00000000-0005-0000-0000-00000BB50000}"/>
    <cellStyle name="Normal 7 7 2 3" xfId="32988" xr:uid="{00000000-0005-0000-0000-00000CB50000}"/>
    <cellStyle name="Normal 7 7 2_AVA DVA EL" xfId="32989" xr:uid="{00000000-0005-0000-0000-00000DB50000}"/>
    <cellStyle name="Normal 7 7 3" xfId="32990" xr:uid="{00000000-0005-0000-0000-00000EB50000}"/>
    <cellStyle name="Normal 7 7 3 2" xfId="32991" xr:uid="{00000000-0005-0000-0000-00000FB50000}"/>
    <cellStyle name="Normal 7 7 3_AVA DVA EL" xfId="32992" xr:uid="{00000000-0005-0000-0000-000010B50000}"/>
    <cellStyle name="Normal 7 7 4" xfId="32993" xr:uid="{00000000-0005-0000-0000-000011B50000}"/>
    <cellStyle name="Normal 7 7 5" xfId="32994" xr:uid="{00000000-0005-0000-0000-000012B50000}"/>
    <cellStyle name="Normal 7 7 6" xfId="50962" xr:uid="{00000000-0005-0000-0000-000013B50000}"/>
    <cellStyle name="Normal 7 7_AVA DVA EL" xfId="32995" xr:uid="{00000000-0005-0000-0000-000014B50000}"/>
    <cellStyle name="Normal 7 8" xfId="8710" xr:uid="{00000000-0005-0000-0000-000015B50000}"/>
    <cellStyle name="Normal 7 8 2" xfId="32996" xr:uid="{00000000-0005-0000-0000-000016B50000}"/>
    <cellStyle name="Normal 7 8 2 2" xfId="32997" xr:uid="{00000000-0005-0000-0000-000017B50000}"/>
    <cellStyle name="Normal 7 8 2 3" xfId="32998" xr:uid="{00000000-0005-0000-0000-000018B50000}"/>
    <cellStyle name="Normal 7 8 2_AVA DVA EL" xfId="32999" xr:uid="{00000000-0005-0000-0000-000019B50000}"/>
    <cellStyle name="Normal 7 8 3" xfId="33000" xr:uid="{00000000-0005-0000-0000-00001AB50000}"/>
    <cellStyle name="Normal 7 8 3 2" xfId="33001" xr:uid="{00000000-0005-0000-0000-00001BB50000}"/>
    <cellStyle name="Normal 7 8 3_AVA DVA EL" xfId="33002" xr:uid="{00000000-0005-0000-0000-00001CB50000}"/>
    <cellStyle name="Normal 7 8 4" xfId="33003" xr:uid="{00000000-0005-0000-0000-00001DB50000}"/>
    <cellStyle name="Normal 7 8 5" xfId="33004" xr:uid="{00000000-0005-0000-0000-00001EB50000}"/>
    <cellStyle name="Normal 7 8 6" xfId="50963" xr:uid="{00000000-0005-0000-0000-00001FB50000}"/>
    <cellStyle name="Normal 7 8_AVA DVA EL" xfId="33005" xr:uid="{00000000-0005-0000-0000-000020B50000}"/>
    <cellStyle name="Normal 7 9" xfId="8711" xr:uid="{00000000-0005-0000-0000-000021B50000}"/>
    <cellStyle name="Normal 7 9 2" xfId="33006" xr:uid="{00000000-0005-0000-0000-000022B50000}"/>
    <cellStyle name="Normal 7 9 2 2" xfId="33007" xr:uid="{00000000-0005-0000-0000-000023B50000}"/>
    <cellStyle name="Normal 7 9 2 3" xfId="33008" xr:uid="{00000000-0005-0000-0000-000024B50000}"/>
    <cellStyle name="Normal 7 9 2_AVA DVA EL" xfId="33009" xr:uid="{00000000-0005-0000-0000-000025B50000}"/>
    <cellStyle name="Normal 7 9 3" xfId="33010" xr:uid="{00000000-0005-0000-0000-000026B50000}"/>
    <cellStyle name="Normal 7 9_AVA DVA EL" xfId="33011"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2" xr:uid="{00000000-0005-0000-0000-00002CB50000}"/>
    <cellStyle name="Normal 70 2_AVA DVA EL" xfId="33013" xr:uid="{00000000-0005-0000-0000-00002DB50000}"/>
    <cellStyle name="Normal 70 3" xfId="8716" xr:uid="{00000000-0005-0000-0000-00002EB50000}"/>
    <cellStyle name="Normal 70 4" xfId="33014" xr:uid="{00000000-0005-0000-0000-00002FB50000}"/>
    <cellStyle name="Normal 70_AVA DVA EL" xfId="33015" xr:uid="{00000000-0005-0000-0000-000030B50000}"/>
    <cellStyle name="Normal 71" xfId="8717" xr:uid="{00000000-0005-0000-0000-000031B50000}"/>
    <cellStyle name="Normal 71 2" xfId="8718" xr:uid="{00000000-0005-0000-0000-000032B50000}"/>
    <cellStyle name="Normal 71 2 2" xfId="33016" xr:uid="{00000000-0005-0000-0000-000033B50000}"/>
    <cellStyle name="Normal 71 2 3" xfId="33017" xr:uid="{00000000-0005-0000-0000-000034B50000}"/>
    <cellStyle name="Normal 71 2_AVA DVA EL" xfId="33018" xr:uid="{00000000-0005-0000-0000-000035B50000}"/>
    <cellStyle name="Normal 71 3" xfId="8719" xr:uid="{00000000-0005-0000-0000-000036B50000}"/>
    <cellStyle name="Normal 71 4" xfId="33019" xr:uid="{00000000-0005-0000-0000-000037B50000}"/>
    <cellStyle name="Normal 71_AVA DVA EL" xfId="33020"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1" xr:uid="{00000000-0005-0000-0000-00003CB50000}"/>
    <cellStyle name="Normal 72 2_AVA DVA EL" xfId="33022" xr:uid="{00000000-0005-0000-0000-00003DB50000}"/>
    <cellStyle name="Normal 72 3" xfId="8723" xr:uid="{00000000-0005-0000-0000-00003EB50000}"/>
    <cellStyle name="Normal 72 3 2" xfId="33023" xr:uid="{00000000-0005-0000-0000-00003FB50000}"/>
    <cellStyle name="Normal 72 3 3" xfId="33024" xr:uid="{00000000-0005-0000-0000-000040B50000}"/>
    <cellStyle name="Normal 72 3_AVA DVA EL" xfId="33025" xr:uid="{00000000-0005-0000-0000-000041B50000}"/>
    <cellStyle name="Normal 72 4" xfId="33026" xr:uid="{00000000-0005-0000-0000-000042B50000}"/>
    <cellStyle name="Normal 72 4 2" xfId="33027" xr:uid="{00000000-0005-0000-0000-000043B50000}"/>
    <cellStyle name="Normal 72 4 3" xfId="33028" xr:uid="{00000000-0005-0000-0000-000044B50000}"/>
    <cellStyle name="Normal 72 4_AVA DVA EL" xfId="33029" xr:uid="{00000000-0005-0000-0000-000045B50000}"/>
    <cellStyle name="Normal 72 5" xfId="33030" xr:uid="{00000000-0005-0000-0000-000046B50000}"/>
    <cellStyle name="Normal 72 5 2" xfId="33031" xr:uid="{00000000-0005-0000-0000-000047B50000}"/>
    <cellStyle name="Normal 72 5 3" xfId="33032" xr:uid="{00000000-0005-0000-0000-000048B50000}"/>
    <cellStyle name="Normal 72 5_AVA DVA EL" xfId="33033" xr:uid="{00000000-0005-0000-0000-000049B50000}"/>
    <cellStyle name="Normal 72 6" xfId="33034" xr:uid="{00000000-0005-0000-0000-00004AB50000}"/>
    <cellStyle name="Normal 72 6 2" xfId="33035" xr:uid="{00000000-0005-0000-0000-00004BB50000}"/>
    <cellStyle name="Normal 72 6 3" xfId="33036" xr:uid="{00000000-0005-0000-0000-00004CB50000}"/>
    <cellStyle name="Normal 72 6_AVA DVA EL" xfId="33037" xr:uid="{00000000-0005-0000-0000-00004DB50000}"/>
    <cellStyle name="Normal 72 7" xfId="33038" xr:uid="{00000000-0005-0000-0000-00004EB50000}"/>
    <cellStyle name="Normal 72 8" xfId="33039" xr:uid="{00000000-0005-0000-0000-00004FB50000}"/>
    <cellStyle name="Normal 72_AVA DVA EL" xfId="33040"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1" xr:uid="{00000000-0005-0000-0000-000054B50000}"/>
    <cellStyle name="Normal 73 2 2 3" xfId="33042" xr:uid="{00000000-0005-0000-0000-000055B50000}"/>
    <cellStyle name="Normal 73 2 2_AVA DVA EL" xfId="33043" xr:uid="{00000000-0005-0000-0000-000056B50000}"/>
    <cellStyle name="Normal 73 2 3" xfId="33044" xr:uid="{00000000-0005-0000-0000-000057B50000}"/>
    <cellStyle name="Normal 73 2 4" xfId="33045" xr:uid="{00000000-0005-0000-0000-000058B50000}"/>
    <cellStyle name="Normal 73 2_AVA DVA EL" xfId="33046" xr:uid="{00000000-0005-0000-0000-000059B50000}"/>
    <cellStyle name="Normal 73 3" xfId="8727" xr:uid="{00000000-0005-0000-0000-00005AB50000}"/>
    <cellStyle name="Normal 73 3 2" xfId="33047" xr:uid="{00000000-0005-0000-0000-00005BB50000}"/>
    <cellStyle name="Normal 73 3 3" xfId="33048" xr:uid="{00000000-0005-0000-0000-00005CB50000}"/>
    <cellStyle name="Normal 73 3_AVA DVA EL" xfId="33049" xr:uid="{00000000-0005-0000-0000-00005DB50000}"/>
    <cellStyle name="Normal 73 4" xfId="33050" xr:uid="{00000000-0005-0000-0000-00005EB50000}"/>
    <cellStyle name="Normal 73 4 2" xfId="33051" xr:uid="{00000000-0005-0000-0000-00005FB50000}"/>
    <cellStyle name="Normal 73 4 3" xfId="33052" xr:uid="{00000000-0005-0000-0000-000060B50000}"/>
    <cellStyle name="Normal 73 4_AVA DVA EL" xfId="33053" xr:uid="{00000000-0005-0000-0000-000061B50000}"/>
    <cellStyle name="Normal 73 5" xfId="33054" xr:uid="{00000000-0005-0000-0000-000062B50000}"/>
    <cellStyle name="Normal 73 5 2" xfId="33055" xr:uid="{00000000-0005-0000-0000-000063B50000}"/>
    <cellStyle name="Normal 73 5 3" xfId="33056" xr:uid="{00000000-0005-0000-0000-000064B50000}"/>
    <cellStyle name="Normal 73 5_AVA DVA EL" xfId="33057" xr:uid="{00000000-0005-0000-0000-000065B50000}"/>
    <cellStyle name="Normal 73 6" xfId="33058" xr:uid="{00000000-0005-0000-0000-000066B50000}"/>
    <cellStyle name="Normal 73 6 2" xfId="33059" xr:uid="{00000000-0005-0000-0000-000067B50000}"/>
    <cellStyle name="Normal 73 6 3" xfId="33060" xr:uid="{00000000-0005-0000-0000-000068B50000}"/>
    <cellStyle name="Normal 73 6_AVA DVA EL" xfId="33061" xr:uid="{00000000-0005-0000-0000-000069B50000}"/>
    <cellStyle name="Normal 73 7" xfId="33062" xr:uid="{00000000-0005-0000-0000-00006AB50000}"/>
    <cellStyle name="Normal 73 8" xfId="33063" xr:uid="{00000000-0005-0000-0000-00006BB50000}"/>
    <cellStyle name="Normal 73_AVA DVA EL" xfId="33064"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5" xr:uid="{00000000-0005-0000-0000-000070B50000}"/>
    <cellStyle name="Normal 74 2_AVA DVA EL" xfId="33066" xr:uid="{00000000-0005-0000-0000-000071B50000}"/>
    <cellStyle name="Normal 74 3" xfId="8731" xr:uid="{00000000-0005-0000-0000-000072B50000}"/>
    <cellStyle name="Normal 74 3 2" xfId="33067" xr:uid="{00000000-0005-0000-0000-000073B50000}"/>
    <cellStyle name="Normal 74 3 3" xfId="33068" xr:uid="{00000000-0005-0000-0000-000074B50000}"/>
    <cellStyle name="Normal 74 3_AVA DVA EL" xfId="33069" xr:uid="{00000000-0005-0000-0000-000075B50000}"/>
    <cellStyle name="Normal 74 4" xfId="33070" xr:uid="{00000000-0005-0000-0000-000076B50000}"/>
    <cellStyle name="Normal 74 4 2" xfId="33071" xr:uid="{00000000-0005-0000-0000-000077B50000}"/>
    <cellStyle name="Normal 74 4 3" xfId="33072" xr:uid="{00000000-0005-0000-0000-000078B50000}"/>
    <cellStyle name="Normal 74 4_AVA DVA EL" xfId="33073" xr:uid="{00000000-0005-0000-0000-000079B50000}"/>
    <cellStyle name="Normal 74 5" xfId="33074" xr:uid="{00000000-0005-0000-0000-00007AB50000}"/>
    <cellStyle name="Normal 74 5 2" xfId="33075" xr:uid="{00000000-0005-0000-0000-00007BB50000}"/>
    <cellStyle name="Normal 74 5 3" xfId="33076" xr:uid="{00000000-0005-0000-0000-00007CB50000}"/>
    <cellStyle name="Normal 74 5_AVA DVA EL" xfId="33077" xr:uid="{00000000-0005-0000-0000-00007DB50000}"/>
    <cellStyle name="Normal 74 6" xfId="33078" xr:uid="{00000000-0005-0000-0000-00007EB50000}"/>
    <cellStyle name="Normal 74 6 2" xfId="33079" xr:uid="{00000000-0005-0000-0000-00007FB50000}"/>
    <cellStyle name="Normal 74 6 3" xfId="33080" xr:uid="{00000000-0005-0000-0000-000080B50000}"/>
    <cellStyle name="Normal 74 6_AVA DVA EL" xfId="33081" xr:uid="{00000000-0005-0000-0000-000081B50000}"/>
    <cellStyle name="Normal 74 7" xfId="33082" xr:uid="{00000000-0005-0000-0000-000082B50000}"/>
    <cellStyle name="Normal 74 8" xfId="33083" xr:uid="{00000000-0005-0000-0000-000083B50000}"/>
    <cellStyle name="Normal 74_AVA DVA EL" xfId="33084" xr:uid="{00000000-0005-0000-0000-000084B50000}"/>
    <cellStyle name="Normal 75" xfId="8732" xr:uid="{00000000-0005-0000-0000-000085B50000}"/>
    <cellStyle name="Normal 75 2" xfId="8733" xr:uid="{00000000-0005-0000-0000-000086B50000}"/>
    <cellStyle name="Normal 75 2 2" xfId="33085" xr:uid="{00000000-0005-0000-0000-000087B50000}"/>
    <cellStyle name="Normal 75 2 3" xfId="33086" xr:uid="{00000000-0005-0000-0000-000088B50000}"/>
    <cellStyle name="Normal 75 2_AVA DVA EL" xfId="33087" xr:uid="{00000000-0005-0000-0000-000089B50000}"/>
    <cellStyle name="Normal 75 3" xfId="33088" xr:uid="{00000000-0005-0000-0000-00008AB50000}"/>
    <cellStyle name="Normal 75 4" xfId="33089" xr:uid="{00000000-0005-0000-0000-00008BB50000}"/>
    <cellStyle name="Normal 75_AVA DVA EL" xfId="33090"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1" xr:uid="{00000000-0005-0000-0000-000096B50000}"/>
    <cellStyle name="Normal 76 3" xfId="8743" xr:uid="{00000000-0005-0000-0000-000097B50000}"/>
    <cellStyle name="Normal 76 4" xfId="33092" xr:uid="{00000000-0005-0000-0000-000098B50000}"/>
    <cellStyle name="Normal 76_AVA DVA EL" xfId="33093" xr:uid="{00000000-0005-0000-0000-000099B50000}"/>
    <cellStyle name="Normal 77" xfId="8744" xr:uid="{00000000-0005-0000-0000-00009AB50000}"/>
    <cellStyle name="Normal 77 2" xfId="8745" xr:uid="{00000000-0005-0000-0000-00009BB50000}"/>
    <cellStyle name="Normal 77 2 2" xfId="33094" xr:uid="{00000000-0005-0000-0000-00009CB50000}"/>
    <cellStyle name="Normal 77 2 3" xfId="33095" xr:uid="{00000000-0005-0000-0000-00009DB50000}"/>
    <cellStyle name="Normal 77 2_AVA DVA EL" xfId="33096" xr:uid="{00000000-0005-0000-0000-00009EB50000}"/>
    <cellStyle name="Normal 77 3" xfId="33097" xr:uid="{00000000-0005-0000-0000-00009FB50000}"/>
    <cellStyle name="Normal 77 3 2" xfId="33098" xr:uid="{00000000-0005-0000-0000-0000A0B50000}"/>
    <cellStyle name="Normal 77 3 3" xfId="33099" xr:uid="{00000000-0005-0000-0000-0000A1B50000}"/>
    <cellStyle name="Normal 77 3_AVA DVA EL" xfId="33100" xr:uid="{00000000-0005-0000-0000-0000A2B50000}"/>
    <cellStyle name="Normal 77 4" xfId="33101" xr:uid="{00000000-0005-0000-0000-0000A3B50000}"/>
    <cellStyle name="Normal 77 5" xfId="33102" xr:uid="{00000000-0005-0000-0000-0000A4B50000}"/>
    <cellStyle name="Normal 77_AVA DVA EL" xfId="33103" xr:uid="{00000000-0005-0000-0000-0000A5B50000}"/>
    <cellStyle name="Normal 78" xfId="8746" xr:uid="{00000000-0005-0000-0000-0000A6B50000}"/>
    <cellStyle name="Normal 78 2" xfId="8747" xr:uid="{00000000-0005-0000-0000-0000A7B50000}"/>
    <cellStyle name="Normal 78 2 2" xfId="33104" xr:uid="{00000000-0005-0000-0000-0000A8B50000}"/>
    <cellStyle name="Normal 78 2 3" xfId="33105" xr:uid="{00000000-0005-0000-0000-0000A9B50000}"/>
    <cellStyle name="Normal 78 2_AVA DVA EL" xfId="33106" xr:uid="{00000000-0005-0000-0000-0000AAB50000}"/>
    <cellStyle name="Normal 78 3" xfId="33107" xr:uid="{00000000-0005-0000-0000-0000ABB50000}"/>
    <cellStyle name="Normal 78 4" xfId="33108" xr:uid="{00000000-0005-0000-0000-0000ACB50000}"/>
    <cellStyle name="Normal 78_AVA DVA EL" xfId="33109" xr:uid="{00000000-0005-0000-0000-0000ADB50000}"/>
    <cellStyle name="Normal 79" xfId="8748" xr:uid="{00000000-0005-0000-0000-0000AEB50000}"/>
    <cellStyle name="Normal 79 2" xfId="8749" xr:uid="{00000000-0005-0000-0000-0000AFB50000}"/>
    <cellStyle name="Normal 79 2 2" xfId="33110" xr:uid="{00000000-0005-0000-0000-0000B0B50000}"/>
    <cellStyle name="Normal 79 2 3" xfId="33111" xr:uid="{00000000-0005-0000-0000-0000B1B50000}"/>
    <cellStyle name="Normal 79 2_AVA DVA EL" xfId="33112" xr:uid="{00000000-0005-0000-0000-0000B2B50000}"/>
    <cellStyle name="Normal 79 3" xfId="33113" xr:uid="{00000000-0005-0000-0000-0000B3B50000}"/>
    <cellStyle name="Normal 79 4" xfId="33114" xr:uid="{00000000-0005-0000-0000-0000B4B50000}"/>
    <cellStyle name="Normal 79_AVA DVA EL" xfId="33115" xr:uid="{00000000-0005-0000-0000-0000B5B50000}"/>
    <cellStyle name="Normal 8" xfId="8750" xr:uid="{00000000-0005-0000-0000-0000B6B50000}"/>
    <cellStyle name="Normal 8 10" xfId="33116" xr:uid="{00000000-0005-0000-0000-0000B7B50000}"/>
    <cellStyle name="Normal 8 10 2" xfId="33117" xr:uid="{00000000-0005-0000-0000-0000B8B50000}"/>
    <cellStyle name="Normal 8 10 2 2" xfId="33118" xr:uid="{00000000-0005-0000-0000-0000B9B50000}"/>
    <cellStyle name="Normal 8 10 2 3" xfId="33119" xr:uid="{00000000-0005-0000-0000-0000BAB50000}"/>
    <cellStyle name="Normal 8 10 2_AVA DVA EL" xfId="33120" xr:uid="{00000000-0005-0000-0000-0000BBB50000}"/>
    <cellStyle name="Normal 8 10 3" xfId="33121" xr:uid="{00000000-0005-0000-0000-0000BCB50000}"/>
    <cellStyle name="Normal 8 10 4" xfId="33122" xr:uid="{00000000-0005-0000-0000-0000BDB50000}"/>
    <cellStyle name="Normal 8 10_AVA DVA EL" xfId="33123" xr:uid="{00000000-0005-0000-0000-0000BEB50000}"/>
    <cellStyle name="Normal 8 11" xfId="33124" xr:uid="{00000000-0005-0000-0000-0000BFB50000}"/>
    <cellStyle name="Normal 8 11 2" xfId="33125" xr:uid="{00000000-0005-0000-0000-0000C0B50000}"/>
    <cellStyle name="Normal 8 11 2 2" xfId="33126" xr:uid="{00000000-0005-0000-0000-0000C1B50000}"/>
    <cellStyle name="Normal 8 11 2 3" xfId="33127" xr:uid="{00000000-0005-0000-0000-0000C2B50000}"/>
    <cellStyle name="Normal 8 11 2_AVA DVA EL" xfId="33128" xr:uid="{00000000-0005-0000-0000-0000C3B50000}"/>
    <cellStyle name="Normal 8 11 3" xfId="33129" xr:uid="{00000000-0005-0000-0000-0000C4B50000}"/>
    <cellStyle name="Normal 8 11 3 2" xfId="33130" xr:uid="{00000000-0005-0000-0000-0000C5B50000}"/>
    <cellStyle name="Normal 8 11 3 3" xfId="33131" xr:uid="{00000000-0005-0000-0000-0000C6B50000}"/>
    <cellStyle name="Normal 8 11 3_AVA DVA EL" xfId="33132" xr:uid="{00000000-0005-0000-0000-0000C7B50000}"/>
    <cellStyle name="Normal 8 11 4" xfId="33133" xr:uid="{00000000-0005-0000-0000-0000C8B50000}"/>
    <cellStyle name="Normal 8 11 5" xfId="33134" xr:uid="{00000000-0005-0000-0000-0000C9B50000}"/>
    <cellStyle name="Normal 8 11_AVA DVA EL" xfId="33135" xr:uid="{00000000-0005-0000-0000-0000CAB50000}"/>
    <cellStyle name="Normal 8 12" xfId="33136" xr:uid="{00000000-0005-0000-0000-0000CBB50000}"/>
    <cellStyle name="Normal 8 12 2" xfId="33137" xr:uid="{00000000-0005-0000-0000-0000CCB50000}"/>
    <cellStyle name="Normal 8 12 2 2" xfId="33138" xr:uid="{00000000-0005-0000-0000-0000CDB50000}"/>
    <cellStyle name="Normal 8 12 2 3" xfId="33139" xr:uid="{00000000-0005-0000-0000-0000CEB50000}"/>
    <cellStyle name="Normal 8 12 2_AVA DVA EL" xfId="33140" xr:uid="{00000000-0005-0000-0000-0000CFB50000}"/>
    <cellStyle name="Normal 8 12 3" xfId="33141" xr:uid="{00000000-0005-0000-0000-0000D0B50000}"/>
    <cellStyle name="Normal 8 12 4" xfId="33142" xr:uid="{00000000-0005-0000-0000-0000D1B50000}"/>
    <cellStyle name="Normal 8 12_AVA DVA EL" xfId="33143" xr:uid="{00000000-0005-0000-0000-0000D2B50000}"/>
    <cellStyle name="Normal 8 13" xfId="33144" xr:uid="{00000000-0005-0000-0000-0000D3B50000}"/>
    <cellStyle name="Normal 8 13 2" xfId="33145" xr:uid="{00000000-0005-0000-0000-0000D4B50000}"/>
    <cellStyle name="Normal 8 13 2 2" xfId="33146" xr:uid="{00000000-0005-0000-0000-0000D5B50000}"/>
    <cellStyle name="Normal 8 13 2 3" xfId="33147" xr:uid="{00000000-0005-0000-0000-0000D6B50000}"/>
    <cellStyle name="Normal 8 13 2_AVA DVA EL" xfId="33148" xr:uid="{00000000-0005-0000-0000-0000D7B50000}"/>
    <cellStyle name="Normal 8 13 3" xfId="33149" xr:uid="{00000000-0005-0000-0000-0000D8B50000}"/>
    <cellStyle name="Normal 8 13 4" xfId="33150" xr:uid="{00000000-0005-0000-0000-0000D9B50000}"/>
    <cellStyle name="Normal 8 13_AVA DVA EL" xfId="33151" xr:uid="{00000000-0005-0000-0000-0000DAB50000}"/>
    <cellStyle name="Normal 8 14" xfId="33152" xr:uid="{00000000-0005-0000-0000-0000DBB50000}"/>
    <cellStyle name="Normal 8 14 2" xfId="33153" xr:uid="{00000000-0005-0000-0000-0000DCB50000}"/>
    <cellStyle name="Normal 8 14 2 2" xfId="33154" xr:uid="{00000000-0005-0000-0000-0000DDB50000}"/>
    <cellStyle name="Normal 8 14 2 3" xfId="33155" xr:uid="{00000000-0005-0000-0000-0000DEB50000}"/>
    <cellStyle name="Normal 8 14 2_AVA DVA EL" xfId="33156" xr:uid="{00000000-0005-0000-0000-0000DFB50000}"/>
    <cellStyle name="Normal 8 14 3" xfId="33157" xr:uid="{00000000-0005-0000-0000-0000E0B50000}"/>
    <cellStyle name="Normal 8 14 4" xfId="33158" xr:uid="{00000000-0005-0000-0000-0000E1B50000}"/>
    <cellStyle name="Normal 8 14_AVA DVA EL" xfId="33159" xr:uid="{00000000-0005-0000-0000-0000E2B50000}"/>
    <cellStyle name="Normal 8 15" xfId="33160" xr:uid="{00000000-0005-0000-0000-0000E3B50000}"/>
    <cellStyle name="Normal 8 15 2" xfId="33161" xr:uid="{00000000-0005-0000-0000-0000E4B50000}"/>
    <cellStyle name="Normal 8 15 3" xfId="33162" xr:uid="{00000000-0005-0000-0000-0000E5B50000}"/>
    <cellStyle name="Normal 8 15_AVA DVA EL" xfId="33163" xr:uid="{00000000-0005-0000-0000-0000E6B50000}"/>
    <cellStyle name="Normal 8 16" xfId="33164" xr:uid="{00000000-0005-0000-0000-0000E7B50000}"/>
    <cellStyle name="Normal 8 16 2" xfId="33165" xr:uid="{00000000-0005-0000-0000-0000E8B50000}"/>
    <cellStyle name="Normal 8 16 3" xfId="33166" xr:uid="{00000000-0005-0000-0000-0000E9B50000}"/>
    <cellStyle name="Normal 8 16_AVA DVA EL" xfId="33167" xr:uid="{00000000-0005-0000-0000-0000EAB50000}"/>
    <cellStyle name="Normal 8 17" xfId="33168" xr:uid="{00000000-0005-0000-0000-0000EBB50000}"/>
    <cellStyle name="Normal 8 17 2" xfId="33169" xr:uid="{00000000-0005-0000-0000-0000ECB50000}"/>
    <cellStyle name="Normal 8 17 3" xfId="33170" xr:uid="{00000000-0005-0000-0000-0000EDB50000}"/>
    <cellStyle name="Normal 8 17_AVA DVA EL" xfId="33171" xr:uid="{00000000-0005-0000-0000-0000EEB50000}"/>
    <cellStyle name="Normal 8 18" xfId="33172" xr:uid="{00000000-0005-0000-0000-0000EFB50000}"/>
    <cellStyle name="Normal 8 19" xfId="33173" xr:uid="{00000000-0005-0000-0000-0000F0B50000}"/>
    <cellStyle name="Normal 8 2" xfId="8751" xr:uid="{00000000-0005-0000-0000-0000F1B50000}"/>
    <cellStyle name="Normal 8 2 10" xfId="33174" xr:uid="{00000000-0005-0000-0000-0000F2B50000}"/>
    <cellStyle name="Normal 8 2 10 2" xfId="33175" xr:uid="{00000000-0005-0000-0000-0000F3B50000}"/>
    <cellStyle name="Normal 8 2 10 2 2" xfId="33176" xr:uid="{00000000-0005-0000-0000-0000F4B50000}"/>
    <cellStyle name="Normal 8 2 10 2 3" xfId="33177" xr:uid="{00000000-0005-0000-0000-0000F5B50000}"/>
    <cellStyle name="Normal 8 2 10 2_AVA DVA EL" xfId="33178" xr:uid="{00000000-0005-0000-0000-0000F6B50000}"/>
    <cellStyle name="Normal 8 2 10 3" xfId="33179" xr:uid="{00000000-0005-0000-0000-0000F7B50000}"/>
    <cellStyle name="Normal 8 2 10 3 2" xfId="33180" xr:uid="{00000000-0005-0000-0000-0000F8B50000}"/>
    <cellStyle name="Normal 8 2 10 3 3" xfId="33181" xr:uid="{00000000-0005-0000-0000-0000F9B50000}"/>
    <cellStyle name="Normal 8 2 10 3_AVA DVA EL" xfId="33182" xr:uid="{00000000-0005-0000-0000-0000FAB50000}"/>
    <cellStyle name="Normal 8 2 10 4" xfId="33183" xr:uid="{00000000-0005-0000-0000-0000FBB50000}"/>
    <cellStyle name="Normal 8 2 10 5" xfId="33184" xr:uid="{00000000-0005-0000-0000-0000FCB50000}"/>
    <cellStyle name="Normal 8 2 10_AVA DVA EL" xfId="33185" xr:uid="{00000000-0005-0000-0000-0000FDB50000}"/>
    <cellStyle name="Normal 8 2 11" xfId="33186" xr:uid="{00000000-0005-0000-0000-0000FEB50000}"/>
    <cellStyle name="Normal 8 2 11 2" xfId="33187" xr:uid="{00000000-0005-0000-0000-0000FFB50000}"/>
    <cellStyle name="Normal 8 2 11 2 2" xfId="33188" xr:uid="{00000000-0005-0000-0000-000000B60000}"/>
    <cellStyle name="Normal 8 2 11 2 3" xfId="33189" xr:uid="{00000000-0005-0000-0000-000001B60000}"/>
    <cellStyle name="Normal 8 2 11 2_AVA DVA EL" xfId="33190" xr:uid="{00000000-0005-0000-0000-000002B60000}"/>
    <cellStyle name="Normal 8 2 11 3" xfId="33191" xr:uid="{00000000-0005-0000-0000-000003B60000}"/>
    <cellStyle name="Normal 8 2 11 4" xfId="33192" xr:uid="{00000000-0005-0000-0000-000004B60000}"/>
    <cellStyle name="Normal 8 2 11_AVA DVA EL" xfId="33193" xr:uid="{00000000-0005-0000-0000-000005B60000}"/>
    <cellStyle name="Normal 8 2 12" xfId="33194" xr:uid="{00000000-0005-0000-0000-000006B60000}"/>
    <cellStyle name="Normal 8 2 12 2" xfId="33195" xr:uid="{00000000-0005-0000-0000-000007B60000}"/>
    <cellStyle name="Normal 8 2 12 2 2" xfId="33196" xr:uid="{00000000-0005-0000-0000-000008B60000}"/>
    <cellStyle name="Normal 8 2 12 2 3" xfId="33197" xr:uid="{00000000-0005-0000-0000-000009B60000}"/>
    <cellStyle name="Normal 8 2 12 2_AVA DVA EL" xfId="33198" xr:uid="{00000000-0005-0000-0000-00000AB60000}"/>
    <cellStyle name="Normal 8 2 12 3" xfId="33199" xr:uid="{00000000-0005-0000-0000-00000BB60000}"/>
    <cellStyle name="Normal 8 2 12 4" xfId="33200" xr:uid="{00000000-0005-0000-0000-00000CB60000}"/>
    <cellStyle name="Normal 8 2 12_AVA DVA EL" xfId="33201" xr:uid="{00000000-0005-0000-0000-00000DB60000}"/>
    <cellStyle name="Normal 8 2 13" xfId="33202" xr:uid="{00000000-0005-0000-0000-00000EB60000}"/>
    <cellStyle name="Normal 8 2 13 2" xfId="33203" xr:uid="{00000000-0005-0000-0000-00000FB60000}"/>
    <cellStyle name="Normal 8 2 13 3" xfId="33204" xr:uid="{00000000-0005-0000-0000-000010B60000}"/>
    <cellStyle name="Normal 8 2 13_AVA DVA EL" xfId="33205" xr:uid="{00000000-0005-0000-0000-000011B60000}"/>
    <cellStyle name="Normal 8 2 14" xfId="33206" xr:uid="{00000000-0005-0000-0000-000012B60000}"/>
    <cellStyle name="Normal 8 2 14 2" xfId="33207" xr:uid="{00000000-0005-0000-0000-000013B60000}"/>
    <cellStyle name="Normal 8 2 14 3" xfId="33208" xr:uid="{00000000-0005-0000-0000-000014B60000}"/>
    <cellStyle name="Normal 8 2 14_AVA DVA EL" xfId="33209" xr:uid="{00000000-0005-0000-0000-000015B60000}"/>
    <cellStyle name="Normal 8 2 15" xfId="33210" xr:uid="{00000000-0005-0000-0000-000016B60000}"/>
    <cellStyle name="Normal 8 2 15 2" xfId="33211" xr:uid="{00000000-0005-0000-0000-000017B60000}"/>
    <cellStyle name="Normal 8 2 15_AVA DVA EL" xfId="33212" xr:uid="{00000000-0005-0000-0000-000018B60000}"/>
    <cellStyle name="Normal 8 2 16" xfId="33213" xr:uid="{00000000-0005-0000-0000-000019B60000}"/>
    <cellStyle name="Normal 8 2 17" xfId="33214" xr:uid="{00000000-0005-0000-0000-00001AB60000}"/>
    <cellStyle name="Normal 8 2 18" xfId="50964" xr:uid="{00000000-0005-0000-0000-00001BB60000}"/>
    <cellStyle name="Normal 8 2 19" xfId="50965" xr:uid="{00000000-0005-0000-0000-00001CB60000}"/>
    <cellStyle name="Normal 8 2 2" xfId="8752" xr:uid="{00000000-0005-0000-0000-00001DB60000}"/>
    <cellStyle name="Normal 8 2 2 10" xfId="33215" xr:uid="{00000000-0005-0000-0000-00001EB60000}"/>
    <cellStyle name="Normal 8 2 2 10 2" xfId="33216" xr:uid="{00000000-0005-0000-0000-00001FB60000}"/>
    <cellStyle name="Normal 8 2 2 10_AVA DVA EL" xfId="33217" xr:uid="{00000000-0005-0000-0000-000020B60000}"/>
    <cellStyle name="Normal 8 2 2 11" xfId="33218" xr:uid="{00000000-0005-0000-0000-000021B60000}"/>
    <cellStyle name="Normal 8 2 2 12" xfId="50966" xr:uid="{00000000-0005-0000-0000-000022B60000}"/>
    <cellStyle name="Normal 8 2 2 13" xfId="50967" xr:uid="{00000000-0005-0000-0000-000023B60000}"/>
    <cellStyle name="Normal 8 2 2 14" xfId="50968" xr:uid="{00000000-0005-0000-0000-000024B60000}"/>
    <cellStyle name="Normal 8 2 2 2" xfId="8753" xr:uid="{00000000-0005-0000-0000-000025B60000}"/>
    <cellStyle name="Normal 8 2 2 2 2" xfId="8754" xr:uid="{00000000-0005-0000-0000-000026B60000}"/>
    <cellStyle name="Normal 8 2 2 2 2 2" xfId="33219" xr:uid="{00000000-0005-0000-0000-000027B60000}"/>
    <cellStyle name="Normal 8 2 2 2 2 2 2" xfId="33220" xr:uid="{00000000-0005-0000-0000-000028B60000}"/>
    <cellStyle name="Normal 8 2 2 2 2 2_AVA DVA EL" xfId="33221" xr:uid="{00000000-0005-0000-0000-000029B60000}"/>
    <cellStyle name="Normal 8 2 2 2 2 3" xfId="33222" xr:uid="{00000000-0005-0000-0000-00002AB60000}"/>
    <cellStyle name="Normal 8 2 2 2 2 4" xfId="50969" xr:uid="{00000000-0005-0000-0000-00002BB60000}"/>
    <cellStyle name="Normal 8 2 2 2 2 5" xfId="50970" xr:uid="{00000000-0005-0000-0000-00002CB60000}"/>
    <cellStyle name="Normal 8 2 2 2 2 6" xfId="50971" xr:uid="{00000000-0005-0000-0000-00002DB60000}"/>
    <cellStyle name="Normal 8 2 2 2 2_Balanse bankkonsern" xfId="33223" xr:uid="{00000000-0005-0000-0000-00002EB60000}"/>
    <cellStyle name="Normal 8 2 2 2 3" xfId="8755" xr:uid="{00000000-0005-0000-0000-00002FB60000}"/>
    <cellStyle name="Normal 8 2 2 2 3 2" xfId="33224" xr:uid="{00000000-0005-0000-0000-000030B60000}"/>
    <cellStyle name="Normal 8 2 2 2 3 2 2" xfId="33225" xr:uid="{00000000-0005-0000-0000-000031B60000}"/>
    <cellStyle name="Normal 8 2 2 2 3 2_AVA DVA EL" xfId="33226" xr:uid="{00000000-0005-0000-0000-000032B60000}"/>
    <cellStyle name="Normal 8 2 2 2 3 3" xfId="33227" xr:uid="{00000000-0005-0000-0000-000033B60000}"/>
    <cellStyle name="Normal 8 2 2 2 3 4" xfId="50972" xr:uid="{00000000-0005-0000-0000-000034B60000}"/>
    <cellStyle name="Normal 8 2 2 2 3 5" xfId="50973" xr:uid="{00000000-0005-0000-0000-000035B60000}"/>
    <cellStyle name="Normal 8 2 2 2 3 6" xfId="50974" xr:uid="{00000000-0005-0000-0000-000036B60000}"/>
    <cellStyle name="Normal 8 2 2 2 3_Balanse bankkonsern" xfId="33228" xr:uid="{00000000-0005-0000-0000-000037B60000}"/>
    <cellStyle name="Normal 8 2 2 2 4" xfId="33229" xr:uid="{00000000-0005-0000-0000-000038B60000}"/>
    <cellStyle name="Normal 8 2 2 2 4 2" xfId="33230" xr:uid="{00000000-0005-0000-0000-000039B60000}"/>
    <cellStyle name="Normal 8 2 2 2 4 2 2" xfId="33231" xr:uid="{00000000-0005-0000-0000-00003AB60000}"/>
    <cellStyle name="Normal 8 2 2 2 4 2_AVA DVA EL" xfId="33232" xr:uid="{00000000-0005-0000-0000-00003BB60000}"/>
    <cellStyle name="Normal 8 2 2 2 4 3" xfId="33233" xr:uid="{00000000-0005-0000-0000-00003CB60000}"/>
    <cellStyle name="Normal 8 2 2 2 4 4" xfId="33234" xr:uid="{00000000-0005-0000-0000-00003DB60000}"/>
    <cellStyle name="Normal 8 2 2 2 4 5" xfId="50975" xr:uid="{00000000-0005-0000-0000-00003EB60000}"/>
    <cellStyle name="Normal 8 2 2 2 4_AVA DVA EL" xfId="33235" xr:uid="{00000000-0005-0000-0000-00003FB60000}"/>
    <cellStyle name="Normal 8 2 2 2 5" xfId="33236" xr:uid="{00000000-0005-0000-0000-000040B60000}"/>
    <cellStyle name="Normal 8 2 2 2 5 2" xfId="33237" xr:uid="{00000000-0005-0000-0000-000041B60000}"/>
    <cellStyle name="Normal 8 2 2 2 5 3" xfId="33238" xr:uid="{00000000-0005-0000-0000-000042B60000}"/>
    <cellStyle name="Normal 8 2 2 2 5 4" xfId="50976" xr:uid="{00000000-0005-0000-0000-000043B60000}"/>
    <cellStyle name="Normal 8 2 2 2 5_AVA DVA EL" xfId="33239" xr:uid="{00000000-0005-0000-0000-000044B60000}"/>
    <cellStyle name="Normal 8 2 2 2 6" xfId="33240" xr:uid="{00000000-0005-0000-0000-000045B60000}"/>
    <cellStyle name="Normal 8 2 2 2 6 2" xfId="33241" xr:uid="{00000000-0005-0000-0000-000046B60000}"/>
    <cellStyle name="Normal 8 2 2 2 6_AVA DVA EL" xfId="33242" xr:uid="{00000000-0005-0000-0000-000047B60000}"/>
    <cellStyle name="Normal 8 2 2 2 7" xfId="33243" xr:uid="{00000000-0005-0000-0000-000048B60000}"/>
    <cellStyle name="Normal 8 2 2 2 8" xfId="50977" xr:uid="{00000000-0005-0000-0000-000049B60000}"/>
    <cellStyle name="Normal 8 2 2 2 9" xfId="50978" xr:uid="{00000000-0005-0000-0000-00004AB60000}"/>
    <cellStyle name="Normal 8 2 2 2_Balanse bankkonsern" xfId="33244"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5" xr:uid="{00000000-0005-0000-0000-00004FB60000}"/>
    <cellStyle name="Normal 8 2 2 3 4 2" xfId="33246" xr:uid="{00000000-0005-0000-0000-000050B60000}"/>
    <cellStyle name="Normal 8 2 2 3 4 3" xfId="33247" xr:uid="{00000000-0005-0000-0000-000051B60000}"/>
    <cellStyle name="Normal 8 2 2 3 4_AVA DVA EL" xfId="33248" xr:uid="{00000000-0005-0000-0000-000052B60000}"/>
    <cellStyle name="Normal 8 2 2 3 5" xfId="33249" xr:uid="{00000000-0005-0000-0000-000053B60000}"/>
    <cellStyle name="Normal 8 2 2 3 5 2" xfId="33250" xr:uid="{00000000-0005-0000-0000-000054B60000}"/>
    <cellStyle name="Normal 8 2 2 3 5_AVA DVA EL" xfId="33251" xr:uid="{00000000-0005-0000-0000-000055B60000}"/>
    <cellStyle name="Normal 8 2 2 3 6" xfId="33252" xr:uid="{00000000-0005-0000-0000-000056B60000}"/>
    <cellStyle name="Normal 8 2 2 3 7" xfId="33253" xr:uid="{00000000-0005-0000-0000-000057B60000}"/>
    <cellStyle name="Normal 8 2 2 3 8" xfId="50979" xr:uid="{00000000-0005-0000-0000-000058B60000}"/>
    <cellStyle name="Normal 8 2 2 3_Balanse bankkonsern" xfId="33254"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5" xr:uid="{00000000-0005-0000-0000-00005DB60000}"/>
    <cellStyle name="Normal 8 2 2 4 4 2" xfId="33256" xr:uid="{00000000-0005-0000-0000-00005EB60000}"/>
    <cellStyle name="Normal 8 2 2 4 4 3" xfId="33257" xr:uid="{00000000-0005-0000-0000-00005FB60000}"/>
    <cellStyle name="Normal 8 2 2 4 4_AVA DVA EL" xfId="33258" xr:uid="{00000000-0005-0000-0000-000060B60000}"/>
    <cellStyle name="Normal 8 2 2 4 5" xfId="33259" xr:uid="{00000000-0005-0000-0000-000061B60000}"/>
    <cellStyle name="Normal 8 2 2 4 5 2" xfId="33260" xr:uid="{00000000-0005-0000-0000-000062B60000}"/>
    <cellStyle name="Normal 8 2 2 4 5_AVA DVA EL" xfId="33261" xr:uid="{00000000-0005-0000-0000-000063B60000}"/>
    <cellStyle name="Normal 8 2 2 4 6" xfId="33262" xr:uid="{00000000-0005-0000-0000-000064B60000}"/>
    <cellStyle name="Normal 8 2 2 4 7" xfId="33263" xr:uid="{00000000-0005-0000-0000-000065B60000}"/>
    <cellStyle name="Normal 8 2 2 4 8" xfId="50980" xr:uid="{00000000-0005-0000-0000-000066B60000}"/>
    <cellStyle name="Normal 8 2 2 4_Balanse bankkonsern" xfId="33264"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5"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6" xr:uid="{00000000-0005-0000-0000-000074B60000}"/>
    <cellStyle name="Normal 8 2 2 5 4" xfId="33267" xr:uid="{00000000-0005-0000-0000-000075B60000}"/>
    <cellStyle name="Normal 8 2 2 5 5" xfId="33268" xr:uid="{00000000-0005-0000-0000-000076B60000}"/>
    <cellStyle name="Normal 8 2 2 5 6" xfId="50981" xr:uid="{00000000-0005-0000-0000-000077B60000}"/>
    <cellStyle name="Normal 8 2 2 5_Balanse bankkonsern" xfId="33269" xr:uid="{00000000-0005-0000-0000-000078B60000}"/>
    <cellStyle name="Normal 8 2 2 6" xfId="8773" xr:uid="{00000000-0005-0000-0000-000079B60000}"/>
    <cellStyle name="Normal 8 2 2 6 2" xfId="33270" xr:uid="{00000000-0005-0000-0000-00007AB60000}"/>
    <cellStyle name="Normal 8 2 2 6 2 2" xfId="33271" xr:uid="{00000000-0005-0000-0000-00007BB60000}"/>
    <cellStyle name="Normal 8 2 2 6 2 3" xfId="33272" xr:uid="{00000000-0005-0000-0000-00007CB60000}"/>
    <cellStyle name="Normal 8 2 2 6 2_AVA DVA EL" xfId="33273" xr:uid="{00000000-0005-0000-0000-00007DB60000}"/>
    <cellStyle name="Normal 8 2 2 6 3" xfId="33274" xr:uid="{00000000-0005-0000-0000-00007EB60000}"/>
    <cellStyle name="Normal 8 2 2 6 3 2" xfId="33275" xr:uid="{00000000-0005-0000-0000-00007FB60000}"/>
    <cellStyle name="Normal 8 2 2 6 3_AVA DVA EL" xfId="33276" xr:uid="{00000000-0005-0000-0000-000080B60000}"/>
    <cellStyle name="Normal 8 2 2 6 4" xfId="33277" xr:uid="{00000000-0005-0000-0000-000081B60000}"/>
    <cellStyle name="Normal 8 2 2 6 5" xfId="33278" xr:uid="{00000000-0005-0000-0000-000082B60000}"/>
    <cellStyle name="Normal 8 2 2 6 6" xfId="50982" xr:uid="{00000000-0005-0000-0000-000083B60000}"/>
    <cellStyle name="Normal 8 2 2 6_Balanse bankkonsern" xfId="33279"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0" xr:uid="{00000000-0005-0000-0000-00008AB60000}"/>
    <cellStyle name="Normal 8 2 2 8" xfId="33281" xr:uid="{00000000-0005-0000-0000-00008BB60000}"/>
    <cellStyle name="Normal 8 2 2 8 2" xfId="33282" xr:uid="{00000000-0005-0000-0000-00008CB60000}"/>
    <cellStyle name="Normal 8 2 2 8 3" xfId="33283" xr:uid="{00000000-0005-0000-0000-00008DB60000}"/>
    <cellStyle name="Normal 8 2 2 8_AVA DVA EL" xfId="33284" xr:uid="{00000000-0005-0000-0000-00008EB60000}"/>
    <cellStyle name="Normal 8 2 2 9" xfId="33285" xr:uid="{00000000-0005-0000-0000-00008FB60000}"/>
    <cellStyle name="Normal 8 2 2 9 2" xfId="33286" xr:uid="{00000000-0005-0000-0000-000090B60000}"/>
    <cellStyle name="Normal 8 2 2 9 3" xfId="33287" xr:uid="{00000000-0005-0000-0000-000091B60000}"/>
    <cellStyle name="Normal 8 2 2 9_AVA DVA EL" xfId="33288" xr:uid="{00000000-0005-0000-0000-000092B60000}"/>
    <cellStyle name="Normal 8 2 2_Balanse bankkonsern" xfId="33289" xr:uid="{00000000-0005-0000-0000-000093B60000}"/>
    <cellStyle name="Normal 8 2 3" xfId="8779" xr:uid="{00000000-0005-0000-0000-000094B60000}"/>
    <cellStyle name="Normal 8 2 3 10" xfId="50983" xr:uid="{00000000-0005-0000-0000-000095B60000}"/>
    <cellStyle name="Normal 8 2 3 11" xfId="50984"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0" xr:uid="{00000000-0005-0000-0000-00009AB60000}"/>
    <cellStyle name="Normal 8 2 3 2 4 2" xfId="33291" xr:uid="{00000000-0005-0000-0000-00009BB60000}"/>
    <cellStyle name="Normal 8 2 3 2 4_AVA DVA EL" xfId="33292" xr:uid="{00000000-0005-0000-0000-00009CB60000}"/>
    <cellStyle name="Normal 8 2 3 2 5" xfId="33293" xr:uid="{00000000-0005-0000-0000-00009DB60000}"/>
    <cellStyle name="Normal 8 2 3 2 6" xfId="50985" xr:uid="{00000000-0005-0000-0000-00009EB60000}"/>
    <cellStyle name="Normal 8 2 3 2 7" xfId="50986" xr:uid="{00000000-0005-0000-0000-00009FB60000}"/>
    <cellStyle name="Normal 8 2 3 2 8" xfId="50987" xr:uid="{00000000-0005-0000-0000-0000A0B60000}"/>
    <cellStyle name="Normal 8 2 3 2_Balanse bankkonsern" xfId="33294"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5" xr:uid="{00000000-0005-0000-0000-0000A5B60000}"/>
    <cellStyle name="Normal 8 2 3 3 4 2" xfId="33296" xr:uid="{00000000-0005-0000-0000-0000A6B60000}"/>
    <cellStyle name="Normal 8 2 3 3 4_AVA DVA EL" xfId="33297" xr:uid="{00000000-0005-0000-0000-0000A7B60000}"/>
    <cellStyle name="Normal 8 2 3 3 5" xfId="33298" xr:uid="{00000000-0005-0000-0000-0000A8B60000}"/>
    <cellStyle name="Normal 8 2 3 3 6" xfId="50988" xr:uid="{00000000-0005-0000-0000-0000A9B60000}"/>
    <cellStyle name="Normal 8 2 3 3 7" xfId="50989" xr:uid="{00000000-0005-0000-0000-0000AAB60000}"/>
    <cellStyle name="Normal 8 2 3 3 8" xfId="50990" xr:uid="{00000000-0005-0000-0000-0000ABB60000}"/>
    <cellStyle name="Normal 8 2 3 3_Balanse bankkonsern" xfId="33299"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0" xr:uid="{00000000-0005-0000-0000-0000B0B60000}"/>
    <cellStyle name="Normal 8 2 3 4 4 2" xfId="33301" xr:uid="{00000000-0005-0000-0000-0000B1B60000}"/>
    <cellStyle name="Normal 8 2 3 4 4_AVA DVA EL" xfId="33302" xr:uid="{00000000-0005-0000-0000-0000B2B60000}"/>
    <cellStyle name="Normal 8 2 3 4 5" xfId="33303" xr:uid="{00000000-0005-0000-0000-0000B3B60000}"/>
    <cellStyle name="Normal 8 2 3 4 6" xfId="50991" xr:uid="{00000000-0005-0000-0000-0000B4B60000}"/>
    <cellStyle name="Normal 8 2 3 4 7" xfId="50992" xr:uid="{00000000-0005-0000-0000-0000B5B60000}"/>
    <cellStyle name="Normal 8 2 3 4_Balanse bankkonsern" xfId="33304" xr:uid="{00000000-0005-0000-0000-0000B6B60000}"/>
    <cellStyle name="Normal 8 2 3 5" xfId="8789" xr:uid="{00000000-0005-0000-0000-0000B7B60000}"/>
    <cellStyle name="Normal 8 2 3 5 2" xfId="33305" xr:uid="{00000000-0005-0000-0000-0000B8B60000}"/>
    <cellStyle name="Normal 8 2 3 5 2 2" xfId="33306" xr:uid="{00000000-0005-0000-0000-0000B9B60000}"/>
    <cellStyle name="Normal 8 2 3 5 2_AVA DVA EL" xfId="33307" xr:uid="{00000000-0005-0000-0000-0000BAB60000}"/>
    <cellStyle name="Normal 8 2 3 5 3" xfId="33308" xr:uid="{00000000-0005-0000-0000-0000BBB60000}"/>
    <cellStyle name="Normal 8 2 3 5 4" xfId="50993" xr:uid="{00000000-0005-0000-0000-0000BCB60000}"/>
    <cellStyle name="Normal 8 2 3 5 5" xfId="50994" xr:uid="{00000000-0005-0000-0000-0000BDB60000}"/>
    <cellStyle name="Normal 8 2 3 5_Balanse bankkonsern" xfId="33309" xr:uid="{00000000-0005-0000-0000-0000BEB60000}"/>
    <cellStyle name="Normal 8 2 3 6" xfId="8790" xr:uid="{00000000-0005-0000-0000-0000BFB60000}"/>
    <cellStyle name="Normal 8 2 3 7" xfId="33310" xr:uid="{00000000-0005-0000-0000-0000C0B60000}"/>
    <cellStyle name="Normal 8 2 3 7 2" xfId="33311" xr:uid="{00000000-0005-0000-0000-0000C1B60000}"/>
    <cellStyle name="Normal 8 2 3 7 3" xfId="33312" xr:uid="{00000000-0005-0000-0000-0000C2B60000}"/>
    <cellStyle name="Normal 8 2 3 7_AVA DVA EL" xfId="33313" xr:uid="{00000000-0005-0000-0000-0000C3B60000}"/>
    <cellStyle name="Normal 8 2 3 8" xfId="33314" xr:uid="{00000000-0005-0000-0000-0000C4B60000}"/>
    <cellStyle name="Normal 8 2 3 8 2" xfId="33315" xr:uid="{00000000-0005-0000-0000-0000C5B60000}"/>
    <cellStyle name="Normal 8 2 3 8_AVA DVA EL" xfId="33316" xr:uid="{00000000-0005-0000-0000-0000C6B60000}"/>
    <cellStyle name="Normal 8 2 3 9" xfId="33317" xr:uid="{00000000-0005-0000-0000-0000C7B60000}"/>
    <cellStyle name="Normal 8 2 3_Balanse bankkonsern" xfId="33318"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19" xr:uid="{00000000-0005-0000-0000-0000CCB60000}"/>
    <cellStyle name="Normal 8 2 4 4 2" xfId="33320" xr:uid="{00000000-0005-0000-0000-0000CDB60000}"/>
    <cellStyle name="Normal 8 2 4 4 3" xfId="33321" xr:uid="{00000000-0005-0000-0000-0000CEB60000}"/>
    <cellStyle name="Normal 8 2 4 4_AVA DVA EL" xfId="33322" xr:uid="{00000000-0005-0000-0000-0000CFB60000}"/>
    <cellStyle name="Normal 8 2 4 5" xfId="33323" xr:uid="{00000000-0005-0000-0000-0000D0B60000}"/>
    <cellStyle name="Normal 8 2 4 5 2" xfId="33324" xr:uid="{00000000-0005-0000-0000-0000D1B60000}"/>
    <cellStyle name="Normal 8 2 4 5_AVA DVA EL" xfId="33325" xr:uid="{00000000-0005-0000-0000-0000D2B60000}"/>
    <cellStyle name="Normal 8 2 4 6" xfId="33326" xr:uid="{00000000-0005-0000-0000-0000D3B60000}"/>
    <cellStyle name="Normal 8 2 4 7" xfId="33327" xr:uid="{00000000-0005-0000-0000-0000D4B60000}"/>
    <cellStyle name="Normal 8 2 4 8" xfId="50995" xr:uid="{00000000-0005-0000-0000-0000D5B60000}"/>
    <cellStyle name="Normal 8 2 4_Balanse bankkonsern" xfId="33328"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29" xr:uid="{00000000-0005-0000-0000-0000DAB60000}"/>
    <cellStyle name="Normal 8 2 5 4 2" xfId="33330" xr:uid="{00000000-0005-0000-0000-0000DBB60000}"/>
    <cellStyle name="Normal 8 2 5 4 3" xfId="33331" xr:uid="{00000000-0005-0000-0000-0000DCB60000}"/>
    <cellStyle name="Normal 8 2 5 4_AVA DVA EL" xfId="33332" xr:uid="{00000000-0005-0000-0000-0000DDB60000}"/>
    <cellStyle name="Normal 8 2 5 5" xfId="33333" xr:uid="{00000000-0005-0000-0000-0000DEB60000}"/>
    <cellStyle name="Normal 8 2 5 5 2" xfId="33334" xr:uid="{00000000-0005-0000-0000-0000DFB60000}"/>
    <cellStyle name="Normal 8 2 5 5_AVA DVA EL" xfId="33335" xr:uid="{00000000-0005-0000-0000-0000E0B60000}"/>
    <cellStyle name="Normal 8 2 5 6" xfId="33336" xr:uid="{00000000-0005-0000-0000-0000E1B60000}"/>
    <cellStyle name="Normal 8 2 5 7" xfId="33337" xr:uid="{00000000-0005-0000-0000-0000E2B60000}"/>
    <cellStyle name="Normal 8 2 5 8" xfId="50996" xr:uid="{00000000-0005-0000-0000-0000E3B60000}"/>
    <cellStyle name="Normal 8 2 5_Balanse bankkonsern" xfId="33338"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39" xr:uid="{00000000-0005-0000-0000-0000F4B60000}"/>
    <cellStyle name="Normal 8 2 6 5" xfId="33340" xr:uid="{00000000-0005-0000-0000-0000F5B60000}"/>
    <cellStyle name="Normal 8 2 6 5 2" xfId="33341" xr:uid="{00000000-0005-0000-0000-0000F6B60000}"/>
    <cellStyle name="Normal 8 2 6 5_AVA DVA EL" xfId="33342" xr:uid="{00000000-0005-0000-0000-0000F7B60000}"/>
    <cellStyle name="Normal 8 2 6 6" xfId="33343" xr:uid="{00000000-0005-0000-0000-0000F8B60000}"/>
    <cellStyle name="Normal 8 2 6 7" xfId="33344" xr:uid="{00000000-0005-0000-0000-0000F9B60000}"/>
    <cellStyle name="Normal 8 2 6 8" xfId="50997" xr:uid="{00000000-0005-0000-0000-0000FAB60000}"/>
    <cellStyle name="Normal 8 2 6_Balanse bankkonsern" xfId="33345" xr:uid="{00000000-0005-0000-0000-0000FBB60000}"/>
    <cellStyle name="Normal 8 2 7" xfId="8812" xr:uid="{00000000-0005-0000-0000-0000FCB60000}"/>
    <cellStyle name="Normal 8 2 7 2" xfId="33346" xr:uid="{00000000-0005-0000-0000-0000FDB60000}"/>
    <cellStyle name="Normal 8 2 7 2 2" xfId="33347" xr:uid="{00000000-0005-0000-0000-0000FEB60000}"/>
    <cellStyle name="Normal 8 2 7 2 3" xfId="33348" xr:uid="{00000000-0005-0000-0000-0000FFB60000}"/>
    <cellStyle name="Normal 8 2 7 2_AVA DVA EL" xfId="33349" xr:uid="{00000000-0005-0000-0000-000000B70000}"/>
    <cellStyle name="Normal 8 2 7 3" xfId="33350" xr:uid="{00000000-0005-0000-0000-000001B70000}"/>
    <cellStyle name="Normal 8 2 7 3 2" xfId="33351" xr:uid="{00000000-0005-0000-0000-000002B70000}"/>
    <cellStyle name="Normal 8 2 7 3_AVA DVA EL" xfId="33352" xr:uid="{00000000-0005-0000-0000-000003B70000}"/>
    <cellStyle name="Normal 8 2 7 4" xfId="33353" xr:uid="{00000000-0005-0000-0000-000004B70000}"/>
    <cellStyle name="Normal 8 2 7 5" xfId="33354" xr:uid="{00000000-0005-0000-0000-000005B70000}"/>
    <cellStyle name="Normal 8 2 7 6" xfId="50998" xr:uid="{00000000-0005-0000-0000-000006B70000}"/>
    <cellStyle name="Normal 8 2 7_Balanse bankkonsern" xfId="33355" xr:uid="{00000000-0005-0000-0000-000007B70000}"/>
    <cellStyle name="Normal 8 2 8" xfId="8813" xr:uid="{00000000-0005-0000-0000-000008B70000}"/>
    <cellStyle name="Normal 8 2 8 2" xfId="33356" xr:uid="{00000000-0005-0000-0000-000009B70000}"/>
    <cellStyle name="Normal 8 2 8 2 2" xfId="33357" xr:uid="{00000000-0005-0000-0000-00000AB70000}"/>
    <cellStyle name="Normal 8 2 8 2 3" xfId="33358" xr:uid="{00000000-0005-0000-0000-00000BB70000}"/>
    <cellStyle name="Normal 8 2 8 2_AVA DVA EL" xfId="33359" xr:uid="{00000000-0005-0000-0000-00000CB70000}"/>
    <cellStyle name="Normal 8 2 8_Balanse bankkonsern" xfId="33360" xr:uid="{00000000-0005-0000-0000-00000DB70000}"/>
    <cellStyle name="Normal 8 2 9" xfId="33361" xr:uid="{00000000-0005-0000-0000-00000EB70000}"/>
    <cellStyle name="Normal 8 2 9 2" xfId="33362" xr:uid="{00000000-0005-0000-0000-00000FB70000}"/>
    <cellStyle name="Normal 8 2 9 2 2" xfId="33363" xr:uid="{00000000-0005-0000-0000-000010B70000}"/>
    <cellStyle name="Normal 8 2 9 2 3" xfId="33364" xr:uid="{00000000-0005-0000-0000-000011B70000}"/>
    <cellStyle name="Normal 8 2 9 2_AVA DVA EL" xfId="33365" xr:uid="{00000000-0005-0000-0000-000012B70000}"/>
    <cellStyle name="Normal 8 2 9 3" xfId="33366" xr:uid="{00000000-0005-0000-0000-000013B70000}"/>
    <cellStyle name="Normal 8 2 9 3 2" xfId="33367" xr:uid="{00000000-0005-0000-0000-000014B70000}"/>
    <cellStyle name="Normal 8 2 9 3 3" xfId="33368" xr:uid="{00000000-0005-0000-0000-000015B70000}"/>
    <cellStyle name="Normal 8 2 9 3_AVA DVA EL" xfId="33369" xr:uid="{00000000-0005-0000-0000-000016B70000}"/>
    <cellStyle name="Normal 8 2 9 4" xfId="33370" xr:uid="{00000000-0005-0000-0000-000017B70000}"/>
    <cellStyle name="Normal 8 2 9 5" xfId="33371" xr:uid="{00000000-0005-0000-0000-000018B70000}"/>
    <cellStyle name="Normal 8 2 9 6" xfId="36143" xr:uid="{00000000-0005-0000-0000-000019B70000}"/>
    <cellStyle name="Normal 8 2 9 7" xfId="36020" xr:uid="{00000000-0005-0000-0000-00001AB70000}"/>
    <cellStyle name="Normal 8 2 9_AVA DVA EL" xfId="33372" xr:uid="{00000000-0005-0000-0000-00001BB70000}"/>
    <cellStyle name="Normal 8 2_3. Chng in credit spreads" xfId="50999" xr:uid="{00000000-0005-0000-0000-00001CB70000}"/>
    <cellStyle name="Normal 8 20" xfId="35990" xr:uid="{00000000-0005-0000-0000-00001DB70000}"/>
    <cellStyle name="Normal 8 21" xfId="36095" xr:uid="{00000000-0005-0000-0000-00001EB70000}"/>
    <cellStyle name="Normal 8 22" xfId="36893" xr:uid="{00000000-0005-0000-0000-00001FB70000}"/>
    <cellStyle name="Normal 8 3" xfId="8814" xr:uid="{00000000-0005-0000-0000-000020B70000}"/>
    <cellStyle name="Normal 8 3 10" xfId="33373" xr:uid="{00000000-0005-0000-0000-000021B70000}"/>
    <cellStyle name="Normal 8 3 10 2" xfId="33374" xr:uid="{00000000-0005-0000-0000-000022B70000}"/>
    <cellStyle name="Normal 8 3 10 2 2" xfId="33375" xr:uid="{00000000-0005-0000-0000-000023B70000}"/>
    <cellStyle name="Normal 8 3 10 2 3" xfId="33376" xr:uid="{00000000-0005-0000-0000-000024B70000}"/>
    <cellStyle name="Normal 8 3 10 2_AVA DVA EL" xfId="33377" xr:uid="{00000000-0005-0000-0000-000025B70000}"/>
    <cellStyle name="Normal 8 3 10 3" xfId="33378" xr:uid="{00000000-0005-0000-0000-000026B70000}"/>
    <cellStyle name="Normal 8 3 10 4" xfId="33379" xr:uid="{00000000-0005-0000-0000-000027B70000}"/>
    <cellStyle name="Normal 8 3 10_AVA DVA EL" xfId="33380" xr:uid="{00000000-0005-0000-0000-000028B70000}"/>
    <cellStyle name="Normal 8 3 11" xfId="33381" xr:uid="{00000000-0005-0000-0000-000029B70000}"/>
    <cellStyle name="Normal 8 3 11 2" xfId="33382" xr:uid="{00000000-0005-0000-0000-00002AB70000}"/>
    <cellStyle name="Normal 8 3 11 2 2" xfId="33383" xr:uid="{00000000-0005-0000-0000-00002BB70000}"/>
    <cellStyle name="Normal 8 3 11 2 3" xfId="33384" xr:uid="{00000000-0005-0000-0000-00002CB70000}"/>
    <cellStyle name="Normal 8 3 11 2_AVA DVA EL" xfId="33385" xr:uid="{00000000-0005-0000-0000-00002DB70000}"/>
    <cellStyle name="Normal 8 3 11 3" xfId="33386" xr:uid="{00000000-0005-0000-0000-00002EB70000}"/>
    <cellStyle name="Normal 8 3 11 4" xfId="33387" xr:uid="{00000000-0005-0000-0000-00002FB70000}"/>
    <cellStyle name="Normal 8 3 11_AVA DVA EL" xfId="33388" xr:uid="{00000000-0005-0000-0000-000030B70000}"/>
    <cellStyle name="Normal 8 3 12" xfId="33389" xr:uid="{00000000-0005-0000-0000-000031B70000}"/>
    <cellStyle name="Normal 8 3 12 2" xfId="33390" xr:uid="{00000000-0005-0000-0000-000032B70000}"/>
    <cellStyle name="Normal 8 3 12 2 2" xfId="33391" xr:uid="{00000000-0005-0000-0000-000033B70000}"/>
    <cellStyle name="Normal 8 3 12 2 3" xfId="33392" xr:uid="{00000000-0005-0000-0000-000034B70000}"/>
    <cellStyle name="Normal 8 3 12 2_AVA DVA EL" xfId="33393" xr:uid="{00000000-0005-0000-0000-000035B70000}"/>
    <cellStyle name="Normal 8 3 12 3" xfId="33394" xr:uid="{00000000-0005-0000-0000-000036B70000}"/>
    <cellStyle name="Normal 8 3 12 4" xfId="33395" xr:uid="{00000000-0005-0000-0000-000037B70000}"/>
    <cellStyle name="Normal 8 3 12_AVA DVA EL" xfId="33396" xr:uid="{00000000-0005-0000-0000-000038B70000}"/>
    <cellStyle name="Normal 8 3 13" xfId="33397" xr:uid="{00000000-0005-0000-0000-000039B70000}"/>
    <cellStyle name="Normal 8 3 13 2" xfId="33398" xr:uid="{00000000-0005-0000-0000-00003AB70000}"/>
    <cellStyle name="Normal 8 3 13 3" xfId="33399" xr:uid="{00000000-0005-0000-0000-00003BB70000}"/>
    <cellStyle name="Normal 8 3 13_AVA DVA EL" xfId="33400" xr:uid="{00000000-0005-0000-0000-00003CB70000}"/>
    <cellStyle name="Normal 8 3 14" xfId="33401" xr:uid="{00000000-0005-0000-0000-00003DB70000}"/>
    <cellStyle name="Normal 8 3 14 2" xfId="33402" xr:uid="{00000000-0005-0000-0000-00003EB70000}"/>
    <cellStyle name="Normal 8 3 14 3" xfId="33403" xr:uid="{00000000-0005-0000-0000-00003FB70000}"/>
    <cellStyle name="Normal 8 3 14_AVA DVA EL" xfId="33404" xr:uid="{00000000-0005-0000-0000-000040B70000}"/>
    <cellStyle name="Normal 8 3 15" xfId="33405" xr:uid="{00000000-0005-0000-0000-000041B70000}"/>
    <cellStyle name="Normal 8 3 16" xfId="33406" xr:uid="{00000000-0005-0000-0000-000042B70000}"/>
    <cellStyle name="Normal 8 3 17" xfId="51000" xr:uid="{00000000-0005-0000-0000-000043B70000}"/>
    <cellStyle name="Normal 8 3 18" xfId="51001" xr:uid="{00000000-0005-0000-0000-000044B70000}"/>
    <cellStyle name="Normal 8 3 19" xfId="51002" xr:uid="{00000000-0005-0000-0000-000045B70000}"/>
    <cellStyle name="Normal 8 3 2" xfId="33407" xr:uid="{00000000-0005-0000-0000-000046B70000}"/>
    <cellStyle name="Normal 8 3 2 10" xfId="51003" xr:uid="{00000000-0005-0000-0000-000047B70000}"/>
    <cellStyle name="Normal 8 3 2 2" xfId="33408" xr:uid="{00000000-0005-0000-0000-000048B70000}"/>
    <cellStyle name="Normal 8 3 2 2 2" xfId="33409" xr:uid="{00000000-0005-0000-0000-000049B70000}"/>
    <cellStyle name="Normal 8 3 2 2 2 2" xfId="33410" xr:uid="{00000000-0005-0000-0000-00004AB70000}"/>
    <cellStyle name="Normal 8 3 2 2 2 3" xfId="51004" xr:uid="{00000000-0005-0000-0000-00004BB70000}"/>
    <cellStyle name="Normal 8 3 2 2 2_AVA DVA EL" xfId="33411" xr:uid="{00000000-0005-0000-0000-00004CB70000}"/>
    <cellStyle name="Normal 8 3 2 2 3" xfId="33412" xr:uid="{00000000-0005-0000-0000-00004DB70000}"/>
    <cellStyle name="Normal 8 3 2 2 4" xfId="33413" xr:uid="{00000000-0005-0000-0000-00004EB70000}"/>
    <cellStyle name="Normal 8 3 2 2 5" xfId="51005" xr:uid="{00000000-0005-0000-0000-00004FB70000}"/>
    <cellStyle name="Normal 8 3 2 2 6" xfId="51006" xr:uid="{00000000-0005-0000-0000-000050B70000}"/>
    <cellStyle name="Normal 8 3 2 2_3. Chng in credit spreads" xfId="51007" xr:uid="{00000000-0005-0000-0000-000051B70000}"/>
    <cellStyle name="Normal 8 3 2 3" xfId="33414" xr:uid="{00000000-0005-0000-0000-000052B70000}"/>
    <cellStyle name="Normal 8 3 2 3 2" xfId="33415" xr:uid="{00000000-0005-0000-0000-000053B70000}"/>
    <cellStyle name="Normal 8 3 2 3 2 2" xfId="51008" xr:uid="{00000000-0005-0000-0000-000054B70000}"/>
    <cellStyle name="Normal 8 3 2 3 3" xfId="33416" xr:uid="{00000000-0005-0000-0000-000055B70000}"/>
    <cellStyle name="Normal 8 3 2 3 4" xfId="51009" xr:uid="{00000000-0005-0000-0000-000056B70000}"/>
    <cellStyle name="Normal 8 3 2 3 5" xfId="51010" xr:uid="{00000000-0005-0000-0000-000057B70000}"/>
    <cellStyle name="Normal 8 3 2 3 6" xfId="51011" xr:uid="{00000000-0005-0000-0000-000058B70000}"/>
    <cellStyle name="Normal 8 3 2 3_3. Chng in credit spreads" xfId="51012" xr:uid="{00000000-0005-0000-0000-000059B70000}"/>
    <cellStyle name="Normal 8 3 2 4" xfId="33417" xr:uid="{00000000-0005-0000-0000-00005AB70000}"/>
    <cellStyle name="Normal 8 3 2 4 2" xfId="33418" xr:uid="{00000000-0005-0000-0000-00005BB70000}"/>
    <cellStyle name="Normal 8 3 2 4 3" xfId="33419" xr:uid="{00000000-0005-0000-0000-00005CB70000}"/>
    <cellStyle name="Normal 8 3 2 4 4" xfId="51013" xr:uid="{00000000-0005-0000-0000-00005DB70000}"/>
    <cellStyle name="Normal 8 3 2 4 5" xfId="51014" xr:uid="{00000000-0005-0000-0000-00005EB70000}"/>
    <cellStyle name="Normal 8 3 2 4 6" xfId="51015" xr:uid="{00000000-0005-0000-0000-00005FB70000}"/>
    <cellStyle name="Normal 8 3 2 4_AVA DVA EL" xfId="33420" xr:uid="{00000000-0005-0000-0000-000060B70000}"/>
    <cellStyle name="Normal 8 3 2 5" xfId="33421" xr:uid="{00000000-0005-0000-0000-000061B70000}"/>
    <cellStyle name="Normal 8 3 2 5 2" xfId="33422" xr:uid="{00000000-0005-0000-0000-000062B70000}"/>
    <cellStyle name="Normal 8 3 2 5 3" xfId="33423" xr:uid="{00000000-0005-0000-0000-000063B70000}"/>
    <cellStyle name="Normal 8 3 2 5 4" xfId="51016" xr:uid="{00000000-0005-0000-0000-000064B70000}"/>
    <cellStyle name="Normal 8 3 2 5_AVA DVA EL" xfId="33424" xr:uid="{00000000-0005-0000-0000-000065B70000}"/>
    <cellStyle name="Normal 8 3 2 6" xfId="33425" xr:uid="{00000000-0005-0000-0000-000066B70000}"/>
    <cellStyle name="Normal 8 3 2 7" xfId="33426" xr:uid="{00000000-0005-0000-0000-000067B70000}"/>
    <cellStyle name="Normal 8 3 2 8" xfId="36173" xr:uid="{00000000-0005-0000-0000-000068B70000}"/>
    <cellStyle name="Normal 8 3 2 9" xfId="36442" xr:uid="{00000000-0005-0000-0000-000069B70000}"/>
    <cellStyle name="Normal 8 3 2_3. Chng in credit spreads" xfId="51017" xr:uid="{00000000-0005-0000-0000-00006AB70000}"/>
    <cellStyle name="Normal 8 3 3" xfId="33427" xr:uid="{00000000-0005-0000-0000-00006BB70000}"/>
    <cellStyle name="Normal 8 3 3 2" xfId="33428" xr:uid="{00000000-0005-0000-0000-00006CB70000}"/>
    <cellStyle name="Normal 8 3 3 2 2" xfId="33429" xr:uid="{00000000-0005-0000-0000-00006DB70000}"/>
    <cellStyle name="Normal 8 3 3 2 3" xfId="51018" xr:uid="{00000000-0005-0000-0000-00006EB70000}"/>
    <cellStyle name="Normal 8 3 3 2_AVA DVA EL" xfId="33430" xr:uid="{00000000-0005-0000-0000-00006FB70000}"/>
    <cellStyle name="Normal 8 3 3 3" xfId="33431" xr:uid="{00000000-0005-0000-0000-000070B70000}"/>
    <cellStyle name="Normal 8 3 3 4" xfId="33432" xr:uid="{00000000-0005-0000-0000-000071B70000}"/>
    <cellStyle name="Normal 8 3 3 5" xfId="51019" xr:uid="{00000000-0005-0000-0000-000072B70000}"/>
    <cellStyle name="Normal 8 3 3 6" xfId="51020" xr:uid="{00000000-0005-0000-0000-000073B70000}"/>
    <cellStyle name="Normal 8 3 3_3. Chng in credit spreads" xfId="51021" xr:uid="{00000000-0005-0000-0000-000074B70000}"/>
    <cellStyle name="Normal 8 3 4" xfId="33433" xr:uid="{00000000-0005-0000-0000-000075B70000}"/>
    <cellStyle name="Normal 8 3 4 2" xfId="33434" xr:uid="{00000000-0005-0000-0000-000076B70000}"/>
    <cellStyle name="Normal 8 3 4 2 2" xfId="33435" xr:uid="{00000000-0005-0000-0000-000077B70000}"/>
    <cellStyle name="Normal 8 3 4 2 3" xfId="51022" xr:uid="{00000000-0005-0000-0000-000078B70000}"/>
    <cellStyle name="Normal 8 3 4 2_AVA DVA EL" xfId="33436" xr:uid="{00000000-0005-0000-0000-000079B70000}"/>
    <cellStyle name="Normal 8 3 4 3" xfId="33437" xr:uid="{00000000-0005-0000-0000-00007AB70000}"/>
    <cellStyle name="Normal 8 3 4 4" xfId="33438" xr:uid="{00000000-0005-0000-0000-00007BB70000}"/>
    <cellStyle name="Normal 8 3 4 5" xfId="51023" xr:uid="{00000000-0005-0000-0000-00007CB70000}"/>
    <cellStyle name="Normal 8 3 4 6" xfId="51024" xr:uid="{00000000-0005-0000-0000-00007DB70000}"/>
    <cellStyle name="Normal 8 3 4_3. Chng in credit spreads" xfId="51025" xr:uid="{00000000-0005-0000-0000-00007EB70000}"/>
    <cellStyle name="Normal 8 3 5" xfId="33439" xr:uid="{00000000-0005-0000-0000-00007FB70000}"/>
    <cellStyle name="Normal 8 3 5 2" xfId="33440" xr:uid="{00000000-0005-0000-0000-000080B70000}"/>
    <cellStyle name="Normal 8 3 5 2 2" xfId="33441" xr:uid="{00000000-0005-0000-0000-000081B70000}"/>
    <cellStyle name="Normal 8 3 5 2_AVA DVA EL" xfId="33442" xr:uid="{00000000-0005-0000-0000-000082B70000}"/>
    <cellStyle name="Normal 8 3 5 3" xfId="33443" xr:uid="{00000000-0005-0000-0000-000083B70000}"/>
    <cellStyle name="Normal 8 3 5 4" xfId="33444" xr:uid="{00000000-0005-0000-0000-000084B70000}"/>
    <cellStyle name="Normal 8 3 5 5" xfId="51026" xr:uid="{00000000-0005-0000-0000-000085B70000}"/>
    <cellStyle name="Normal 8 3 5_AVA DVA EL" xfId="33445" xr:uid="{00000000-0005-0000-0000-000086B70000}"/>
    <cellStyle name="Normal 8 3 6" xfId="33446" xr:uid="{00000000-0005-0000-0000-000087B70000}"/>
    <cellStyle name="Normal 8 3 6 2" xfId="33447" xr:uid="{00000000-0005-0000-0000-000088B70000}"/>
    <cellStyle name="Normal 8 3 6 2 2" xfId="33448" xr:uid="{00000000-0005-0000-0000-000089B70000}"/>
    <cellStyle name="Normal 8 3 6 2_AVA DVA EL" xfId="33449" xr:uid="{00000000-0005-0000-0000-00008AB70000}"/>
    <cellStyle name="Normal 8 3 6 3" xfId="33450" xr:uid="{00000000-0005-0000-0000-00008BB70000}"/>
    <cellStyle name="Normal 8 3 6 4" xfId="33451" xr:uid="{00000000-0005-0000-0000-00008CB70000}"/>
    <cellStyle name="Normal 8 3 6 5" xfId="51027" xr:uid="{00000000-0005-0000-0000-00008DB70000}"/>
    <cellStyle name="Normal 8 3 6_AVA DVA EL" xfId="33452" xr:uid="{00000000-0005-0000-0000-00008EB70000}"/>
    <cellStyle name="Normal 8 3 7" xfId="33453" xr:uid="{00000000-0005-0000-0000-00008FB70000}"/>
    <cellStyle name="Normal 8 3 7 2" xfId="33454" xr:uid="{00000000-0005-0000-0000-000090B70000}"/>
    <cellStyle name="Normal 8 3 7 3" xfId="33455" xr:uid="{00000000-0005-0000-0000-000091B70000}"/>
    <cellStyle name="Normal 8 3 7_AVA DVA EL" xfId="33456" xr:uid="{00000000-0005-0000-0000-000092B70000}"/>
    <cellStyle name="Normal 8 3 8" xfId="33457" xr:uid="{00000000-0005-0000-0000-000093B70000}"/>
    <cellStyle name="Normal 8 3 8 2" xfId="33458" xr:uid="{00000000-0005-0000-0000-000094B70000}"/>
    <cellStyle name="Normal 8 3 8 3" xfId="33459" xr:uid="{00000000-0005-0000-0000-000095B70000}"/>
    <cellStyle name="Normal 8 3 8_AVA DVA EL" xfId="33460" xr:uid="{00000000-0005-0000-0000-000096B70000}"/>
    <cellStyle name="Normal 8 3 9" xfId="33461" xr:uid="{00000000-0005-0000-0000-000097B70000}"/>
    <cellStyle name="Normal 8 3 9 2" xfId="33462" xr:uid="{00000000-0005-0000-0000-000098B70000}"/>
    <cellStyle name="Normal 8 3 9 2 2" xfId="33463" xr:uid="{00000000-0005-0000-0000-000099B70000}"/>
    <cellStyle name="Normal 8 3 9 2 3" xfId="33464" xr:uid="{00000000-0005-0000-0000-00009AB70000}"/>
    <cellStyle name="Normal 8 3 9 2_AVA DVA EL" xfId="33465" xr:uid="{00000000-0005-0000-0000-00009BB70000}"/>
    <cellStyle name="Normal 8 3 9 3" xfId="33466" xr:uid="{00000000-0005-0000-0000-00009CB70000}"/>
    <cellStyle name="Normal 8 3 9 4" xfId="33467" xr:uid="{00000000-0005-0000-0000-00009DB70000}"/>
    <cellStyle name="Normal 8 3 9_AVA DVA EL" xfId="33468" xr:uid="{00000000-0005-0000-0000-00009EB70000}"/>
    <cellStyle name="Normal 8 3_3. Chng in credit spreads" xfId="51028" xr:uid="{00000000-0005-0000-0000-00009FB70000}"/>
    <cellStyle name="Normal 8 4" xfId="8815" xr:uid="{00000000-0005-0000-0000-0000A0B70000}"/>
    <cellStyle name="Normal 8 4 10" xfId="51029" xr:uid="{00000000-0005-0000-0000-0000A1B70000}"/>
    <cellStyle name="Normal 8 4 2" xfId="8816" xr:uid="{00000000-0005-0000-0000-0000A2B70000}"/>
    <cellStyle name="Normal 8 4 2 2" xfId="33469" xr:uid="{00000000-0005-0000-0000-0000A3B70000}"/>
    <cellStyle name="Normal 8 4 2 2 2" xfId="33470" xr:uid="{00000000-0005-0000-0000-0000A4B70000}"/>
    <cellStyle name="Normal 8 4 2 2 2 2" xfId="51030" xr:uid="{00000000-0005-0000-0000-0000A5B70000}"/>
    <cellStyle name="Normal 8 4 2 2 3" xfId="51031" xr:uid="{00000000-0005-0000-0000-0000A6B70000}"/>
    <cellStyle name="Normal 8 4 2 2_3. Chng in credit spreads" xfId="51032" xr:uid="{00000000-0005-0000-0000-0000A7B70000}"/>
    <cellStyle name="Normal 8 4 2 3" xfId="33471" xr:uid="{00000000-0005-0000-0000-0000A8B70000}"/>
    <cellStyle name="Normal 8 4 2 3 2" xfId="51033" xr:uid="{00000000-0005-0000-0000-0000A9B70000}"/>
    <cellStyle name="Normal 8 4 2 3 2 2" xfId="51034" xr:uid="{00000000-0005-0000-0000-0000AAB70000}"/>
    <cellStyle name="Normal 8 4 2 3 3" xfId="51035" xr:uid="{00000000-0005-0000-0000-0000ABB70000}"/>
    <cellStyle name="Normal 8 4 2 3_3. Chng in credit spreads" xfId="51036" xr:uid="{00000000-0005-0000-0000-0000ACB70000}"/>
    <cellStyle name="Normal 8 4 2 4" xfId="33472" xr:uid="{00000000-0005-0000-0000-0000ADB70000}"/>
    <cellStyle name="Normal 8 4 2 4 2" xfId="51037" xr:uid="{00000000-0005-0000-0000-0000AEB70000}"/>
    <cellStyle name="Normal 8 4 2 5" xfId="51038" xr:uid="{00000000-0005-0000-0000-0000AFB70000}"/>
    <cellStyle name="Normal 8 4 2 6" xfId="51039" xr:uid="{00000000-0005-0000-0000-0000B0B70000}"/>
    <cellStyle name="Normal 8 4 2_3. Chng in credit spreads" xfId="51040" xr:uid="{00000000-0005-0000-0000-0000B1B70000}"/>
    <cellStyle name="Normal 8 4 3" xfId="33473" xr:uid="{00000000-0005-0000-0000-0000B2B70000}"/>
    <cellStyle name="Normal 8 4 3 2" xfId="33474" xr:uid="{00000000-0005-0000-0000-0000B3B70000}"/>
    <cellStyle name="Normal 8 4 3 2 2" xfId="51041" xr:uid="{00000000-0005-0000-0000-0000B4B70000}"/>
    <cellStyle name="Normal 8 4 3 3" xfId="33475" xr:uid="{00000000-0005-0000-0000-0000B5B70000}"/>
    <cellStyle name="Normal 8 4 3 4" xfId="51042" xr:uid="{00000000-0005-0000-0000-0000B6B70000}"/>
    <cellStyle name="Normal 8 4 3 5" xfId="51043" xr:uid="{00000000-0005-0000-0000-0000B7B70000}"/>
    <cellStyle name="Normal 8 4 3 6" xfId="51044" xr:uid="{00000000-0005-0000-0000-0000B8B70000}"/>
    <cellStyle name="Normal 8 4 3_3. Chng in credit spreads" xfId="51045" xr:uid="{00000000-0005-0000-0000-0000B9B70000}"/>
    <cellStyle name="Normal 8 4 4" xfId="33476" xr:uid="{00000000-0005-0000-0000-0000BAB70000}"/>
    <cellStyle name="Normal 8 4 4 2" xfId="33477" xr:uid="{00000000-0005-0000-0000-0000BBB70000}"/>
    <cellStyle name="Normal 8 4 4 2 2" xfId="51046" xr:uid="{00000000-0005-0000-0000-0000BCB70000}"/>
    <cellStyle name="Normal 8 4 4 3" xfId="33478" xr:uid="{00000000-0005-0000-0000-0000BDB70000}"/>
    <cellStyle name="Normal 8 4 4 4" xfId="51047" xr:uid="{00000000-0005-0000-0000-0000BEB70000}"/>
    <cellStyle name="Normal 8 4 4 5" xfId="51048" xr:uid="{00000000-0005-0000-0000-0000BFB70000}"/>
    <cellStyle name="Normal 8 4 4 6" xfId="51049" xr:uid="{00000000-0005-0000-0000-0000C0B70000}"/>
    <cellStyle name="Normal 8 4 4_3. Chng in credit spreads" xfId="51050" xr:uid="{00000000-0005-0000-0000-0000C1B70000}"/>
    <cellStyle name="Normal 8 4 5" xfId="33479" xr:uid="{00000000-0005-0000-0000-0000C2B70000}"/>
    <cellStyle name="Normal 8 4 5 2" xfId="33480" xr:uid="{00000000-0005-0000-0000-0000C3B70000}"/>
    <cellStyle name="Normal 8 4 5 3" xfId="33481" xr:uid="{00000000-0005-0000-0000-0000C4B70000}"/>
    <cellStyle name="Normal 8 4 5 4" xfId="51051" xr:uid="{00000000-0005-0000-0000-0000C5B70000}"/>
    <cellStyle name="Normal 8 4 5 5" xfId="51052" xr:uid="{00000000-0005-0000-0000-0000C6B70000}"/>
    <cellStyle name="Normal 8 4 5_AVA DVA EL" xfId="33482" xr:uid="{00000000-0005-0000-0000-0000C7B70000}"/>
    <cellStyle name="Normal 8 4 6" xfId="33483" xr:uid="{00000000-0005-0000-0000-0000C8B70000}"/>
    <cellStyle name="Normal 8 4 6 2" xfId="33484" xr:uid="{00000000-0005-0000-0000-0000C9B70000}"/>
    <cellStyle name="Normal 8 4 6_AVA DVA EL" xfId="33485" xr:uid="{00000000-0005-0000-0000-0000CAB70000}"/>
    <cellStyle name="Normal 8 4 7" xfId="33486" xr:uid="{00000000-0005-0000-0000-0000CBB70000}"/>
    <cellStyle name="Normal 8 4 8" xfId="51053" xr:uid="{00000000-0005-0000-0000-0000CCB70000}"/>
    <cellStyle name="Normal 8 4 9" xfId="51054" xr:uid="{00000000-0005-0000-0000-0000CDB70000}"/>
    <cellStyle name="Normal 8 4_3. Chng in credit spreads" xfId="51055" xr:uid="{00000000-0005-0000-0000-0000CEB70000}"/>
    <cellStyle name="Normal 8 5" xfId="8817" xr:uid="{00000000-0005-0000-0000-0000CFB70000}"/>
    <cellStyle name="Normal 8 5 2" xfId="8818" xr:uid="{00000000-0005-0000-0000-0000D0B70000}"/>
    <cellStyle name="Normal 8 5 2 2" xfId="33487" xr:uid="{00000000-0005-0000-0000-0000D1B70000}"/>
    <cellStyle name="Normal 8 5 2 2 2" xfId="51056" xr:uid="{00000000-0005-0000-0000-0000D2B70000}"/>
    <cellStyle name="Normal 8 5 2 3" xfId="33488" xr:uid="{00000000-0005-0000-0000-0000D3B70000}"/>
    <cellStyle name="Normal 8 5 2 4" xfId="51057" xr:uid="{00000000-0005-0000-0000-0000D4B70000}"/>
    <cellStyle name="Normal 8 5 2_3. Chng in credit spreads" xfId="51058" xr:uid="{00000000-0005-0000-0000-0000D5B70000}"/>
    <cellStyle name="Normal 8 5 3" xfId="33489" xr:uid="{00000000-0005-0000-0000-0000D6B70000}"/>
    <cellStyle name="Normal 8 5 3 2" xfId="33490" xr:uid="{00000000-0005-0000-0000-0000D7B70000}"/>
    <cellStyle name="Normal 8 5 3 2 2" xfId="51059" xr:uid="{00000000-0005-0000-0000-0000D8B70000}"/>
    <cellStyle name="Normal 8 5 3 3" xfId="51060" xr:uid="{00000000-0005-0000-0000-0000D9B70000}"/>
    <cellStyle name="Normal 8 5 3_3. Chng in credit spreads" xfId="51061" xr:uid="{00000000-0005-0000-0000-0000DAB70000}"/>
    <cellStyle name="Normal 8 5 4" xfId="33491" xr:uid="{00000000-0005-0000-0000-0000DBB70000}"/>
    <cellStyle name="Normal 8 5 4 2" xfId="51062" xr:uid="{00000000-0005-0000-0000-0000DCB70000}"/>
    <cellStyle name="Normal 8 5 5" xfId="33492" xr:uid="{00000000-0005-0000-0000-0000DDB70000}"/>
    <cellStyle name="Normal 8 5 6" xfId="51063" xr:uid="{00000000-0005-0000-0000-0000DEB70000}"/>
    <cellStyle name="Normal 8 5 7" xfId="51064" xr:uid="{00000000-0005-0000-0000-0000DFB70000}"/>
    <cellStyle name="Normal 8 5_3. Chng in credit spreads" xfId="51065" xr:uid="{00000000-0005-0000-0000-0000E0B70000}"/>
    <cellStyle name="Normal 8 6" xfId="8819" xr:uid="{00000000-0005-0000-0000-0000E1B70000}"/>
    <cellStyle name="Normal 8 6 2" xfId="8820" xr:uid="{00000000-0005-0000-0000-0000E2B70000}"/>
    <cellStyle name="Normal 8 6 2 2" xfId="33493" xr:uid="{00000000-0005-0000-0000-0000E3B70000}"/>
    <cellStyle name="Normal 8 6 2 3" xfId="33494" xr:uid="{00000000-0005-0000-0000-0000E4B70000}"/>
    <cellStyle name="Normal 8 6 2 4" xfId="51066" xr:uid="{00000000-0005-0000-0000-0000E5B70000}"/>
    <cellStyle name="Normal 8 6 2_AVA DVA EL" xfId="33495" xr:uid="{00000000-0005-0000-0000-0000E6B70000}"/>
    <cellStyle name="Normal 8 6 3" xfId="33496" xr:uid="{00000000-0005-0000-0000-0000E7B70000}"/>
    <cellStyle name="Normal 8 6 3 2" xfId="33497" xr:uid="{00000000-0005-0000-0000-0000E8B70000}"/>
    <cellStyle name="Normal 8 6 3_AVA DVA EL" xfId="33498" xr:uid="{00000000-0005-0000-0000-0000E9B70000}"/>
    <cellStyle name="Normal 8 6 4" xfId="33499" xr:uid="{00000000-0005-0000-0000-0000EAB70000}"/>
    <cellStyle name="Normal 8 6 5" xfId="33500" xr:uid="{00000000-0005-0000-0000-0000EBB70000}"/>
    <cellStyle name="Normal 8 6 6" xfId="51067" xr:uid="{00000000-0005-0000-0000-0000ECB70000}"/>
    <cellStyle name="Normal 8 6 7" xfId="51068" xr:uid="{00000000-0005-0000-0000-0000EDB70000}"/>
    <cellStyle name="Normal 8 6_3. Chng in credit spreads" xfId="51069" xr:uid="{00000000-0005-0000-0000-0000EEB70000}"/>
    <cellStyle name="Normal 8 7" xfId="33501" xr:uid="{00000000-0005-0000-0000-0000EFB70000}"/>
    <cellStyle name="Normal 8 7 2" xfId="33502" xr:uid="{00000000-0005-0000-0000-0000F0B70000}"/>
    <cellStyle name="Normal 8 7 2 2" xfId="33503" xr:uid="{00000000-0005-0000-0000-0000F1B70000}"/>
    <cellStyle name="Normal 8 7 2 3" xfId="33504" xr:uid="{00000000-0005-0000-0000-0000F2B70000}"/>
    <cellStyle name="Normal 8 7 2 4" xfId="51070" xr:uid="{00000000-0005-0000-0000-0000F3B70000}"/>
    <cellStyle name="Normal 8 7 2_AVA DVA EL" xfId="33505" xr:uid="{00000000-0005-0000-0000-0000F4B70000}"/>
    <cellStyle name="Normal 8 7 3" xfId="33506" xr:uid="{00000000-0005-0000-0000-0000F5B70000}"/>
    <cellStyle name="Normal 8 7 3 2" xfId="33507" xr:uid="{00000000-0005-0000-0000-0000F6B70000}"/>
    <cellStyle name="Normal 8 7 3_AVA DVA EL" xfId="33508" xr:uid="{00000000-0005-0000-0000-0000F7B70000}"/>
    <cellStyle name="Normal 8 7 4" xfId="33509" xr:uid="{00000000-0005-0000-0000-0000F8B70000}"/>
    <cellStyle name="Normal 8 7 5" xfId="33510" xr:uid="{00000000-0005-0000-0000-0000F9B70000}"/>
    <cellStyle name="Normal 8 7 6" xfId="33511" xr:uid="{00000000-0005-0000-0000-0000FAB70000}"/>
    <cellStyle name="Normal 8 7 7" xfId="51071" xr:uid="{00000000-0005-0000-0000-0000FBB70000}"/>
    <cellStyle name="Normal 8 7_3. Chng in credit spreads" xfId="51072" xr:uid="{00000000-0005-0000-0000-0000FCB70000}"/>
    <cellStyle name="Normal 8 8" xfId="33512" xr:uid="{00000000-0005-0000-0000-0000FDB70000}"/>
    <cellStyle name="Normal 8 8 2" xfId="33513" xr:uid="{00000000-0005-0000-0000-0000FEB70000}"/>
    <cellStyle name="Normal 8 8 2 2" xfId="33514" xr:uid="{00000000-0005-0000-0000-0000FFB70000}"/>
    <cellStyle name="Normal 8 8 2 3" xfId="33515" xr:uid="{00000000-0005-0000-0000-000000B80000}"/>
    <cellStyle name="Normal 8 8 2 4" xfId="51073" xr:uid="{00000000-0005-0000-0000-000001B80000}"/>
    <cellStyle name="Normal 8 8 2_AVA DVA EL" xfId="33516" xr:uid="{00000000-0005-0000-0000-000002B80000}"/>
    <cellStyle name="Normal 8 8 3" xfId="33517" xr:uid="{00000000-0005-0000-0000-000003B80000}"/>
    <cellStyle name="Normal 8 8 3 2" xfId="33518" xr:uid="{00000000-0005-0000-0000-000004B80000}"/>
    <cellStyle name="Normal 8 8 3_AVA DVA EL" xfId="33519" xr:uid="{00000000-0005-0000-0000-000005B80000}"/>
    <cellStyle name="Normal 8 8 4" xfId="33520" xr:uid="{00000000-0005-0000-0000-000006B80000}"/>
    <cellStyle name="Normal 8 8 5" xfId="33521" xr:uid="{00000000-0005-0000-0000-000007B80000}"/>
    <cellStyle name="Normal 8 8 6" xfId="33522" xr:uid="{00000000-0005-0000-0000-000008B80000}"/>
    <cellStyle name="Normal 8 8 7" xfId="36114" xr:uid="{00000000-0005-0000-0000-000009B80000}"/>
    <cellStyle name="Normal 8 8 8" xfId="36026" xr:uid="{00000000-0005-0000-0000-00000AB80000}"/>
    <cellStyle name="Normal 8 8_3. Chng in credit spreads" xfId="51074" xr:uid="{00000000-0005-0000-0000-00000BB80000}"/>
    <cellStyle name="Normal 8 9" xfId="33523" xr:uid="{00000000-0005-0000-0000-00000CB80000}"/>
    <cellStyle name="Normal 8 9 2" xfId="33524" xr:uid="{00000000-0005-0000-0000-00000DB80000}"/>
    <cellStyle name="Normal 8 9 2 2" xfId="33525" xr:uid="{00000000-0005-0000-0000-00000EB80000}"/>
    <cellStyle name="Normal 8 9 2 3" xfId="33526" xr:uid="{00000000-0005-0000-0000-00000FB80000}"/>
    <cellStyle name="Normal 8 9 2_AVA DVA EL" xfId="33527" xr:uid="{00000000-0005-0000-0000-000010B80000}"/>
    <cellStyle name="Normal 8 9 3" xfId="33528" xr:uid="{00000000-0005-0000-0000-000011B80000}"/>
    <cellStyle name="Normal 8 9 4" xfId="33529" xr:uid="{00000000-0005-0000-0000-000012B80000}"/>
    <cellStyle name="Normal 8 9 5" xfId="36418" xr:uid="{00000000-0005-0000-0000-000013B80000}"/>
    <cellStyle name="Normal 8 9 6" xfId="36008" xr:uid="{00000000-0005-0000-0000-000014B80000}"/>
    <cellStyle name="Normal 8 9_AVA DVA EL" xfId="33530"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1" xr:uid="{00000000-0005-0000-0000-000019B80000}"/>
    <cellStyle name="Normal 80_AVA DVA EL" xfId="33532" xr:uid="{00000000-0005-0000-0000-00001AB80000}"/>
    <cellStyle name="Normal 81" xfId="8824" xr:uid="{00000000-0005-0000-0000-00001BB80000}"/>
    <cellStyle name="Normal 81 2" xfId="33533" xr:uid="{00000000-0005-0000-0000-00001CB80000}"/>
    <cellStyle name="Normal 81 3" xfId="33534" xr:uid="{00000000-0005-0000-0000-00001DB80000}"/>
    <cellStyle name="Normal 81_AVA DVA EL" xfId="33535" xr:uid="{00000000-0005-0000-0000-00001EB80000}"/>
    <cellStyle name="Normal 82" xfId="8825" xr:uid="{00000000-0005-0000-0000-00001FB80000}"/>
    <cellStyle name="Normal 82 2" xfId="8826" xr:uid="{00000000-0005-0000-0000-000020B80000}"/>
    <cellStyle name="Normal 82 3" xfId="33536" xr:uid="{00000000-0005-0000-0000-000021B80000}"/>
    <cellStyle name="Normal 82_AVA DVA EL" xfId="33537" xr:uid="{00000000-0005-0000-0000-000022B80000}"/>
    <cellStyle name="Normal 83" xfId="8827" xr:uid="{00000000-0005-0000-0000-000023B80000}"/>
    <cellStyle name="Normal 83 2" xfId="8828" xr:uid="{00000000-0005-0000-0000-000024B80000}"/>
    <cellStyle name="Normal 83 3" xfId="33538" xr:uid="{00000000-0005-0000-0000-000025B80000}"/>
    <cellStyle name="Normal 83_AVA DVA EL" xfId="33539" xr:uid="{00000000-0005-0000-0000-000026B80000}"/>
    <cellStyle name="Normal 84" xfId="8829" xr:uid="{00000000-0005-0000-0000-000027B80000}"/>
    <cellStyle name="Normal 84 2" xfId="33540" xr:uid="{00000000-0005-0000-0000-000028B80000}"/>
    <cellStyle name="Normal 84 3" xfId="33541" xr:uid="{00000000-0005-0000-0000-000029B80000}"/>
    <cellStyle name="Normal 84_AVA DVA EL" xfId="33542" xr:uid="{00000000-0005-0000-0000-00002AB80000}"/>
    <cellStyle name="Normal 85" xfId="8830" xr:uid="{00000000-0005-0000-0000-00002BB80000}"/>
    <cellStyle name="Normal 85 2" xfId="33543" xr:uid="{00000000-0005-0000-0000-00002CB80000}"/>
    <cellStyle name="Normal 85 2 2" xfId="36571" xr:uid="{00000000-0005-0000-0000-00002DB80000}"/>
    <cellStyle name="Normal 85 3" xfId="33544" xr:uid="{00000000-0005-0000-0000-00002EB80000}"/>
    <cellStyle name="Normal 85 4" xfId="36102" xr:uid="{00000000-0005-0000-0000-00002FB80000}"/>
    <cellStyle name="Normal 85_AVA DVA EL" xfId="33545" xr:uid="{00000000-0005-0000-0000-000030B80000}"/>
    <cellStyle name="Normal 86" xfId="8831" xr:uid="{00000000-0005-0000-0000-000031B80000}"/>
    <cellStyle name="Normal 86 2" xfId="33546" xr:uid="{00000000-0005-0000-0000-000032B80000}"/>
    <cellStyle name="Normal 86 3" xfId="33547" xr:uid="{00000000-0005-0000-0000-000033B80000}"/>
    <cellStyle name="Normal 86 4" xfId="36195" xr:uid="{00000000-0005-0000-0000-000034B80000}"/>
    <cellStyle name="Normal 86_AVA DVA EL" xfId="33548" xr:uid="{00000000-0005-0000-0000-000035B80000}"/>
    <cellStyle name="Normal 87" xfId="8832" xr:uid="{00000000-0005-0000-0000-000036B80000}"/>
    <cellStyle name="Normal 87 2" xfId="33549" xr:uid="{00000000-0005-0000-0000-000037B80000}"/>
    <cellStyle name="Normal 87 3" xfId="33550" xr:uid="{00000000-0005-0000-0000-000038B80000}"/>
    <cellStyle name="Normal 87 4" xfId="36203" xr:uid="{00000000-0005-0000-0000-000039B80000}"/>
    <cellStyle name="Normal 87_AVA DVA EL" xfId="33551" xr:uid="{00000000-0005-0000-0000-00003AB80000}"/>
    <cellStyle name="Normal 88" xfId="8833" xr:uid="{00000000-0005-0000-0000-00003BB80000}"/>
    <cellStyle name="Normal 88 2" xfId="33552" xr:uid="{00000000-0005-0000-0000-00003CB80000}"/>
    <cellStyle name="Normal 88 3" xfId="33553" xr:uid="{00000000-0005-0000-0000-00003DB80000}"/>
    <cellStyle name="Normal 88 4" xfId="36206" xr:uid="{00000000-0005-0000-0000-00003EB80000}"/>
    <cellStyle name="Normal 88_AVA DVA EL" xfId="33554" xr:uid="{00000000-0005-0000-0000-00003FB80000}"/>
    <cellStyle name="Normal 89" xfId="8834" xr:uid="{00000000-0005-0000-0000-000040B80000}"/>
    <cellStyle name="Normal 89 2" xfId="33555" xr:uid="{00000000-0005-0000-0000-000041B80000}"/>
    <cellStyle name="Normal 89 3" xfId="33556" xr:uid="{00000000-0005-0000-0000-000042B80000}"/>
    <cellStyle name="Normal 89 4" xfId="36210" xr:uid="{00000000-0005-0000-0000-000043B80000}"/>
    <cellStyle name="Normal 89_AVA DVA EL" xfId="33557" xr:uid="{00000000-0005-0000-0000-000044B80000}"/>
    <cellStyle name="Normal 9" xfId="8835" xr:uid="{00000000-0005-0000-0000-000045B80000}"/>
    <cellStyle name="Normal 9 10" xfId="8836" xr:uid="{00000000-0005-0000-0000-000046B80000}"/>
    <cellStyle name="Normal 9 10 2" xfId="33558" xr:uid="{00000000-0005-0000-0000-000047B80000}"/>
    <cellStyle name="Normal 9 10_AVA DVA EL" xfId="33559" xr:uid="{00000000-0005-0000-0000-000048B80000}"/>
    <cellStyle name="Normal 9 11" xfId="8837" xr:uid="{00000000-0005-0000-0000-000049B80000}"/>
    <cellStyle name="Normal 9 11 2" xfId="8838" xr:uid="{00000000-0005-0000-0000-00004AB80000}"/>
    <cellStyle name="Normal 9 11 2 2" xfId="33560" xr:uid="{00000000-0005-0000-0000-00004BB80000}"/>
    <cellStyle name="Normal 9 11 2_AVA DVA EL" xfId="33561" xr:uid="{00000000-0005-0000-0000-00004CB80000}"/>
    <cellStyle name="Normal 9 11 3" xfId="33562" xr:uid="{00000000-0005-0000-0000-00004DB80000}"/>
    <cellStyle name="Normal 9 11 4" xfId="36895" xr:uid="{00000000-0005-0000-0000-00004EB80000}"/>
    <cellStyle name="Normal 9 11_4Q16" xfId="33563" xr:uid="{00000000-0005-0000-0000-00004FB80000}"/>
    <cellStyle name="Normal 9 12" xfId="8839" xr:uid="{00000000-0005-0000-0000-000050B80000}"/>
    <cellStyle name="Normal 9 12 2" xfId="33564" xr:uid="{00000000-0005-0000-0000-000051B80000}"/>
    <cellStyle name="Normal 9 12_AVA DVA EL" xfId="33565" xr:uid="{00000000-0005-0000-0000-000052B80000}"/>
    <cellStyle name="Normal 9 13" xfId="8840" xr:uid="{00000000-0005-0000-0000-000053B80000}"/>
    <cellStyle name="Normal 9 13 2" xfId="33566" xr:uid="{00000000-0005-0000-0000-000054B80000}"/>
    <cellStyle name="Normal 9 13_AVA DVA EL" xfId="33567" xr:uid="{00000000-0005-0000-0000-000055B80000}"/>
    <cellStyle name="Normal 9 14" xfId="33568" xr:uid="{00000000-0005-0000-0000-000056B80000}"/>
    <cellStyle name="Normal 9 14 2" xfId="33569" xr:uid="{00000000-0005-0000-0000-000057B80000}"/>
    <cellStyle name="Normal 9 14 3" xfId="33570" xr:uid="{00000000-0005-0000-0000-000058B80000}"/>
    <cellStyle name="Normal 9 14 4" xfId="36117" xr:uid="{00000000-0005-0000-0000-000059B80000}"/>
    <cellStyle name="Normal 9 14_AVA DVA EL" xfId="33571" xr:uid="{00000000-0005-0000-0000-00005AB80000}"/>
    <cellStyle name="Normal 9 15" xfId="33572" xr:uid="{00000000-0005-0000-0000-00005BB80000}"/>
    <cellStyle name="Normal 9 15 2" xfId="33573" xr:uid="{00000000-0005-0000-0000-00005CB80000}"/>
    <cellStyle name="Normal 9 15 3" xfId="33574" xr:uid="{00000000-0005-0000-0000-00005DB80000}"/>
    <cellStyle name="Normal 9 15_AVA DVA EL" xfId="33575" xr:uid="{00000000-0005-0000-0000-00005EB80000}"/>
    <cellStyle name="Normal 9 16" xfId="33576" xr:uid="{00000000-0005-0000-0000-00005FB80000}"/>
    <cellStyle name="Normal 9 17" xfId="33577" xr:uid="{00000000-0005-0000-0000-000060B80000}"/>
    <cellStyle name="Normal 9 18" xfId="36894" xr:uid="{00000000-0005-0000-0000-000061B80000}"/>
    <cellStyle name="Normal 9 19" xfId="51075" xr:uid="{00000000-0005-0000-0000-000062B80000}"/>
    <cellStyle name="Normal 9 2" xfId="8841" xr:uid="{00000000-0005-0000-0000-000063B80000}"/>
    <cellStyle name="Normal 9 2 10" xfId="51076" xr:uid="{00000000-0005-0000-0000-000064B80000}"/>
    <cellStyle name="Normal 9 2 11" xfId="51077" xr:uid="{00000000-0005-0000-0000-000065B80000}"/>
    <cellStyle name="Normal 9 2 2" xfId="8842" xr:uid="{00000000-0005-0000-0000-000066B80000}"/>
    <cellStyle name="Normal 9 2 2 10" xfId="51078" xr:uid="{00000000-0005-0000-0000-000067B80000}"/>
    <cellStyle name="Normal 9 2 2 11" xfId="51079" xr:uid="{00000000-0005-0000-0000-000068B80000}"/>
    <cellStyle name="Normal 9 2 2 2" xfId="8843" xr:uid="{00000000-0005-0000-0000-000069B80000}"/>
    <cellStyle name="Normal 9 2 2 2 2" xfId="33578" xr:uid="{00000000-0005-0000-0000-00006AB80000}"/>
    <cellStyle name="Normal 9 2 2 2 2 2" xfId="33579" xr:uid="{00000000-0005-0000-0000-00006BB80000}"/>
    <cellStyle name="Normal 9 2 2 2 2 3" xfId="33580" xr:uid="{00000000-0005-0000-0000-00006CB80000}"/>
    <cellStyle name="Normal 9 2 2 2 2 4" xfId="51080" xr:uid="{00000000-0005-0000-0000-00006DB80000}"/>
    <cellStyle name="Normal 9 2 2 2 2 5" xfId="51081" xr:uid="{00000000-0005-0000-0000-00006EB80000}"/>
    <cellStyle name="Normal 9 2 2 2 2_AVA DVA EL" xfId="33581" xr:uid="{00000000-0005-0000-0000-00006FB80000}"/>
    <cellStyle name="Normal 9 2 2 2 3" xfId="33582" xr:uid="{00000000-0005-0000-0000-000070B80000}"/>
    <cellStyle name="Normal 9 2 2 2 3 2" xfId="33583" xr:uid="{00000000-0005-0000-0000-000071B80000}"/>
    <cellStyle name="Normal 9 2 2 2 3 3" xfId="33584" xr:uid="{00000000-0005-0000-0000-000072B80000}"/>
    <cellStyle name="Normal 9 2 2 2 3 4" xfId="51082" xr:uid="{00000000-0005-0000-0000-000073B80000}"/>
    <cellStyle name="Normal 9 2 2 2 3 5" xfId="51083" xr:uid="{00000000-0005-0000-0000-000074B80000}"/>
    <cellStyle name="Normal 9 2 2 2 3_AVA DVA EL" xfId="33585" xr:uid="{00000000-0005-0000-0000-000075B80000}"/>
    <cellStyle name="Normal 9 2 2 2 4" xfId="33586" xr:uid="{00000000-0005-0000-0000-000076B80000}"/>
    <cellStyle name="Normal 9 2 2 2 4 2" xfId="33587" xr:uid="{00000000-0005-0000-0000-000077B80000}"/>
    <cellStyle name="Normal 9 2 2 2 4 3" xfId="33588" xr:uid="{00000000-0005-0000-0000-000078B80000}"/>
    <cellStyle name="Normal 9 2 2 2 4 4" xfId="51084" xr:uid="{00000000-0005-0000-0000-000079B80000}"/>
    <cellStyle name="Normal 9 2 2 2 4 5" xfId="51085" xr:uid="{00000000-0005-0000-0000-00007AB80000}"/>
    <cellStyle name="Normal 9 2 2 2 4_AVA DVA EL" xfId="33589" xr:uid="{00000000-0005-0000-0000-00007BB80000}"/>
    <cellStyle name="Normal 9 2 2 2 5" xfId="33590" xr:uid="{00000000-0005-0000-0000-00007CB80000}"/>
    <cellStyle name="Normal 9 2 2 2 5 2" xfId="33591" xr:uid="{00000000-0005-0000-0000-00007DB80000}"/>
    <cellStyle name="Normal 9 2 2 2 5 3" xfId="33592" xr:uid="{00000000-0005-0000-0000-00007EB80000}"/>
    <cellStyle name="Normal 9 2 2 2 5 4" xfId="51086" xr:uid="{00000000-0005-0000-0000-00007FB80000}"/>
    <cellStyle name="Normal 9 2 2 2 5_AVA DVA EL" xfId="33593" xr:uid="{00000000-0005-0000-0000-000080B80000}"/>
    <cellStyle name="Normal 9 2 2 2 6" xfId="33594" xr:uid="{00000000-0005-0000-0000-000081B80000}"/>
    <cellStyle name="Normal 9 2 2 2 7" xfId="33595" xr:uid="{00000000-0005-0000-0000-000082B80000}"/>
    <cellStyle name="Normal 9 2 2 2 8" xfId="51087" xr:uid="{00000000-0005-0000-0000-000083B80000}"/>
    <cellStyle name="Normal 9 2 2 2 9" xfId="51088" xr:uid="{00000000-0005-0000-0000-000084B80000}"/>
    <cellStyle name="Normal 9 2 2 2_AVA DVA EL" xfId="33596" xr:uid="{00000000-0005-0000-0000-000085B80000}"/>
    <cellStyle name="Normal 9 2 2 3" xfId="33597" xr:uid="{00000000-0005-0000-0000-000086B80000}"/>
    <cellStyle name="Normal 9 2 2 3 2" xfId="33598" xr:uid="{00000000-0005-0000-0000-000087B80000}"/>
    <cellStyle name="Normal 9 2 2 3 3" xfId="33599" xr:uid="{00000000-0005-0000-0000-000088B80000}"/>
    <cellStyle name="Normal 9 2 2 3 4" xfId="51089" xr:uid="{00000000-0005-0000-0000-000089B80000}"/>
    <cellStyle name="Normal 9 2 2 3 5" xfId="51090" xr:uid="{00000000-0005-0000-0000-00008AB80000}"/>
    <cellStyle name="Normal 9 2 2 3_AVA DVA EL" xfId="33600" xr:uid="{00000000-0005-0000-0000-00008BB80000}"/>
    <cellStyle name="Normal 9 2 2 4" xfId="33601" xr:uid="{00000000-0005-0000-0000-00008CB80000}"/>
    <cellStyle name="Normal 9 2 2 4 2" xfId="33602" xr:uid="{00000000-0005-0000-0000-00008DB80000}"/>
    <cellStyle name="Normal 9 2 2 4 3" xfId="33603" xr:uid="{00000000-0005-0000-0000-00008EB80000}"/>
    <cellStyle name="Normal 9 2 2 4 4" xfId="51091" xr:uid="{00000000-0005-0000-0000-00008FB80000}"/>
    <cellStyle name="Normal 9 2 2 4 5" xfId="51092" xr:uid="{00000000-0005-0000-0000-000090B80000}"/>
    <cellStyle name="Normal 9 2 2 4_AVA DVA EL" xfId="33604" xr:uid="{00000000-0005-0000-0000-000091B80000}"/>
    <cellStyle name="Normal 9 2 2 5" xfId="33605" xr:uid="{00000000-0005-0000-0000-000092B80000}"/>
    <cellStyle name="Normal 9 2 2 5 2" xfId="33606" xr:uid="{00000000-0005-0000-0000-000093B80000}"/>
    <cellStyle name="Normal 9 2 2 5 3" xfId="33607" xr:uid="{00000000-0005-0000-0000-000094B80000}"/>
    <cellStyle name="Normal 9 2 2 5 4" xfId="51093" xr:uid="{00000000-0005-0000-0000-000095B80000}"/>
    <cellStyle name="Normal 9 2 2 5 5" xfId="51094" xr:uid="{00000000-0005-0000-0000-000096B80000}"/>
    <cellStyle name="Normal 9 2 2 5_AVA DVA EL" xfId="33608" xr:uid="{00000000-0005-0000-0000-000097B80000}"/>
    <cellStyle name="Normal 9 2 2 6" xfId="33609" xr:uid="{00000000-0005-0000-0000-000098B80000}"/>
    <cellStyle name="Normal 9 2 2 6 2" xfId="33610" xr:uid="{00000000-0005-0000-0000-000099B80000}"/>
    <cellStyle name="Normal 9 2 2 6 3" xfId="33611" xr:uid="{00000000-0005-0000-0000-00009AB80000}"/>
    <cellStyle name="Normal 9 2 2 6 4" xfId="51095" xr:uid="{00000000-0005-0000-0000-00009BB80000}"/>
    <cellStyle name="Normal 9 2 2 6 5" xfId="51096" xr:uid="{00000000-0005-0000-0000-00009CB80000}"/>
    <cellStyle name="Normal 9 2 2 6_AVA DVA EL" xfId="33612" xr:uid="{00000000-0005-0000-0000-00009DB80000}"/>
    <cellStyle name="Normal 9 2 2 7" xfId="33613" xr:uid="{00000000-0005-0000-0000-00009EB80000}"/>
    <cellStyle name="Normal 9 2 2 8" xfId="51097" xr:uid="{00000000-0005-0000-0000-00009FB80000}"/>
    <cellStyle name="Normal 9 2 2 9" xfId="51098" xr:uid="{00000000-0005-0000-0000-0000A0B80000}"/>
    <cellStyle name="Normal 9 2 2_A01" xfId="8844" xr:uid="{00000000-0005-0000-0000-0000A1B80000}"/>
    <cellStyle name="Normal 9 2 3" xfId="33614" xr:uid="{00000000-0005-0000-0000-0000A2B80000}"/>
    <cellStyle name="Normal 9 2 3 2" xfId="33615" xr:uid="{00000000-0005-0000-0000-0000A3B80000}"/>
    <cellStyle name="Normal 9 2 3 2 2" xfId="33616" xr:uid="{00000000-0005-0000-0000-0000A4B80000}"/>
    <cellStyle name="Normal 9 2 3 2 3" xfId="33617" xr:uid="{00000000-0005-0000-0000-0000A5B80000}"/>
    <cellStyle name="Normal 9 2 3 2 4" xfId="51099" xr:uid="{00000000-0005-0000-0000-0000A6B80000}"/>
    <cellStyle name="Normal 9 2 3 2 5" xfId="51100" xr:uid="{00000000-0005-0000-0000-0000A7B80000}"/>
    <cellStyle name="Normal 9 2 3 2_AVA DVA EL" xfId="33618" xr:uid="{00000000-0005-0000-0000-0000A8B80000}"/>
    <cellStyle name="Normal 9 2 3 3" xfId="33619" xr:uid="{00000000-0005-0000-0000-0000A9B80000}"/>
    <cellStyle name="Normal 9 2 3 3 2" xfId="33620" xr:uid="{00000000-0005-0000-0000-0000AAB80000}"/>
    <cellStyle name="Normal 9 2 3 3 3" xfId="33621" xr:uid="{00000000-0005-0000-0000-0000ABB80000}"/>
    <cellStyle name="Normal 9 2 3 3 4" xfId="51101" xr:uid="{00000000-0005-0000-0000-0000ACB80000}"/>
    <cellStyle name="Normal 9 2 3 3 5" xfId="51102" xr:uid="{00000000-0005-0000-0000-0000ADB80000}"/>
    <cellStyle name="Normal 9 2 3 3_AVA DVA EL" xfId="33622" xr:uid="{00000000-0005-0000-0000-0000AEB80000}"/>
    <cellStyle name="Normal 9 2 3 4" xfId="33623" xr:uid="{00000000-0005-0000-0000-0000AFB80000}"/>
    <cellStyle name="Normal 9 2 3 4 2" xfId="33624" xr:uid="{00000000-0005-0000-0000-0000B0B80000}"/>
    <cellStyle name="Normal 9 2 3 4 3" xfId="33625" xr:uid="{00000000-0005-0000-0000-0000B1B80000}"/>
    <cellStyle name="Normal 9 2 3 4 4" xfId="51103" xr:uid="{00000000-0005-0000-0000-0000B2B80000}"/>
    <cellStyle name="Normal 9 2 3 4 5" xfId="51104" xr:uid="{00000000-0005-0000-0000-0000B3B80000}"/>
    <cellStyle name="Normal 9 2 3 4_AVA DVA EL" xfId="33626" xr:uid="{00000000-0005-0000-0000-0000B4B80000}"/>
    <cellStyle name="Normal 9 2 3 5" xfId="33627" xr:uid="{00000000-0005-0000-0000-0000B5B80000}"/>
    <cellStyle name="Normal 9 2 3 5 2" xfId="33628" xr:uid="{00000000-0005-0000-0000-0000B6B80000}"/>
    <cellStyle name="Normal 9 2 3 5 3" xfId="33629" xr:uid="{00000000-0005-0000-0000-0000B7B80000}"/>
    <cellStyle name="Normal 9 2 3 5 4" xfId="51105" xr:uid="{00000000-0005-0000-0000-0000B8B80000}"/>
    <cellStyle name="Normal 9 2 3 5 5" xfId="51106" xr:uid="{00000000-0005-0000-0000-0000B9B80000}"/>
    <cellStyle name="Normal 9 2 3 5_AVA DVA EL" xfId="33630" xr:uid="{00000000-0005-0000-0000-0000BAB80000}"/>
    <cellStyle name="Normal 9 2 3 6" xfId="33631" xr:uid="{00000000-0005-0000-0000-0000BBB80000}"/>
    <cellStyle name="Normal 9 2 3 7" xfId="33632" xr:uid="{00000000-0005-0000-0000-0000BCB80000}"/>
    <cellStyle name="Normal 9 2 3 8" xfId="36146" xr:uid="{00000000-0005-0000-0000-0000BDB80000}"/>
    <cellStyle name="Normal 9 2 3 9" xfId="36019" xr:uid="{00000000-0005-0000-0000-0000BEB80000}"/>
    <cellStyle name="Normal 9 2 3_A02" xfId="55621" xr:uid="{A3647E74-73B6-45A3-AF83-267BEE5599B5}"/>
    <cellStyle name="Normal 9 2 4" xfId="33633" xr:uid="{00000000-0005-0000-0000-0000C0B80000}"/>
    <cellStyle name="Normal 9 2 4 2" xfId="33634" xr:uid="{00000000-0005-0000-0000-0000C1B80000}"/>
    <cellStyle name="Normal 9 2 4 2 2" xfId="33635" xr:uid="{00000000-0005-0000-0000-0000C2B80000}"/>
    <cellStyle name="Normal 9 2 4 2_AVA DVA EL" xfId="33636" xr:uid="{00000000-0005-0000-0000-0000C3B80000}"/>
    <cellStyle name="Normal 9 2 4 3" xfId="33637" xr:uid="{00000000-0005-0000-0000-0000C4B80000}"/>
    <cellStyle name="Normal 9 2 4 4" xfId="33638" xr:uid="{00000000-0005-0000-0000-0000C5B80000}"/>
    <cellStyle name="Normal 9 2 4 5" xfId="51107" xr:uid="{00000000-0005-0000-0000-0000C6B80000}"/>
    <cellStyle name="Normal 9 2 4 6" xfId="51108" xr:uid="{00000000-0005-0000-0000-0000C7B80000}"/>
    <cellStyle name="Normal 9 2 4_AVA DVA EL" xfId="33639" xr:uid="{00000000-0005-0000-0000-0000C8B80000}"/>
    <cellStyle name="Normal 9 2 5" xfId="33640" xr:uid="{00000000-0005-0000-0000-0000C9B80000}"/>
    <cellStyle name="Normal 9 2 5 2" xfId="33641" xr:uid="{00000000-0005-0000-0000-0000CAB80000}"/>
    <cellStyle name="Normal 9 2 5 2 2" xfId="33642" xr:uid="{00000000-0005-0000-0000-0000CBB80000}"/>
    <cellStyle name="Normal 9 2 5 2_AVA DVA EL" xfId="33643" xr:uid="{00000000-0005-0000-0000-0000CCB80000}"/>
    <cellStyle name="Normal 9 2 5 3" xfId="33644" xr:uid="{00000000-0005-0000-0000-0000CDB80000}"/>
    <cellStyle name="Normal 9 2 5 4" xfId="33645" xr:uid="{00000000-0005-0000-0000-0000CEB80000}"/>
    <cellStyle name="Normal 9 2 5 5" xfId="51109" xr:uid="{00000000-0005-0000-0000-0000CFB80000}"/>
    <cellStyle name="Normal 9 2 5_AVA DVA EL" xfId="33646" xr:uid="{00000000-0005-0000-0000-0000D0B80000}"/>
    <cellStyle name="Normal 9 2 6" xfId="33647" xr:uid="{00000000-0005-0000-0000-0000D1B80000}"/>
    <cellStyle name="Normal 9 2 6 2" xfId="33648" xr:uid="{00000000-0005-0000-0000-0000D2B80000}"/>
    <cellStyle name="Normal 9 2 6 3" xfId="33649" xr:uid="{00000000-0005-0000-0000-0000D3B80000}"/>
    <cellStyle name="Normal 9 2 6 4" xfId="51110" xr:uid="{00000000-0005-0000-0000-0000D4B80000}"/>
    <cellStyle name="Normal 9 2 6 5" xfId="51111" xr:uid="{00000000-0005-0000-0000-0000D5B80000}"/>
    <cellStyle name="Normal 9 2 6_AVA DVA EL" xfId="33650" xr:uid="{00000000-0005-0000-0000-0000D6B80000}"/>
    <cellStyle name="Normal 9 2 7" xfId="33651" xr:uid="{00000000-0005-0000-0000-0000D7B80000}"/>
    <cellStyle name="Normal 9 2 7 2" xfId="33652" xr:uid="{00000000-0005-0000-0000-0000D8B80000}"/>
    <cellStyle name="Normal 9 2 7 3" xfId="33653" xr:uid="{00000000-0005-0000-0000-0000D9B80000}"/>
    <cellStyle name="Normal 9 2 7 4" xfId="51112" xr:uid="{00000000-0005-0000-0000-0000DAB80000}"/>
    <cellStyle name="Normal 9 2 7 5" xfId="51113" xr:uid="{00000000-0005-0000-0000-0000DBB80000}"/>
    <cellStyle name="Normal 9 2 7_AVA DVA EL" xfId="33654" xr:uid="{00000000-0005-0000-0000-0000DCB80000}"/>
    <cellStyle name="Normal 9 2 8" xfId="33655" xr:uid="{00000000-0005-0000-0000-0000DDB80000}"/>
    <cellStyle name="Normal 9 2 9" xfId="51114" xr:uid="{00000000-0005-0000-0000-0000DEB80000}"/>
    <cellStyle name="Normal 9 2_3. Chng in credit spreads" xfId="51115" xr:uid="{00000000-0005-0000-0000-0000DFB80000}"/>
    <cellStyle name="Normal 9 20" xfId="51116" xr:uid="{00000000-0005-0000-0000-0000E0B80000}"/>
    <cellStyle name="Normal 9 21" xfId="51117" xr:uid="{00000000-0005-0000-0000-0000E1B80000}"/>
    <cellStyle name="Normal 9 22" xfId="51118" xr:uid="{00000000-0005-0000-0000-0000E2B80000}"/>
    <cellStyle name="Normal 9 23" xfId="51119" xr:uid="{00000000-0005-0000-0000-0000E3B80000}"/>
    <cellStyle name="Normal 9 3" xfId="8845" xr:uid="{00000000-0005-0000-0000-0000E4B80000}"/>
    <cellStyle name="Normal 9 3 10" xfId="51120" xr:uid="{00000000-0005-0000-0000-0000E5B80000}"/>
    <cellStyle name="Normal 9 3 11" xfId="51121" xr:uid="{00000000-0005-0000-0000-0000E6B80000}"/>
    <cellStyle name="Normal 9 3 2" xfId="33656" xr:uid="{00000000-0005-0000-0000-0000E7B80000}"/>
    <cellStyle name="Normal 9 3 2 10" xfId="51122" xr:uid="{00000000-0005-0000-0000-0000E8B80000}"/>
    <cellStyle name="Normal 9 3 2 2" xfId="33657" xr:uid="{00000000-0005-0000-0000-0000E9B80000}"/>
    <cellStyle name="Normal 9 3 2 2 2" xfId="33658" xr:uid="{00000000-0005-0000-0000-0000EAB80000}"/>
    <cellStyle name="Normal 9 3 2 2 3" xfId="33659" xr:uid="{00000000-0005-0000-0000-0000EBB80000}"/>
    <cellStyle name="Normal 9 3 2 2 4" xfId="51123" xr:uid="{00000000-0005-0000-0000-0000ECB80000}"/>
    <cellStyle name="Normal 9 3 2 2 5" xfId="51124" xr:uid="{00000000-0005-0000-0000-0000EDB80000}"/>
    <cellStyle name="Normal 9 3 2 2_AVA DVA EL" xfId="33660" xr:uid="{00000000-0005-0000-0000-0000EEB80000}"/>
    <cellStyle name="Normal 9 3 2 3" xfId="33661" xr:uid="{00000000-0005-0000-0000-0000EFB80000}"/>
    <cellStyle name="Normal 9 3 2 3 2" xfId="33662" xr:uid="{00000000-0005-0000-0000-0000F0B80000}"/>
    <cellStyle name="Normal 9 3 2 3 3" xfId="33663" xr:uid="{00000000-0005-0000-0000-0000F1B80000}"/>
    <cellStyle name="Normal 9 3 2 3 4" xfId="51125" xr:uid="{00000000-0005-0000-0000-0000F2B80000}"/>
    <cellStyle name="Normal 9 3 2 3 5" xfId="51126" xr:uid="{00000000-0005-0000-0000-0000F3B80000}"/>
    <cellStyle name="Normal 9 3 2 3_AVA DVA EL" xfId="33664" xr:uid="{00000000-0005-0000-0000-0000F4B80000}"/>
    <cellStyle name="Normal 9 3 2 4" xfId="33665" xr:uid="{00000000-0005-0000-0000-0000F5B80000}"/>
    <cellStyle name="Normal 9 3 2 4 2" xfId="33666" xr:uid="{00000000-0005-0000-0000-0000F6B80000}"/>
    <cellStyle name="Normal 9 3 2 4 3" xfId="33667" xr:uid="{00000000-0005-0000-0000-0000F7B80000}"/>
    <cellStyle name="Normal 9 3 2 4 4" xfId="51127" xr:uid="{00000000-0005-0000-0000-0000F8B80000}"/>
    <cellStyle name="Normal 9 3 2 4 5" xfId="51128" xr:uid="{00000000-0005-0000-0000-0000F9B80000}"/>
    <cellStyle name="Normal 9 3 2 4_AVA DVA EL" xfId="33668" xr:uid="{00000000-0005-0000-0000-0000FAB80000}"/>
    <cellStyle name="Normal 9 3 2 5" xfId="33669" xr:uid="{00000000-0005-0000-0000-0000FBB80000}"/>
    <cellStyle name="Normal 9 3 2 5 2" xfId="33670" xr:uid="{00000000-0005-0000-0000-0000FCB80000}"/>
    <cellStyle name="Normal 9 3 2 5 3" xfId="33671" xr:uid="{00000000-0005-0000-0000-0000FDB80000}"/>
    <cellStyle name="Normal 9 3 2 5 4" xfId="51129" xr:uid="{00000000-0005-0000-0000-0000FEB80000}"/>
    <cellStyle name="Normal 9 3 2 5 5" xfId="51130" xr:uid="{00000000-0005-0000-0000-0000FFB80000}"/>
    <cellStyle name="Normal 9 3 2 5_AVA DVA EL" xfId="33672" xr:uid="{00000000-0005-0000-0000-000000B90000}"/>
    <cellStyle name="Normal 9 3 2 6" xfId="33673" xr:uid="{00000000-0005-0000-0000-000001B90000}"/>
    <cellStyle name="Normal 9 3 2 7" xfId="33674" xr:uid="{00000000-0005-0000-0000-000002B90000}"/>
    <cellStyle name="Normal 9 3 2 8" xfId="36176" xr:uid="{00000000-0005-0000-0000-000003B90000}"/>
    <cellStyle name="Normal 9 3 2 9" xfId="36441" xr:uid="{00000000-0005-0000-0000-000004B90000}"/>
    <cellStyle name="Normal 9 3 2_A02" xfId="55622" xr:uid="{EDB263C5-B7E3-41E6-8E43-B327A592A023}"/>
    <cellStyle name="Normal 9 3 3" xfId="33675" xr:uid="{00000000-0005-0000-0000-000006B90000}"/>
    <cellStyle name="Normal 9 3 3 2" xfId="33676" xr:uid="{00000000-0005-0000-0000-000007B90000}"/>
    <cellStyle name="Normal 9 3 3 2 2" xfId="33677" xr:uid="{00000000-0005-0000-0000-000008B90000}"/>
    <cellStyle name="Normal 9 3 3 2_AVA DVA EL" xfId="33678" xr:uid="{00000000-0005-0000-0000-000009B90000}"/>
    <cellStyle name="Normal 9 3 3 3" xfId="33679" xr:uid="{00000000-0005-0000-0000-00000AB90000}"/>
    <cellStyle name="Normal 9 3 3 4" xfId="33680" xr:uid="{00000000-0005-0000-0000-00000BB90000}"/>
    <cellStyle name="Normal 9 3 3 5" xfId="51131" xr:uid="{00000000-0005-0000-0000-00000CB90000}"/>
    <cellStyle name="Normal 9 3 3_AVA DVA EL" xfId="33681" xr:uid="{00000000-0005-0000-0000-00000DB90000}"/>
    <cellStyle name="Normal 9 3 4" xfId="33682" xr:uid="{00000000-0005-0000-0000-00000EB90000}"/>
    <cellStyle name="Normal 9 3 4 2" xfId="33683" xr:uid="{00000000-0005-0000-0000-00000FB90000}"/>
    <cellStyle name="Normal 9 3 4 3" xfId="33684" xr:uid="{00000000-0005-0000-0000-000010B90000}"/>
    <cellStyle name="Normal 9 3 4 4" xfId="51132" xr:uid="{00000000-0005-0000-0000-000011B90000}"/>
    <cellStyle name="Normal 9 3 4 5" xfId="51133" xr:uid="{00000000-0005-0000-0000-000012B90000}"/>
    <cellStyle name="Normal 9 3 4_AVA DVA EL" xfId="33685" xr:uid="{00000000-0005-0000-0000-000013B90000}"/>
    <cellStyle name="Normal 9 3 5" xfId="33686" xr:uid="{00000000-0005-0000-0000-000014B90000}"/>
    <cellStyle name="Normal 9 3 5 2" xfId="33687" xr:uid="{00000000-0005-0000-0000-000015B90000}"/>
    <cellStyle name="Normal 9 3 5 3" xfId="33688" xr:uid="{00000000-0005-0000-0000-000016B90000}"/>
    <cellStyle name="Normal 9 3 5 4" xfId="51134" xr:uid="{00000000-0005-0000-0000-000017B90000}"/>
    <cellStyle name="Normal 9 3 5 5" xfId="51135" xr:uid="{00000000-0005-0000-0000-000018B90000}"/>
    <cellStyle name="Normal 9 3 5_AVA DVA EL" xfId="33689" xr:uid="{00000000-0005-0000-0000-000019B90000}"/>
    <cellStyle name="Normal 9 3 6" xfId="33690" xr:uid="{00000000-0005-0000-0000-00001AB90000}"/>
    <cellStyle name="Normal 9 3 6 2" xfId="33691" xr:uid="{00000000-0005-0000-0000-00001BB90000}"/>
    <cellStyle name="Normal 9 3 6 3" xfId="33692" xr:uid="{00000000-0005-0000-0000-00001CB90000}"/>
    <cellStyle name="Normal 9 3 6 4" xfId="51136" xr:uid="{00000000-0005-0000-0000-00001DB90000}"/>
    <cellStyle name="Normal 9 3 6_AVA DVA EL" xfId="33693" xr:uid="{00000000-0005-0000-0000-00001EB90000}"/>
    <cellStyle name="Normal 9 3 7" xfId="33694" xr:uid="{00000000-0005-0000-0000-00001FB90000}"/>
    <cellStyle name="Normal 9 3 8" xfId="51137" xr:uid="{00000000-0005-0000-0000-000020B90000}"/>
    <cellStyle name="Normal 9 3 9" xfId="51138" xr:uid="{00000000-0005-0000-0000-000021B90000}"/>
    <cellStyle name="Normal 9 3_3. Chng in credit spreads" xfId="51139" xr:uid="{00000000-0005-0000-0000-000022B90000}"/>
    <cellStyle name="Normal 9 4" xfId="8846" xr:uid="{00000000-0005-0000-0000-000023B90000}"/>
    <cellStyle name="Normal 9 4 10" xfId="51140" xr:uid="{00000000-0005-0000-0000-000024B90000}"/>
    <cellStyle name="Normal 9 4 2" xfId="33695" xr:uid="{00000000-0005-0000-0000-000025B90000}"/>
    <cellStyle name="Normal 9 4 2 2" xfId="33696" xr:uid="{00000000-0005-0000-0000-000026B90000}"/>
    <cellStyle name="Normal 9 4 2 2 2" xfId="33697" xr:uid="{00000000-0005-0000-0000-000027B90000}"/>
    <cellStyle name="Normal 9 4 2 2_AVA DVA EL" xfId="33698" xr:uid="{00000000-0005-0000-0000-000028B90000}"/>
    <cellStyle name="Normal 9 4 2 3" xfId="33699" xr:uid="{00000000-0005-0000-0000-000029B90000}"/>
    <cellStyle name="Normal 9 4 2 4" xfId="33700" xr:uid="{00000000-0005-0000-0000-00002AB90000}"/>
    <cellStyle name="Normal 9 4 2 5" xfId="36331" xr:uid="{00000000-0005-0000-0000-00002BB90000}"/>
    <cellStyle name="Normal 9 4 2 6" xfId="36432" xr:uid="{00000000-0005-0000-0000-00002CB90000}"/>
    <cellStyle name="Normal 9 4 2_AVA DVA EL" xfId="33701" xr:uid="{00000000-0005-0000-0000-00002DB90000}"/>
    <cellStyle name="Normal 9 4 3" xfId="33702" xr:uid="{00000000-0005-0000-0000-00002EB90000}"/>
    <cellStyle name="Normal 9 4 3 2" xfId="33703" xr:uid="{00000000-0005-0000-0000-00002FB90000}"/>
    <cellStyle name="Normal 9 4 3 3" xfId="33704" xr:uid="{00000000-0005-0000-0000-000030B90000}"/>
    <cellStyle name="Normal 9 4 3 4" xfId="51141" xr:uid="{00000000-0005-0000-0000-000031B90000}"/>
    <cellStyle name="Normal 9 4 3 5" xfId="51142" xr:uid="{00000000-0005-0000-0000-000032B90000}"/>
    <cellStyle name="Normal 9 4 3_AVA DVA EL" xfId="33705" xr:uid="{00000000-0005-0000-0000-000033B90000}"/>
    <cellStyle name="Normal 9 4 4" xfId="33706" xr:uid="{00000000-0005-0000-0000-000034B90000}"/>
    <cellStyle name="Normal 9 4 4 2" xfId="33707" xr:uid="{00000000-0005-0000-0000-000035B90000}"/>
    <cellStyle name="Normal 9 4 4 3" xfId="33708" xr:uid="{00000000-0005-0000-0000-000036B90000}"/>
    <cellStyle name="Normal 9 4 4 4" xfId="51143" xr:uid="{00000000-0005-0000-0000-000037B90000}"/>
    <cellStyle name="Normal 9 4 4 5" xfId="51144" xr:uid="{00000000-0005-0000-0000-000038B90000}"/>
    <cellStyle name="Normal 9 4 4_AVA DVA EL" xfId="33709" xr:uid="{00000000-0005-0000-0000-000039B90000}"/>
    <cellStyle name="Normal 9 4 5" xfId="33710" xr:uid="{00000000-0005-0000-0000-00003AB90000}"/>
    <cellStyle name="Normal 9 4 5 2" xfId="33711" xr:uid="{00000000-0005-0000-0000-00003BB90000}"/>
    <cellStyle name="Normal 9 4 5 3" xfId="33712" xr:uid="{00000000-0005-0000-0000-00003CB90000}"/>
    <cellStyle name="Normal 9 4 5 4" xfId="51145" xr:uid="{00000000-0005-0000-0000-00003DB90000}"/>
    <cellStyle name="Normal 9 4 5_AVA DVA EL" xfId="33713" xr:uid="{00000000-0005-0000-0000-00003EB90000}"/>
    <cellStyle name="Normal 9 4 6" xfId="33714" xr:uid="{00000000-0005-0000-0000-00003FB90000}"/>
    <cellStyle name="Normal 9 4 6 2" xfId="33715" xr:uid="{00000000-0005-0000-0000-000040B90000}"/>
    <cellStyle name="Normal 9 4 6_AVA DVA EL" xfId="33716" xr:uid="{00000000-0005-0000-0000-000041B90000}"/>
    <cellStyle name="Normal 9 4 7" xfId="33717" xr:uid="{00000000-0005-0000-0000-000042B90000}"/>
    <cellStyle name="Normal 9 4 8" xfId="51146" xr:uid="{00000000-0005-0000-0000-000043B90000}"/>
    <cellStyle name="Normal 9 4 9" xfId="51147" xr:uid="{00000000-0005-0000-0000-000044B90000}"/>
    <cellStyle name="Normal 9 4_AVA DVA EL" xfId="33718" xr:uid="{00000000-0005-0000-0000-000045B90000}"/>
    <cellStyle name="Normal 9 5" xfId="8847" xr:uid="{00000000-0005-0000-0000-000046B90000}"/>
    <cellStyle name="Normal 9 5 2" xfId="33719" xr:uid="{00000000-0005-0000-0000-000047B90000}"/>
    <cellStyle name="Normal 9 5 2 2" xfId="33720" xr:uid="{00000000-0005-0000-0000-000048B90000}"/>
    <cellStyle name="Normal 9 5 2 3" xfId="33721" xr:uid="{00000000-0005-0000-0000-000049B90000}"/>
    <cellStyle name="Normal 9 5 2_AVA DVA EL" xfId="33722" xr:uid="{00000000-0005-0000-0000-00004AB90000}"/>
    <cellStyle name="Normal 9 5 3" xfId="33723" xr:uid="{00000000-0005-0000-0000-00004BB90000}"/>
    <cellStyle name="Normal 9 5 3 2" xfId="33724" xr:uid="{00000000-0005-0000-0000-00004CB90000}"/>
    <cellStyle name="Normal 9 5 3_AVA DVA EL" xfId="33725" xr:uid="{00000000-0005-0000-0000-00004DB90000}"/>
    <cellStyle name="Normal 9 5 4" xfId="33726" xr:uid="{00000000-0005-0000-0000-00004EB90000}"/>
    <cellStyle name="Normal 9 5 5" xfId="33727" xr:uid="{00000000-0005-0000-0000-00004FB90000}"/>
    <cellStyle name="Normal 9 5 6" xfId="51148" xr:uid="{00000000-0005-0000-0000-000050B90000}"/>
    <cellStyle name="Normal 9 5_AVA DVA EL" xfId="33728" xr:uid="{00000000-0005-0000-0000-000051B90000}"/>
    <cellStyle name="Normal 9 6" xfId="8848" xr:uid="{00000000-0005-0000-0000-000052B90000}"/>
    <cellStyle name="Normal 9 6 2" xfId="33729" xr:uid="{00000000-0005-0000-0000-000053B90000}"/>
    <cellStyle name="Normal 9 6 2 2" xfId="33730" xr:uid="{00000000-0005-0000-0000-000054B90000}"/>
    <cellStyle name="Normal 9 6 2 3" xfId="33731" xr:uid="{00000000-0005-0000-0000-000055B90000}"/>
    <cellStyle name="Normal 9 6 2_AVA DVA EL" xfId="33732" xr:uid="{00000000-0005-0000-0000-000056B90000}"/>
    <cellStyle name="Normal 9 6 3" xfId="33733" xr:uid="{00000000-0005-0000-0000-000057B90000}"/>
    <cellStyle name="Normal 9 6 3 2" xfId="33734" xr:uid="{00000000-0005-0000-0000-000058B90000}"/>
    <cellStyle name="Normal 9 6 3_AVA DVA EL" xfId="33735" xr:uid="{00000000-0005-0000-0000-000059B90000}"/>
    <cellStyle name="Normal 9 6 4" xfId="33736" xr:uid="{00000000-0005-0000-0000-00005AB90000}"/>
    <cellStyle name="Normal 9 6 5" xfId="33737" xr:uid="{00000000-0005-0000-0000-00005BB90000}"/>
    <cellStyle name="Normal 9 6 6" xfId="51149" xr:uid="{00000000-0005-0000-0000-00005CB90000}"/>
    <cellStyle name="Normal 9 6_AVA DVA EL" xfId="33738" xr:uid="{00000000-0005-0000-0000-00005DB90000}"/>
    <cellStyle name="Normal 9 7" xfId="8849" xr:uid="{00000000-0005-0000-0000-00005EB90000}"/>
    <cellStyle name="Normal 9 7 2" xfId="33739" xr:uid="{00000000-0005-0000-0000-00005FB90000}"/>
    <cellStyle name="Normal 9 7 2 2" xfId="33740" xr:uid="{00000000-0005-0000-0000-000060B90000}"/>
    <cellStyle name="Normal 9 7 2 3" xfId="33741" xr:uid="{00000000-0005-0000-0000-000061B90000}"/>
    <cellStyle name="Normal 9 7 2_AVA DVA EL" xfId="33742" xr:uid="{00000000-0005-0000-0000-000062B90000}"/>
    <cellStyle name="Normal 9 7 3" xfId="33743" xr:uid="{00000000-0005-0000-0000-000063B90000}"/>
    <cellStyle name="Normal 9 7 3 2" xfId="33744" xr:uid="{00000000-0005-0000-0000-000064B90000}"/>
    <cellStyle name="Normal 9 7 3_AVA DVA EL" xfId="33745" xr:uid="{00000000-0005-0000-0000-000065B90000}"/>
    <cellStyle name="Normal 9 7 4" xfId="33746" xr:uid="{00000000-0005-0000-0000-000066B90000}"/>
    <cellStyle name="Normal 9 7 5" xfId="33747" xr:uid="{00000000-0005-0000-0000-000067B90000}"/>
    <cellStyle name="Normal 9 7 6" xfId="51150" xr:uid="{00000000-0005-0000-0000-000068B90000}"/>
    <cellStyle name="Normal 9 7_AVA DVA EL" xfId="33748" xr:uid="{00000000-0005-0000-0000-000069B90000}"/>
    <cellStyle name="Normal 9 8" xfId="8850" xr:uid="{00000000-0005-0000-0000-00006AB90000}"/>
    <cellStyle name="Normal 9 8 2" xfId="33749" xr:uid="{00000000-0005-0000-0000-00006BB90000}"/>
    <cellStyle name="Normal 9 8 2 2" xfId="33750" xr:uid="{00000000-0005-0000-0000-00006CB90000}"/>
    <cellStyle name="Normal 9 8 2 3" xfId="33751" xr:uid="{00000000-0005-0000-0000-00006DB90000}"/>
    <cellStyle name="Normal 9 8 2_AVA DVA EL" xfId="33752" xr:uid="{00000000-0005-0000-0000-00006EB90000}"/>
    <cellStyle name="Normal 9 8 3" xfId="33753" xr:uid="{00000000-0005-0000-0000-00006FB90000}"/>
    <cellStyle name="Normal 9 8 3 2" xfId="33754" xr:uid="{00000000-0005-0000-0000-000070B90000}"/>
    <cellStyle name="Normal 9 8 3_AVA DVA EL" xfId="33755" xr:uid="{00000000-0005-0000-0000-000071B90000}"/>
    <cellStyle name="Normal 9 8 4" xfId="33756" xr:uid="{00000000-0005-0000-0000-000072B90000}"/>
    <cellStyle name="Normal 9 8 5" xfId="33757" xr:uid="{00000000-0005-0000-0000-000073B90000}"/>
    <cellStyle name="Normal 9 8 6" xfId="51151" xr:uid="{00000000-0005-0000-0000-000074B90000}"/>
    <cellStyle name="Normal 9 8_AVA DVA EL" xfId="33758" xr:uid="{00000000-0005-0000-0000-000075B90000}"/>
    <cellStyle name="Normal 9 9" xfId="8851" xr:uid="{00000000-0005-0000-0000-000076B90000}"/>
    <cellStyle name="Normal 9 9 2" xfId="33759" xr:uid="{00000000-0005-0000-0000-000077B90000}"/>
    <cellStyle name="Normal 9 9 2 2" xfId="33760" xr:uid="{00000000-0005-0000-0000-000078B90000}"/>
    <cellStyle name="Normal 9 9 2 3" xfId="33761" xr:uid="{00000000-0005-0000-0000-000079B90000}"/>
    <cellStyle name="Normal 9 9 2_AVA DVA EL" xfId="33762" xr:uid="{00000000-0005-0000-0000-00007AB90000}"/>
    <cellStyle name="Normal 9 9 3" xfId="33763" xr:uid="{00000000-0005-0000-0000-00007BB90000}"/>
    <cellStyle name="Normal 9 9_AVA DVA EL" xfId="33764" xr:uid="{00000000-0005-0000-0000-00007CB90000}"/>
    <cellStyle name="Normal 9_11" xfId="8852" xr:uid="{00000000-0005-0000-0000-00007DB90000}"/>
    <cellStyle name="Normal 90" xfId="8853" xr:uid="{00000000-0005-0000-0000-00007EB90000}"/>
    <cellStyle name="Normal 90 2" xfId="33765" xr:uid="{00000000-0005-0000-0000-00007FB90000}"/>
    <cellStyle name="Normal 90 3" xfId="33766" xr:uid="{00000000-0005-0000-0000-000080B90000}"/>
    <cellStyle name="Normal 90 4" xfId="36214" xr:uid="{00000000-0005-0000-0000-000081B90000}"/>
    <cellStyle name="Normal 90_AVA DVA EL" xfId="33767" xr:uid="{00000000-0005-0000-0000-000082B90000}"/>
    <cellStyle name="Normal 91" xfId="8854" xr:uid="{00000000-0005-0000-0000-000083B90000}"/>
    <cellStyle name="Normal 91 2" xfId="33768" xr:uid="{00000000-0005-0000-0000-000084B90000}"/>
    <cellStyle name="Normal 91 3" xfId="33769" xr:uid="{00000000-0005-0000-0000-000085B90000}"/>
    <cellStyle name="Normal 91 4" xfId="36218" xr:uid="{00000000-0005-0000-0000-000086B90000}"/>
    <cellStyle name="Normal 91_AVA DVA EL" xfId="33770" xr:uid="{00000000-0005-0000-0000-000087B90000}"/>
    <cellStyle name="Normal 92" xfId="8855" xr:uid="{00000000-0005-0000-0000-000088B90000}"/>
    <cellStyle name="Normal 92 2" xfId="33771" xr:uid="{00000000-0005-0000-0000-000089B90000}"/>
    <cellStyle name="Normal 92 2 2" xfId="33772" xr:uid="{00000000-0005-0000-0000-00008AB90000}"/>
    <cellStyle name="Normal 92 2 3" xfId="33773" xr:uid="{00000000-0005-0000-0000-00008BB90000}"/>
    <cellStyle name="Normal 92 2_AVA DVA EL" xfId="33774" xr:uid="{00000000-0005-0000-0000-00008CB90000}"/>
    <cellStyle name="Normal 92 3" xfId="33775" xr:uid="{00000000-0005-0000-0000-00008DB90000}"/>
    <cellStyle name="Normal 92 4" xfId="33776" xr:uid="{00000000-0005-0000-0000-00008EB90000}"/>
    <cellStyle name="Normal 92 5" xfId="36197" xr:uid="{00000000-0005-0000-0000-00008FB90000}"/>
    <cellStyle name="Normal 92 6" xfId="36439" xr:uid="{00000000-0005-0000-0000-000090B90000}"/>
    <cellStyle name="Normal 92_AVA DVA EL" xfId="33777" xr:uid="{00000000-0005-0000-0000-000091B90000}"/>
    <cellStyle name="Normal 93" xfId="8856" xr:uid="{00000000-0005-0000-0000-000092B90000}"/>
    <cellStyle name="Normal 93 2" xfId="33778" xr:uid="{00000000-0005-0000-0000-000093B90000}"/>
    <cellStyle name="Normal 93 2 2" xfId="33779" xr:uid="{00000000-0005-0000-0000-000094B90000}"/>
    <cellStyle name="Normal 93 2 3" xfId="33780" xr:uid="{00000000-0005-0000-0000-000095B90000}"/>
    <cellStyle name="Normal 93 2_AVA DVA EL" xfId="33781" xr:uid="{00000000-0005-0000-0000-000096B90000}"/>
    <cellStyle name="Normal 93 3" xfId="33782" xr:uid="{00000000-0005-0000-0000-000097B90000}"/>
    <cellStyle name="Normal 93 4" xfId="33783" xr:uid="{00000000-0005-0000-0000-000098B90000}"/>
    <cellStyle name="Normal 93_AVA DVA EL" xfId="33784" xr:uid="{00000000-0005-0000-0000-000099B90000}"/>
    <cellStyle name="Normal 94" xfId="8857" xr:uid="{00000000-0005-0000-0000-00009AB90000}"/>
    <cellStyle name="Normal 94 2" xfId="33785" xr:uid="{00000000-0005-0000-0000-00009BB90000}"/>
    <cellStyle name="Normal 94 2 2" xfId="33786" xr:uid="{00000000-0005-0000-0000-00009CB90000}"/>
    <cellStyle name="Normal 94 2 3" xfId="33787" xr:uid="{00000000-0005-0000-0000-00009DB90000}"/>
    <cellStyle name="Normal 94 2_AVA DVA EL" xfId="33788" xr:uid="{00000000-0005-0000-0000-00009EB90000}"/>
    <cellStyle name="Normal 94 3" xfId="33789" xr:uid="{00000000-0005-0000-0000-00009FB90000}"/>
    <cellStyle name="Normal 94 4" xfId="33790" xr:uid="{00000000-0005-0000-0000-0000A0B90000}"/>
    <cellStyle name="Normal 94 5" xfId="36223" xr:uid="{00000000-0005-0000-0000-0000A1B90000}"/>
    <cellStyle name="Normal 94 6" xfId="36438" xr:uid="{00000000-0005-0000-0000-0000A2B90000}"/>
    <cellStyle name="Normal 94_AVA DVA EL" xfId="33791" xr:uid="{00000000-0005-0000-0000-0000A3B90000}"/>
    <cellStyle name="Normal 95" xfId="8858" xr:uid="{00000000-0005-0000-0000-0000A4B90000}"/>
    <cellStyle name="Normal 95 2" xfId="33792" xr:uid="{00000000-0005-0000-0000-0000A5B90000}"/>
    <cellStyle name="Normal 95 2 2" xfId="33793" xr:uid="{00000000-0005-0000-0000-0000A6B90000}"/>
    <cellStyle name="Normal 95 2 3" xfId="33794" xr:uid="{00000000-0005-0000-0000-0000A7B90000}"/>
    <cellStyle name="Normal 95 2_AVA DVA EL" xfId="33795" xr:uid="{00000000-0005-0000-0000-0000A8B90000}"/>
    <cellStyle name="Normal 95 3" xfId="33796" xr:uid="{00000000-0005-0000-0000-0000A9B90000}"/>
    <cellStyle name="Normal 95 4" xfId="33797" xr:uid="{00000000-0005-0000-0000-0000AAB90000}"/>
    <cellStyle name="Normal 95 5" xfId="36226" xr:uid="{00000000-0005-0000-0000-0000ABB90000}"/>
    <cellStyle name="Normal 95 6" xfId="36014" xr:uid="{00000000-0005-0000-0000-0000ACB90000}"/>
    <cellStyle name="Normal 95_AVA DVA EL" xfId="33798" xr:uid="{00000000-0005-0000-0000-0000ADB90000}"/>
    <cellStyle name="Normal 96" xfId="8859" xr:uid="{00000000-0005-0000-0000-0000AEB90000}"/>
    <cellStyle name="Normal 96 2" xfId="33799" xr:uid="{00000000-0005-0000-0000-0000AFB90000}"/>
    <cellStyle name="Normal 96 2 2" xfId="33800" xr:uid="{00000000-0005-0000-0000-0000B0B90000}"/>
    <cellStyle name="Normal 96 2 3" xfId="33801" xr:uid="{00000000-0005-0000-0000-0000B1B90000}"/>
    <cellStyle name="Normal 96 2 4" xfId="36574" xr:uid="{00000000-0005-0000-0000-0000B2B90000}"/>
    <cellStyle name="Normal 96 2_AVA DVA EL" xfId="33802" xr:uid="{00000000-0005-0000-0000-0000B3B90000}"/>
    <cellStyle name="Normal 96 3" xfId="33803" xr:uid="{00000000-0005-0000-0000-0000B4B90000}"/>
    <cellStyle name="Normal 96 4" xfId="33804" xr:uid="{00000000-0005-0000-0000-0000B5B90000}"/>
    <cellStyle name="Normal 96 5" xfId="36230" xr:uid="{00000000-0005-0000-0000-0000B6B90000}"/>
    <cellStyle name="Normal 96_AVA DVA EL" xfId="33805" xr:uid="{00000000-0005-0000-0000-0000B7B90000}"/>
    <cellStyle name="Normal 97" xfId="8860" xr:uid="{00000000-0005-0000-0000-0000B8B90000}"/>
    <cellStyle name="Normal 97 2" xfId="33806" xr:uid="{00000000-0005-0000-0000-0000B9B90000}"/>
    <cellStyle name="Normal 97 2 2" xfId="36580" xr:uid="{00000000-0005-0000-0000-0000BAB90000}"/>
    <cellStyle name="Normal 97 3" xfId="33807" xr:uid="{00000000-0005-0000-0000-0000BBB90000}"/>
    <cellStyle name="Normal 97 4" xfId="36244" xr:uid="{00000000-0005-0000-0000-0000BCB90000}"/>
    <cellStyle name="Normal 97_AVA DVA EL" xfId="33808" xr:uid="{00000000-0005-0000-0000-0000BDB90000}"/>
    <cellStyle name="Normal 98" xfId="8861" xr:uid="{00000000-0005-0000-0000-0000BEB90000}"/>
    <cellStyle name="Normal 98 2" xfId="33809" xr:uid="{00000000-0005-0000-0000-0000BFB90000}"/>
    <cellStyle name="Normal 98 3" xfId="33810" xr:uid="{00000000-0005-0000-0000-0000C0B90000}"/>
    <cellStyle name="Normal 98 4" xfId="36289" xr:uid="{00000000-0005-0000-0000-0000C1B90000}"/>
    <cellStyle name="Normal 98_AVA DVA EL" xfId="33811" xr:uid="{00000000-0005-0000-0000-0000C2B90000}"/>
    <cellStyle name="Normal 99" xfId="8862" xr:uid="{00000000-0005-0000-0000-0000C3B90000}"/>
    <cellStyle name="Normal 99 2" xfId="33812" xr:uid="{00000000-0005-0000-0000-0000C4B90000}"/>
    <cellStyle name="Normal 99 3" xfId="33813" xr:uid="{00000000-0005-0000-0000-0000C5B90000}"/>
    <cellStyle name="Normal 99 4" xfId="36387" xr:uid="{00000000-0005-0000-0000-0000C6B90000}"/>
    <cellStyle name="Normal 99_AVA DVA EL" xfId="33814" xr:uid="{00000000-0005-0000-0000-0000C7B90000}"/>
    <cellStyle name="Normal Cells" xfId="8863" xr:uid="{00000000-0005-0000-0000-0000C8B90000}"/>
    <cellStyle name="Normal Cells 2" xfId="8864" xr:uid="{00000000-0005-0000-0000-0000C9B90000}"/>
    <cellStyle name="Normal Cells 2 2" xfId="33815" xr:uid="{00000000-0005-0000-0000-0000CAB90000}"/>
    <cellStyle name="Normal Cells 2 2 2" xfId="51152" xr:uid="{00000000-0005-0000-0000-0000CBB90000}"/>
    <cellStyle name="Normal Cells 2 3" xfId="51153" xr:uid="{00000000-0005-0000-0000-0000CCB90000}"/>
    <cellStyle name="Normal Cells 2 3 2" xfId="51154" xr:uid="{00000000-0005-0000-0000-0000CDB90000}"/>
    <cellStyle name="Normal Cells 2_3. Chng in credit spreads" xfId="51155" xr:uid="{00000000-0005-0000-0000-0000CEB90000}"/>
    <cellStyle name="Normal Cells 3" xfId="33816" xr:uid="{00000000-0005-0000-0000-0000CFB90000}"/>
    <cellStyle name="Normal Cells 3 2" xfId="33817" xr:uid="{00000000-0005-0000-0000-0000D0B90000}"/>
    <cellStyle name="Normal Cells 3 2 2" xfId="33818" xr:uid="{00000000-0005-0000-0000-0000D1B90000}"/>
    <cellStyle name="Normal Cells 3 2 3" xfId="33819" xr:uid="{00000000-0005-0000-0000-0000D2B90000}"/>
    <cellStyle name="Normal Cells 3 2_AVA DVA EL" xfId="33820" xr:uid="{00000000-0005-0000-0000-0000D3B90000}"/>
    <cellStyle name="Normal Cells 3 3" xfId="33821" xr:uid="{00000000-0005-0000-0000-0000D4B90000}"/>
    <cellStyle name="Normal Cells 3 4" xfId="33822" xr:uid="{00000000-0005-0000-0000-0000D5B90000}"/>
    <cellStyle name="Normal Cells 3_3. Chng in credit spreads" xfId="51156" xr:uid="{00000000-0005-0000-0000-0000D6B90000}"/>
    <cellStyle name="Normal Cells 4" xfId="33823" xr:uid="{00000000-0005-0000-0000-0000D7B90000}"/>
    <cellStyle name="Normal Cells_1" xfId="51157" xr:uid="{00000000-0005-0000-0000-0000D8B90000}"/>
    <cellStyle name="Normal ej noll" xfId="33824" xr:uid="{00000000-0005-0000-0000-0000D9B90000}"/>
    <cellStyle name="Normal ej noll 2" xfId="33825" xr:uid="{00000000-0005-0000-0000-0000DAB90000}"/>
    <cellStyle name="Normal ej noll 3" xfId="33826" xr:uid="{00000000-0005-0000-0000-0000DBB90000}"/>
    <cellStyle name="Normal ej noll 4" xfId="51158" xr:uid="{00000000-0005-0000-0000-0000DCB90000}"/>
    <cellStyle name="Normal ej noll låst" xfId="33827" xr:uid="{00000000-0005-0000-0000-0000DDB90000}"/>
    <cellStyle name="Normal ej noll låst 2" xfId="33828" xr:uid="{00000000-0005-0000-0000-0000DEB90000}"/>
    <cellStyle name="Normal ej noll låst 3" xfId="33829" xr:uid="{00000000-0005-0000-0000-0000DFB90000}"/>
    <cellStyle name="Normal ej noll låst 4" xfId="51159" xr:uid="{00000000-0005-0000-0000-0000E0B90000}"/>
    <cellStyle name="Normal ej noll låst_AVA DVA EL" xfId="33830" xr:uid="{00000000-0005-0000-0000-0000E1B90000}"/>
    <cellStyle name="Normal ej noll_3. Chng in credit spreads" xfId="51160" xr:uid="{00000000-0005-0000-0000-0000E2B90000}"/>
    <cellStyle name="Normal_20 OPR" xfId="55768" xr:uid="{8D1BB559-9B98-4B4B-9866-E993C53BB66D}"/>
    <cellStyle name="Normal_A01" xfId="35947" xr:uid="{00000000-0005-0000-0000-0000E3B90000}"/>
    <cellStyle name="Normal_betty1" xfId="35974" xr:uid="{00000000-0005-0000-0000-0000E4B90000}"/>
    <cellStyle name="Normal_betty1 2" xfId="35975" xr:uid="{00000000-0005-0000-0000-0000E5B90000}"/>
    <cellStyle name="Normal2" xfId="33831" xr:uid="{00000000-0005-0000-0000-0000E7B90000}"/>
    <cellStyle name="Normal2 2" xfId="33832" xr:uid="{00000000-0005-0000-0000-0000E8B90000}"/>
    <cellStyle name="Normal2 3" xfId="33833" xr:uid="{00000000-0005-0000-0000-0000E9B90000}"/>
    <cellStyle name="Normal2_AVA DVA EL" xfId="33834" xr:uid="{00000000-0005-0000-0000-0000EAB90000}"/>
    <cellStyle name="Normale_2011 04 14 Templates for stress test_bcl" xfId="8865" xr:uid="{00000000-0005-0000-0000-0000EBB90000}"/>
    <cellStyle name="NormalGB" xfId="33835" xr:uid="{00000000-0005-0000-0000-0000ECB90000}"/>
    <cellStyle name="NormalGB 2" xfId="33836" xr:uid="{00000000-0005-0000-0000-0000EDB90000}"/>
    <cellStyle name="NormalGB 3" xfId="33837" xr:uid="{00000000-0005-0000-0000-0000EEB90000}"/>
    <cellStyle name="NormalGB_AVA DVA EL" xfId="33838" xr:uid="{00000000-0005-0000-0000-0000EFB90000}"/>
    <cellStyle name="Normalny_2007 10 11 nazwy departamentów i skróty" xfId="51161"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50"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10" xr:uid="{00000000-0005-0000-0000-000003BA0000}"/>
    <cellStyle name="Notas 2 3 13" xfId="36735"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5" xr:uid="{00000000-0005-0000-0000-00003DBA0000}"/>
    <cellStyle name="Notas 2_A02" xfId="55623"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49"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09" xr:uid="{00000000-0005-0000-0000-00004FBA0000}"/>
    <cellStyle name="Notas 4 13" xfId="36734"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1" xr:uid="{00000000-0005-0000-0000-000089BA0000}"/>
    <cellStyle name="Notas_4Q16" xfId="33839" xr:uid="{00000000-0005-0000-0000-00008ABA0000}"/>
    <cellStyle name="Note" xfId="9010" xr:uid="{00000000-0005-0000-0000-00008BBA0000}"/>
    <cellStyle name="Note 10" xfId="9011" xr:uid="{00000000-0005-0000-0000-00008CBA0000}"/>
    <cellStyle name="Note 10 2" xfId="33840" xr:uid="{00000000-0005-0000-0000-00008DBA0000}"/>
    <cellStyle name="Note 10 2 2" xfId="33841" xr:uid="{00000000-0005-0000-0000-00008EBA0000}"/>
    <cellStyle name="Note 10 2 3" xfId="33842" xr:uid="{00000000-0005-0000-0000-00008FBA0000}"/>
    <cellStyle name="Note 10 2_AVA DVA EL" xfId="33843" xr:uid="{00000000-0005-0000-0000-000090BA0000}"/>
    <cellStyle name="Note 10 3" xfId="33844" xr:uid="{00000000-0005-0000-0000-000091BA0000}"/>
    <cellStyle name="Note 10 4" xfId="33845" xr:uid="{00000000-0005-0000-0000-000092BA0000}"/>
    <cellStyle name="Note 10_AVA DVA EL" xfId="33846" xr:uid="{00000000-0005-0000-0000-000093BA0000}"/>
    <cellStyle name="Note 11" xfId="33847" xr:uid="{00000000-0005-0000-0000-000094BA0000}"/>
    <cellStyle name="Note 11 2" xfId="33848" xr:uid="{00000000-0005-0000-0000-000095BA0000}"/>
    <cellStyle name="Note 11 3" xfId="33849" xr:uid="{00000000-0005-0000-0000-000096BA0000}"/>
    <cellStyle name="Note 11_AVA DVA EL" xfId="33850" xr:uid="{00000000-0005-0000-0000-000097BA0000}"/>
    <cellStyle name="Note 12" xfId="33851" xr:uid="{00000000-0005-0000-0000-000098BA0000}"/>
    <cellStyle name="Note 12 2" xfId="33852" xr:uid="{00000000-0005-0000-0000-000099BA0000}"/>
    <cellStyle name="Note 12 3" xfId="33853" xr:uid="{00000000-0005-0000-0000-00009ABA0000}"/>
    <cellStyle name="Note 12_AVA DVA EL" xfId="33854" xr:uid="{00000000-0005-0000-0000-00009BBA0000}"/>
    <cellStyle name="Note 13" xfId="33855" xr:uid="{00000000-0005-0000-0000-00009CBA0000}"/>
    <cellStyle name="Note 13 2" xfId="33856" xr:uid="{00000000-0005-0000-0000-00009DBA0000}"/>
    <cellStyle name="Note 13 3" xfId="33857" xr:uid="{00000000-0005-0000-0000-00009EBA0000}"/>
    <cellStyle name="Note 13_AVA DVA EL" xfId="33858" xr:uid="{00000000-0005-0000-0000-00009FBA0000}"/>
    <cellStyle name="Note 14" xfId="33859" xr:uid="{00000000-0005-0000-0000-0000A0BA0000}"/>
    <cellStyle name="Note 15" xfId="33860" xr:uid="{00000000-0005-0000-0000-0000A1BA0000}"/>
    <cellStyle name="Note 16" xfId="33861" xr:uid="{00000000-0005-0000-0000-0000A2BA0000}"/>
    <cellStyle name="Note 17" xfId="40126" xr:uid="{00000000-0005-0000-0000-0000A3BA0000}"/>
    <cellStyle name="Note 18" xfId="51162" xr:uid="{00000000-0005-0000-0000-0000A4BA0000}"/>
    <cellStyle name="Note 19" xfId="51163"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40" xr:uid="{00000000-0005-0000-0000-0000BEBA0000}"/>
    <cellStyle name="Note 2 13" xfId="36896"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2" xr:uid="{00000000-0005-0000-0000-0000C3BA0000}"/>
    <cellStyle name="Note 2 2 2 2 3" xfId="33863" xr:uid="{00000000-0005-0000-0000-0000C4BA0000}"/>
    <cellStyle name="Note 2 2 2 2_AVA DVA EL" xfId="33864" xr:uid="{00000000-0005-0000-0000-0000C5BA0000}"/>
    <cellStyle name="Note 2 2 2 3" xfId="33865" xr:uid="{00000000-0005-0000-0000-0000C6BA0000}"/>
    <cellStyle name="Note 2 2 2_A02" xfId="55624" xr:uid="{78A725C6-D09F-4BF6-8405-555516C7E402}"/>
    <cellStyle name="Note 2 2 3" xfId="9039" xr:uid="{00000000-0005-0000-0000-0000C8BA0000}"/>
    <cellStyle name="Note 2 2 3 2" xfId="33866" xr:uid="{00000000-0005-0000-0000-0000C9BA0000}"/>
    <cellStyle name="Note 2 2 3 3" xfId="33867" xr:uid="{00000000-0005-0000-0000-0000CABA0000}"/>
    <cellStyle name="Note 2 2 3_AVA DVA EL" xfId="33868" xr:uid="{00000000-0005-0000-0000-0000CBBA0000}"/>
    <cellStyle name="Note 2 2 4" xfId="33869" xr:uid="{00000000-0005-0000-0000-0000CCBA0000}"/>
    <cellStyle name="Note 2 2 4 2" xfId="33870" xr:uid="{00000000-0005-0000-0000-0000CDBA0000}"/>
    <cellStyle name="Note 2 2 4 3" xfId="33871" xr:uid="{00000000-0005-0000-0000-0000CEBA0000}"/>
    <cellStyle name="Note 2 2 4_AVA DVA EL" xfId="33872" xr:uid="{00000000-0005-0000-0000-0000CFBA0000}"/>
    <cellStyle name="Note 2 2 5" xfId="33873" xr:uid="{00000000-0005-0000-0000-0000D0BA0000}"/>
    <cellStyle name="Note 2 2 5 2" xfId="33874" xr:uid="{00000000-0005-0000-0000-0000D1BA0000}"/>
    <cellStyle name="Note 2 2 5 3" xfId="33875" xr:uid="{00000000-0005-0000-0000-0000D2BA0000}"/>
    <cellStyle name="Note 2 2 5_AVA DVA EL" xfId="33876" xr:uid="{00000000-0005-0000-0000-0000D3BA0000}"/>
    <cellStyle name="Note 2 2 6" xfId="33877" xr:uid="{00000000-0005-0000-0000-0000D4BA0000}"/>
    <cellStyle name="Note 2 2 6 2" xfId="33878" xr:uid="{00000000-0005-0000-0000-0000D5BA0000}"/>
    <cellStyle name="Note 2 2 6 3" xfId="33879" xr:uid="{00000000-0005-0000-0000-0000D6BA0000}"/>
    <cellStyle name="Note 2 2 6_AVA DVA EL" xfId="33880" xr:uid="{00000000-0005-0000-0000-0000D7BA0000}"/>
    <cellStyle name="Note 2 2 7" xfId="33881" xr:uid="{00000000-0005-0000-0000-0000D8BA0000}"/>
    <cellStyle name="Note 2 2 8" xfId="36897" xr:uid="{00000000-0005-0000-0000-0000D9BA0000}"/>
    <cellStyle name="Note 2 2_4Q16" xfId="33882" xr:uid="{00000000-0005-0000-0000-0000DABA0000}"/>
    <cellStyle name="Note 2 3" xfId="9040" xr:uid="{00000000-0005-0000-0000-0000DBBA0000}"/>
    <cellStyle name="Note 2 3 2" xfId="9041" xr:uid="{00000000-0005-0000-0000-0000DCBA0000}"/>
    <cellStyle name="Note 2 3 2 2" xfId="33883" xr:uid="{00000000-0005-0000-0000-0000DDBA0000}"/>
    <cellStyle name="Note 2 3 2 3" xfId="33884" xr:uid="{00000000-0005-0000-0000-0000DEBA0000}"/>
    <cellStyle name="Note 2 3 2_AVA DVA EL" xfId="33885" xr:uid="{00000000-0005-0000-0000-0000DFBA0000}"/>
    <cellStyle name="Note 2 3 3" xfId="33886" xr:uid="{00000000-0005-0000-0000-0000E0BA0000}"/>
    <cellStyle name="Note 2 3_A02" xfId="55625" xr:uid="{539C2991-0DE5-4B61-AEF4-2A3D7C657E41}"/>
    <cellStyle name="Note 2 4" xfId="9042" xr:uid="{00000000-0005-0000-0000-0000E2BA0000}"/>
    <cellStyle name="Note 2 4 2" xfId="9043" xr:uid="{00000000-0005-0000-0000-0000E3BA0000}"/>
    <cellStyle name="Note 2 4 2 2" xfId="33887" xr:uid="{00000000-0005-0000-0000-0000E4BA0000}"/>
    <cellStyle name="Note 2 4 2 3" xfId="33888" xr:uid="{00000000-0005-0000-0000-0000E5BA0000}"/>
    <cellStyle name="Note 2 4 2_AVA DVA EL" xfId="33889" xr:uid="{00000000-0005-0000-0000-0000E6BA0000}"/>
    <cellStyle name="Note 2 4 3" xfId="33890" xr:uid="{00000000-0005-0000-0000-0000E7BA0000}"/>
    <cellStyle name="Note 2 4_A02" xfId="55626" xr:uid="{D0490E8D-541E-4752-9B66-A0FDC5BBFEB3}"/>
    <cellStyle name="Note 2 5" xfId="9044" xr:uid="{00000000-0005-0000-0000-0000E9BA0000}"/>
    <cellStyle name="Note 2 5 2" xfId="33891" xr:uid="{00000000-0005-0000-0000-0000EABA0000}"/>
    <cellStyle name="Note 2 5 3" xfId="33892" xr:uid="{00000000-0005-0000-0000-0000EBBA0000}"/>
    <cellStyle name="Note 2 5_AVA DVA EL" xfId="33893"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1" xr:uid="{00000000-0005-0000-0000-0000F0BA0000}"/>
    <cellStyle name="Note 2 6 2" xfId="9048" xr:uid="{00000000-0005-0000-0000-0000F1BA0000}"/>
    <cellStyle name="Note 2 6 2 2" xfId="33894" xr:uid="{00000000-0005-0000-0000-0000F2BA0000}"/>
    <cellStyle name="Note 2 6 2 3" xfId="33895" xr:uid="{00000000-0005-0000-0000-0000F3BA0000}"/>
    <cellStyle name="Note 2 6 2_AVA DVA EL" xfId="33896" xr:uid="{00000000-0005-0000-0000-0000F4BA0000}"/>
    <cellStyle name="Note 2 6 3" xfId="9049" xr:uid="{00000000-0005-0000-0000-0000F5BA0000}"/>
    <cellStyle name="Note 2 6 3 2" xfId="33897" xr:uid="{00000000-0005-0000-0000-0000F6BA0000}"/>
    <cellStyle name="Note 2 6 3 3" xfId="33898" xr:uid="{00000000-0005-0000-0000-0000F7BA0000}"/>
    <cellStyle name="Note 2 6 3_AVA DVA EL" xfId="33899"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0"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1" xr:uid="{00000000-0005-0000-0000-000003BB0000}"/>
    <cellStyle name="Note 2 7 13" xfId="36736"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1"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2"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64"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2" xr:uid="{00000000-0005-0000-0000-00002BBB0000}"/>
    <cellStyle name="Note 3 2 2" xfId="9094" xr:uid="{00000000-0005-0000-0000-00002CBB0000}"/>
    <cellStyle name="Note 3 2 2 2" xfId="33903" xr:uid="{00000000-0005-0000-0000-00002DBB0000}"/>
    <cellStyle name="Note 3 2 2 3" xfId="33904" xr:uid="{00000000-0005-0000-0000-00002EBB0000}"/>
    <cellStyle name="Note 3 2 2_AVA DVA EL" xfId="33905"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6"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2" xr:uid="{00000000-0005-0000-0000-00003BBB0000}"/>
    <cellStyle name="Note 3 3 13" xfId="36737"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7"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4" xr:uid="{00000000-0005-0000-0000-000075BB0000}"/>
    <cellStyle name="Note 3 9" xfId="36898" xr:uid="{00000000-0005-0000-0000-000076BB0000}"/>
    <cellStyle name="Note 3_A02" xfId="55627" xr:uid="{7788B270-F4FD-43C2-AA87-AF3434E39DF1}"/>
    <cellStyle name="Note 4" xfId="9160" xr:uid="{00000000-0005-0000-0000-000078BB0000}"/>
    <cellStyle name="Note 4 2" xfId="33908" xr:uid="{00000000-0005-0000-0000-000079BB0000}"/>
    <cellStyle name="Note 4 2 2" xfId="33909" xr:uid="{00000000-0005-0000-0000-00007ABB0000}"/>
    <cellStyle name="Note 4 2 3" xfId="33910" xr:uid="{00000000-0005-0000-0000-00007BBB0000}"/>
    <cellStyle name="Note 4 2_AVA DVA EL" xfId="33911" xr:uid="{00000000-0005-0000-0000-00007CBB0000}"/>
    <cellStyle name="Note 4 3" xfId="33912" xr:uid="{00000000-0005-0000-0000-00007DBB0000}"/>
    <cellStyle name="Note 4 3 2" xfId="33913" xr:uid="{00000000-0005-0000-0000-00007EBB0000}"/>
    <cellStyle name="Note 4 3 3" xfId="33914" xr:uid="{00000000-0005-0000-0000-00007FBB0000}"/>
    <cellStyle name="Note 4 3_AVA DVA EL" xfId="33915" xr:uid="{00000000-0005-0000-0000-000080BB0000}"/>
    <cellStyle name="Note 4 4" xfId="33916" xr:uid="{00000000-0005-0000-0000-000081BB0000}"/>
    <cellStyle name="Note 4 4 2" xfId="33917" xr:uid="{00000000-0005-0000-0000-000082BB0000}"/>
    <cellStyle name="Note 4 4 3" xfId="33918" xr:uid="{00000000-0005-0000-0000-000083BB0000}"/>
    <cellStyle name="Note 4 4_AVA DVA EL" xfId="33919" xr:uid="{00000000-0005-0000-0000-000084BB0000}"/>
    <cellStyle name="Note 4 5" xfId="33920" xr:uid="{00000000-0005-0000-0000-000085BB0000}"/>
    <cellStyle name="Note 4 6" xfId="33921" xr:uid="{00000000-0005-0000-0000-000086BB0000}"/>
    <cellStyle name="Note 4_AVA DVA EL" xfId="33922" xr:uid="{00000000-0005-0000-0000-000087BB0000}"/>
    <cellStyle name="Note 5" xfId="9161" xr:uid="{00000000-0005-0000-0000-000088BB0000}"/>
    <cellStyle name="Note 5 2" xfId="33923" xr:uid="{00000000-0005-0000-0000-000089BB0000}"/>
    <cellStyle name="Note 5 2 2" xfId="33924" xr:uid="{00000000-0005-0000-0000-00008ABB0000}"/>
    <cellStyle name="Note 5 2 3" xfId="33925" xr:uid="{00000000-0005-0000-0000-00008BBB0000}"/>
    <cellStyle name="Note 5 2_AVA DVA EL" xfId="33926" xr:uid="{00000000-0005-0000-0000-00008CBB0000}"/>
    <cellStyle name="Note 5 3" xfId="33927" xr:uid="{00000000-0005-0000-0000-00008DBB0000}"/>
    <cellStyle name="Note 5 3 2" xfId="33928" xr:uid="{00000000-0005-0000-0000-00008EBB0000}"/>
    <cellStyle name="Note 5 3 3" xfId="33929" xr:uid="{00000000-0005-0000-0000-00008FBB0000}"/>
    <cellStyle name="Note 5 3_AVA DVA EL" xfId="33930" xr:uid="{00000000-0005-0000-0000-000090BB0000}"/>
    <cellStyle name="Note 5 4" xfId="33931" xr:uid="{00000000-0005-0000-0000-000091BB0000}"/>
    <cellStyle name="Note 5 5" xfId="33932" xr:uid="{00000000-0005-0000-0000-000092BB0000}"/>
    <cellStyle name="Note 5_AVA DVA EL" xfId="33933" xr:uid="{00000000-0005-0000-0000-000093BB0000}"/>
    <cellStyle name="Note 6" xfId="9162" xr:uid="{00000000-0005-0000-0000-000094BB0000}"/>
    <cellStyle name="Note 6 2" xfId="33934" xr:uid="{00000000-0005-0000-0000-000095BB0000}"/>
    <cellStyle name="Note 6 3" xfId="33935" xr:uid="{00000000-0005-0000-0000-000096BB0000}"/>
    <cellStyle name="Note 6_AVA DVA EL" xfId="33936" xr:uid="{00000000-0005-0000-0000-000097BB0000}"/>
    <cellStyle name="Note 7" xfId="9163" xr:uid="{00000000-0005-0000-0000-000098BB0000}"/>
    <cellStyle name="Note 7 2" xfId="33937" xr:uid="{00000000-0005-0000-0000-000099BB0000}"/>
    <cellStyle name="Note 7 2 2" xfId="33938" xr:uid="{00000000-0005-0000-0000-00009ABB0000}"/>
    <cellStyle name="Note 7 2 3" xfId="33939" xr:uid="{00000000-0005-0000-0000-00009BBB0000}"/>
    <cellStyle name="Note 7 2_AVA DVA EL" xfId="33940" xr:uid="{00000000-0005-0000-0000-00009CBB0000}"/>
    <cellStyle name="Note 7 3" xfId="33941" xr:uid="{00000000-0005-0000-0000-00009DBB0000}"/>
    <cellStyle name="Note 7 4" xfId="33942" xr:uid="{00000000-0005-0000-0000-00009EBB0000}"/>
    <cellStyle name="Note 7_AVA DVA EL" xfId="33943" xr:uid="{00000000-0005-0000-0000-00009FBB0000}"/>
    <cellStyle name="Note 8" xfId="9164" xr:uid="{00000000-0005-0000-0000-0000A0BB0000}"/>
    <cellStyle name="Note 8 2" xfId="33944" xr:uid="{00000000-0005-0000-0000-0000A1BB0000}"/>
    <cellStyle name="Note 8 2 2" xfId="33945" xr:uid="{00000000-0005-0000-0000-0000A2BB0000}"/>
    <cellStyle name="Note 8 2 3" xfId="33946" xr:uid="{00000000-0005-0000-0000-0000A3BB0000}"/>
    <cellStyle name="Note 8 2_AVA DVA EL" xfId="33947" xr:uid="{00000000-0005-0000-0000-0000A4BB0000}"/>
    <cellStyle name="Note 8 3" xfId="33948" xr:uid="{00000000-0005-0000-0000-0000A5BB0000}"/>
    <cellStyle name="Note 8 4" xfId="33949" xr:uid="{00000000-0005-0000-0000-0000A6BB0000}"/>
    <cellStyle name="Note 8_AVA DVA EL" xfId="33950" xr:uid="{00000000-0005-0000-0000-0000A7BB0000}"/>
    <cellStyle name="Note 9" xfId="9165" xr:uid="{00000000-0005-0000-0000-0000A8BB0000}"/>
    <cellStyle name="Note 9 2" xfId="33951" xr:uid="{00000000-0005-0000-0000-0000A9BB0000}"/>
    <cellStyle name="Note 9 2 2" xfId="33952" xr:uid="{00000000-0005-0000-0000-0000AABB0000}"/>
    <cellStyle name="Note 9 2 3" xfId="33953" xr:uid="{00000000-0005-0000-0000-0000ABBB0000}"/>
    <cellStyle name="Note 9 2_AVA DVA EL" xfId="33954" xr:uid="{00000000-0005-0000-0000-0000ACBB0000}"/>
    <cellStyle name="Note 9 3" xfId="33955" xr:uid="{00000000-0005-0000-0000-0000ADBB0000}"/>
    <cellStyle name="Note 9 4" xfId="33956" xr:uid="{00000000-0005-0000-0000-0000AEBB0000}"/>
    <cellStyle name="Note 9_AVA DVA EL" xfId="33957" xr:uid="{00000000-0005-0000-0000-0000AFBB0000}"/>
    <cellStyle name="Note_4Q16" xfId="33958" xr:uid="{00000000-0005-0000-0000-0000B0BB0000}"/>
    <cellStyle name="Notes" xfId="9166" xr:uid="{00000000-0005-0000-0000-0000B1BB0000}"/>
    <cellStyle name="Notes 2" xfId="33959" xr:uid="{00000000-0005-0000-0000-0000B2BB0000}"/>
    <cellStyle name="Notes 2 2" xfId="51165" xr:uid="{00000000-0005-0000-0000-0000B3BB0000}"/>
    <cellStyle name="Notes_3. Chng in credit spreads" xfId="51166" xr:uid="{00000000-0005-0000-0000-0000B4BB0000}"/>
    <cellStyle name="number" xfId="33960" xr:uid="{00000000-0005-0000-0000-0000CCBB0000}"/>
    <cellStyle name="number 2" xfId="33961" xr:uid="{00000000-0005-0000-0000-0000CDBB0000}"/>
    <cellStyle name="number 3" xfId="33962" xr:uid="{00000000-0005-0000-0000-0000CEBB0000}"/>
    <cellStyle name="number_AVA DVA EL" xfId="33963" xr:uid="{00000000-0005-0000-0000-0000CFBB0000}"/>
    <cellStyle name="Nøytral" xfId="36271" xr:uid="{00000000-0005-0000-0000-0000B5BB0000}"/>
    <cellStyle name="Nøytral 2" xfId="9167" xr:uid="{00000000-0005-0000-0000-0000B6BB0000}"/>
    <cellStyle name="Nøytral 2 2" xfId="33964" xr:uid="{00000000-0005-0000-0000-0000B7BB0000}"/>
    <cellStyle name="Nøytral 2 2 2" xfId="33965" xr:uid="{00000000-0005-0000-0000-0000B8BB0000}"/>
    <cellStyle name="Nøytral 2 2 3" xfId="33966" xr:uid="{00000000-0005-0000-0000-0000B9BB0000}"/>
    <cellStyle name="Nøytral 2 2 4" xfId="40127" xr:uid="{00000000-0005-0000-0000-0000BABB0000}"/>
    <cellStyle name="Nøytral 2 2_AVA DVA EL" xfId="33967" xr:uid="{00000000-0005-0000-0000-0000BBBB0000}"/>
    <cellStyle name="Nøytral 2 3" xfId="33968" xr:uid="{00000000-0005-0000-0000-0000BCBB0000}"/>
    <cellStyle name="Nøytral 2 3 2" xfId="40128" xr:uid="{00000000-0005-0000-0000-0000BDBB0000}"/>
    <cellStyle name="Nøytral 2 4" xfId="51167" xr:uid="{00000000-0005-0000-0000-0000BEBB0000}"/>
    <cellStyle name="Nøytral 2 5" xfId="51168" xr:uid="{00000000-0005-0000-0000-0000BFBB0000}"/>
    <cellStyle name="Nøytral 2 6" xfId="51169" xr:uid="{00000000-0005-0000-0000-0000C0BB0000}"/>
    <cellStyle name="Nøytral 2_A02" xfId="55628" xr:uid="{EB454B96-83B5-4912-BA59-83569210484D}"/>
    <cellStyle name="Nøytral 3" xfId="33969" xr:uid="{00000000-0005-0000-0000-0000C2BB0000}"/>
    <cellStyle name="Nøytral 3 2" xfId="33970" xr:uid="{00000000-0005-0000-0000-0000C3BB0000}"/>
    <cellStyle name="Nøytral 3 3" xfId="33971" xr:uid="{00000000-0005-0000-0000-0000C4BB0000}"/>
    <cellStyle name="Nøytral 3 4" xfId="40129" xr:uid="{00000000-0005-0000-0000-0000C5BB0000}"/>
    <cellStyle name="Nøytral 3_AVA DVA EL" xfId="33972" xr:uid="{00000000-0005-0000-0000-0000C6BB0000}"/>
    <cellStyle name="Nøytral 4" xfId="33973" xr:uid="{00000000-0005-0000-0000-0000C7BB0000}"/>
    <cellStyle name="Nøytral 4 2" xfId="40130" xr:uid="{00000000-0005-0000-0000-0000C8BB0000}"/>
    <cellStyle name="Nøytral 5" xfId="33974" xr:uid="{00000000-0005-0000-0000-0000C9BB0000}"/>
    <cellStyle name="Nøytral 6" xfId="51170" xr:uid="{00000000-0005-0000-0000-0000CABB0000}"/>
    <cellStyle name="Nøytral_4Q16" xfId="51171" xr:uid="{00000000-0005-0000-0000-0000CBBB0000}"/>
    <cellStyle name="Obliczenia" xfId="33975" xr:uid="{00000000-0005-0000-0000-0000D0BB0000}"/>
    <cellStyle name="Obliczenia 2" xfId="33976" xr:uid="{00000000-0005-0000-0000-0000D1BB0000}"/>
    <cellStyle name="Obliczenia 3" xfId="33977" xr:uid="{00000000-0005-0000-0000-0000D2BB0000}"/>
    <cellStyle name="Obliczenia_AVA DVA EL" xfId="33978" xr:uid="{00000000-0005-0000-0000-0000D3BB0000}"/>
    <cellStyle name="optionalExposure" xfId="9168" xr:uid="{00000000-0005-0000-0000-0000D4BB0000}"/>
    <cellStyle name="optionalExposure 2" xfId="55767" xr:uid="{B1B0867D-9842-44C6-944D-5EFA174FDBFC}"/>
    <cellStyle name="optionalExposure_Boligkreditt Key metrics" xfId="55772" xr:uid="{6E40C344-9BA0-46A7-90A0-4F165E1D3BE6}"/>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79" xr:uid="{00000000-0005-0000-0000-00002BBC0000}"/>
    <cellStyle name="Output 10 3" xfId="33980" xr:uid="{00000000-0005-0000-0000-00002CBC0000}"/>
    <cellStyle name="Output 10_AVA DVA EL" xfId="33981" xr:uid="{00000000-0005-0000-0000-00002DBC0000}"/>
    <cellStyle name="Output 11" xfId="9178" xr:uid="{00000000-0005-0000-0000-00002EBC0000}"/>
    <cellStyle name="Output 11 2" xfId="33982" xr:uid="{00000000-0005-0000-0000-00002FBC0000}"/>
    <cellStyle name="Output 11 3" xfId="33983" xr:uid="{00000000-0005-0000-0000-000030BC0000}"/>
    <cellStyle name="Output 11_AVA DVA EL" xfId="33984" xr:uid="{00000000-0005-0000-0000-000031BC0000}"/>
    <cellStyle name="Output 12" xfId="33985" xr:uid="{00000000-0005-0000-0000-000032BC0000}"/>
    <cellStyle name="Output 12 2" xfId="33986" xr:uid="{00000000-0005-0000-0000-000033BC0000}"/>
    <cellStyle name="Output 12 3" xfId="33987" xr:uid="{00000000-0005-0000-0000-000034BC0000}"/>
    <cellStyle name="Output 12_AVA DVA EL" xfId="33988" xr:uid="{00000000-0005-0000-0000-000035BC0000}"/>
    <cellStyle name="Output 13" xfId="33989" xr:uid="{00000000-0005-0000-0000-000036BC0000}"/>
    <cellStyle name="Output 13 2" xfId="33990" xr:uid="{00000000-0005-0000-0000-000037BC0000}"/>
    <cellStyle name="Output 13 3" xfId="33991" xr:uid="{00000000-0005-0000-0000-000038BC0000}"/>
    <cellStyle name="Output 13_AVA DVA EL" xfId="33992" xr:uid="{00000000-0005-0000-0000-000039BC0000}"/>
    <cellStyle name="Output 14" xfId="40131" xr:uid="{00000000-0005-0000-0000-00003ABC0000}"/>
    <cellStyle name="Output 15" xfId="51172" xr:uid="{00000000-0005-0000-0000-00003BBC0000}"/>
    <cellStyle name="Output 16" xfId="51173" xr:uid="{00000000-0005-0000-0000-00003CBC0000}"/>
    <cellStyle name="Output 2" xfId="9179" xr:uid="{00000000-0005-0000-0000-00003DBC0000}"/>
    <cellStyle name="Output 2 10" xfId="36463" xr:uid="{00000000-0005-0000-0000-00003EBC0000}"/>
    <cellStyle name="Output 2 2" xfId="9180" xr:uid="{00000000-0005-0000-0000-00003FBC0000}"/>
    <cellStyle name="Output 2 2 2" xfId="33993" xr:uid="{00000000-0005-0000-0000-000040BC0000}"/>
    <cellStyle name="Output 2 2 2 2" xfId="33994" xr:uid="{00000000-0005-0000-0000-000041BC0000}"/>
    <cellStyle name="Output 2 2 2 3" xfId="33995" xr:uid="{00000000-0005-0000-0000-000042BC0000}"/>
    <cellStyle name="Output 2 2 2_AVA DVA EL" xfId="33996" xr:uid="{00000000-0005-0000-0000-000043BC0000}"/>
    <cellStyle name="Output 2 2 3" xfId="33997" xr:uid="{00000000-0005-0000-0000-000044BC0000}"/>
    <cellStyle name="Output 2 2_A02" xfId="55629"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3" xr:uid="{00000000-0005-0000-0000-000049BC0000}"/>
    <cellStyle name="Output 2 3 2" xfId="9184" xr:uid="{00000000-0005-0000-0000-00004ABC0000}"/>
    <cellStyle name="Output 2 3 2 2" xfId="33998" xr:uid="{00000000-0005-0000-0000-00004BBC0000}"/>
    <cellStyle name="Output 2 3 2 3" xfId="33999" xr:uid="{00000000-0005-0000-0000-00004CBC0000}"/>
    <cellStyle name="Output 2 3 2_AVA DVA EL" xfId="34000"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1"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3" xr:uid="{00000000-0005-0000-0000-000059BC0000}"/>
    <cellStyle name="Output 2 4 13" xfId="36738"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2"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3"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4" xr:uid="{00000000-0005-0000-0000-000074BC0000}"/>
    <cellStyle name="Output 2 6 2 3" xfId="34005" xr:uid="{00000000-0005-0000-0000-000075BC0000}"/>
    <cellStyle name="Output 2 6 2_AVA DVA EL" xfId="34006" xr:uid="{00000000-0005-0000-0000-000076BC0000}"/>
    <cellStyle name="Output 2 6 3" xfId="9218" xr:uid="{00000000-0005-0000-0000-000077BC0000}"/>
    <cellStyle name="Output 2 6 3 2" xfId="34007" xr:uid="{00000000-0005-0000-0000-000078BC0000}"/>
    <cellStyle name="Output 2 6 3 3" xfId="34008" xr:uid="{00000000-0005-0000-0000-000079BC0000}"/>
    <cellStyle name="Output 2 6 3_AVA DVA EL" xfId="34009"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0"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1"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2" xr:uid="{00000000-0005-0000-0000-000098BC0000}"/>
    <cellStyle name="Output 2 9" xfId="34013" xr:uid="{00000000-0005-0000-0000-000099BC0000}"/>
    <cellStyle name="Output 2_4Q16" xfId="34014"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4"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5"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4" xr:uid="{00000000-0005-0000-0000-0000ACBC0000}"/>
    <cellStyle name="Output 3 3 13" xfId="36739"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6"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39" xr:uid="{00000000-0005-0000-0000-0000E6BC0000}"/>
    <cellStyle name="Output 3 9" xfId="36899" xr:uid="{00000000-0005-0000-0000-0000E7BC0000}"/>
    <cellStyle name="Output 3_A02" xfId="55630"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5"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7"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5" xr:uid="{00000000-0005-0000-0000-0000FABC0000}"/>
    <cellStyle name="Output 4 3 13" xfId="36740"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8"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19"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0"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1" xr:uid="{00000000-0005-0000-0000-000034BD0000}"/>
    <cellStyle name="Output 4 9" xfId="36900" xr:uid="{00000000-0005-0000-0000-000035BD0000}"/>
    <cellStyle name="Output 4_A02" xfId="55631"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6"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1"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6" xr:uid="{00000000-0005-0000-0000-000048BD0000}"/>
    <cellStyle name="Output 5 3 13" xfId="36741"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2" xr:uid="{00000000-0005-0000-0000-000082BD0000}"/>
    <cellStyle name="Output 5 9" xfId="36901" xr:uid="{00000000-0005-0000-0000-000083BD0000}"/>
    <cellStyle name="Output 5_A02" xfId="55632"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57"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2"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17" xr:uid="{00000000-0005-0000-0000-000096BD0000}"/>
    <cellStyle name="Output 6 3 13" xfId="36742"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38" xr:uid="{00000000-0005-0000-0000-0000D0BD0000}"/>
    <cellStyle name="Output 6 9" xfId="36902" xr:uid="{00000000-0005-0000-0000-0000D1BD0000}"/>
    <cellStyle name="Output 6_A02" xfId="55633"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58"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3"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18" xr:uid="{00000000-0005-0000-0000-0000E4BD0000}"/>
    <cellStyle name="Output 7 3 13" xfId="36743"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37" xr:uid="{00000000-0005-0000-0000-00001EBE0000}"/>
    <cellStyle name="Output 7 9" xfId="36903" xr:uid="{00000000-0005-0000-0000-00001FBE0000}"/>
    <cellStyle name="Output 7_A02" xfId="55634"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59"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4"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19" xr:uid="{00000000-0005-0000-0000-000032BE0000}"/>
    <cellStyle name="Output 8 3 13" xfId="36744"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59" xr:uid="{00000000-0005-0000-0000-00006CBE0000}"/>
    <cellStyle name="Output 8 9" xfId="36904" xr:uid="{00000000-0005-0000-0000-00006DBE0000}"/>
    <cellStyle name="Output 8_A02" xfId="55635"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60"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5"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20" xr:uid="{00000000-0005-0000-0000-000080BE0000}"/>
    <cellStyle name="Output 9 3 13" xfId="36745"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60" xr:uid="{00000000-0005-0000-0000-0000BABE0000}"/>
    <cellStyle name="Output 9 9" xfId="36905" xr:uid="{00000000-0005-0000-0000-0000BBBE0000}"/>
    <cellStyle name="Output 9_A02" xfId="55636" xr:uid="{2BE695E9-0F97-4929-B704-4032228CED24}"/>
    <cellStyle name="Output_4Q16" xfId="34026" xr:uid="{00000000-0005-0000-0000-0000BDBE0000}"/>
    <cellStyle name="Overskrift 1" xfId="36272" xr:uid="{00000000-0005-0000-0000-0000BEBE0000}"/>
    <cellStyle name="Overskrift 1 2" xfId="9739" xr:uid="{00000000-0005-0000-0000-0000BFBE0000}"/>
    <cellStyle name="Overskrift 1 2 2" xfId="34027" xr:uid="{00000000-0005-0000-0000-0000C0BE0000}"/>
    <cellStyle name="Overskrift 1 2 2 2" xfId="34028" xr:uid="{00000000-0005-0000-0000-0000C1BE0000}"/>
    <cellStyle name="Overskrift 1 2 2 3" xfId="34029" xr:uid="{00000000-0005-0000-0000-0000C2BE0000}"/>
    <cellStyle name="Overskrift 1 2 2 4" xfId="40132" xr:uid="{00000000-0005-0000-0000-0000C3BE0000}"/>
    <cellStyle name="Overskrift 1 2 2_AVA DVA EL" xfId="34030" xr:uid="{00000000-0005-0000-0000-0000C4BE0000}"/>
    <cellStyle name="Overskrift 1 2 3" xfId="34031" xr:uid="{00000000-0005-0000-0000-0000C5BE0000}"/>
    <cellStyle name="Overskrift 1 2 3 2" xfId="40133" xr:uid="{00000000-0005-0000-0000-0000C6BE0000}"/>
    <cellStyle name="Overskrift 1 2 4" xfId="51174" xr:uid="{00000000-0005-0000-0000-0000C7BE0000}"/>
    <cellStyle name="Overskrift 1 2_A02" xfId="55637" xr:uid="{B96EC0A6-67B0-4DB4-8A7B-BB6888C64C03}"/>
    <cellStyle name="Overskrift 1 3" xfId="34032" xr:uid="{00000000-0005-0000-0000-0000C9BE0000}"/>
    <cellStyle name="Overskrift 1 3 2" xfId="34033" xr:uid="{00000000-0005-0000-0000-0000CABE0000}"/>
    <cellStyle name="Overskrift 1 3 3" xfId="34034" xr:uid="{00000000-0005-0000-0000-0000CBBE0000}"/>
    <cellStyle name="Overskrift 1 3 4" xfId="40134" xr:uid="{00000000-0005-0000-0000-0000CCBE0000}"/>
    <cellStyle name="Overskrift 1 3_AVA DVA EL" xfId="34035" xr:uid="{00000000-0005-0000-0000-0000CDBE0000}"/>
    <cellStyle name="Overskrift 1 4" xfId="34036" xr:uid="{00000000-0005-0000-0000-0000CEBE0000}"/>
    <cellStyle name="Overskrift 1 4 2" xfId="40135" xr:uid="{00000000-0005-0000-0000-0000CFBE0000}"/>
    <cellStyle name="Overskrift 1 5" xfId="34037" xr:uid="{00000000-0005-0000-0000-0000D0BE0000}"/>
    <cellStyle name="Overskrift 1 6" xfId="51175" xr:uid="{00000000-0005-0000-0000-0000D1BE0000}"/>
    <cellStyle name="Overskrift 1_4Q16" xfId="51176" xr:uid="{00000000-0005-0000-0000-0000D2BE0000}"/>
    <cellStyle name="Overskrift 2" xfId="36273" xr:uid="{00000000-0005-0000-0000-0000D3BE0000}"/>
    <cellStyle name="Overskrift 2 2" xfId="9740" xr:uid="{00000000-0005-0000-0000-0000D4BE0000}"/>
    <cellStyle name="Overskrift 2 2 2" xfId="34038" xr:uid="{00000000-0005-0000-0000-0000D5BE0000}"/>
    <cellStyle name="Overskrift 2 2 2 2" xfId="34039" xr:uid="{00000000-0005-0000-0000-0000D6BE0000}"/>
    <cellStyle name="Overskrift 2 2 2 3" xfId="34040" xr:uid="{00000000-0005-0000-0000-0000D7BE0000}"/>
    <cellStyle name="Overskrift 2 2 2 4" xfId="40136" xr:uid="{00000000-0005-0000-0000-0000D8BE0000}"/>
    <cellStyle name="Overskrift 2 2 2_AVA DVA EL" xfId="34041" xr:uid="{00000000-0005-0000-0000-0000D9BE0000}"/>
    <cellStyle name="Overskrift 2 2 3" xfId="34042" xr:uid="{00000000-0005-0000-0000-0000DABE0000}"/>
    <cellStyle name="Overskrift 2 2 3 2" xfId="40137" xr:uid="{00000000-0005-0000-0000-0000DBBE0000}"/>
    <cellStyle name="Overskrift 2 2 4" xfId="51177" xr:uid="{00000000-0005-0000-0000-0000DCBE0000}"/>
    <cellStyle name="Overskrift 2 2_A02" xfId="55638" xr:uid="{2F55984F-96FF-4A2A-91B1-43AFA87A1A11}"/>
    <cellStyle name="Overskrift 2 3" xfId="34043" xr:uid="{00000000-0005-0000-0000-0000DEBE0000}"/>
    <cellStyle name="Overskrift 2 3 2" xfId="34044" xr:uid="{00000000-0005-0000-0000-0000DFBE0000}"/>
    <cellStyle name="Overskrift 2 3 3" xfId="34045" xr:uid="{00000000-0005-0000-0000-0000E0BE0000}"/>
    <cellStyle name="Overskrift 2 3 4" xfId="40138" xr:uid="{00000000-0005-0000-0000-0000E1BE0000}"/>
    <cellStyle name="Overskrift 2 3_AVA DVA EL" xfId="34046" xr:uid="{00000000-0005-0000-0000-0000E2BE0000}"/>
    <cellStyle name="Overskrift 2 4" xfId="34047" xr:uid="{00000000-0005-0000-0000-0000E3BE0000}"/>
    <cellStyle name="Overskrift 2 4 2" xfId="40139" xr:uid="{00000000-0005-0000-0000-0000E4BE0000}"/>
    <cellStyle name="Overskrift 2 5" xfId="34048" xr:uid="{00000000-0005-0000-0000-0000E5BE0000}"/>
    <cellStyle name="Overskrift 2 6" xfId="51178" xr:uid="{00000000-0005-0000-0000-0000E6BE0000}"/>
    <cellStyle name="Overskrift 2_4Q16" xfId="51179" xr:uid="{00000000-0005-0000-0000-0000E7BE0000}"/>
    <cellStyle name="Overskrift 3" xfId="36274" xr:uid="{00000000-0005-0000-0000-0000E8BE0000}"/>
    <cellStyle name="Overskrift 3 10" xfId="51180" xr:uid="{00000000-0005-0000-0000-0000E9BE0000}"/>
    <cellStyle name="Overskrift 3 2" xfId="9741" xr:uid="{00000000-0005-0000-0000-0000EABE0000}"/>
    <cellStyle name="Overskrift 3 2 2" xfId="34049" xr:uid="{00000000-0005-0000-0000-0000EBBE0000}"/>
    <cellStyle name="Overskrift 3 2 2 2" xfId="34050" xr:uid="{00000000-0005-0000-0000-0000ECBE0000}"/>
    <cellStyle name="Overskrift 3 2 2 2 2" xfId="34051" xr:uid="{00000000-0005-0000-0000-0000EDBE0000}"/>
    <cellStyle name="Overskrift 3 2 2 2 3" xfId="34052" xr:uid="{00000000-0005-0000-0000-0000EEBE0000}"/>
    <cellStyle name="Overskrift 3 2 2 2_AVA DVA EL" xfId="34053" xr:uid="{00000000-0005-0000-0000-0000EFBE0000}"/>
    <cellStyle name="Overskrift 3 2 2 3" xfId="34054" xr:uid="{00000000-0005-0000-0000-0000F0BE0000}"/>
    <cellStyle name="Overskrift 3 2 2 4" xfId="34055" xr:uid="{00000000-0005-0000-0000-0000F1BE0000}"/>
    <cellStyle name="Overskrift 3 2 2 5" xfId="40140" xr:uid="{00000000-0005-0000-0000-0000F2BE0000}"/>
    <cellStyle name="Overskrift 3 2 2_AVA DVA EL" xfId="34056" xr:uid="{00000000-0005-0000-0000-0000F3BE0000}"/>
    <cellStyle name="Overskrift 3 2 3" xfId="34057" xr:uid="{00000000-0005-0000-0000-0000F4BE0000}"/>
    <cellStyle name="Overskrift 3 2 3 2" xfId="34058" xr:uid="{00000000-0005-0000-0000-0000F5BE0000}"/>
    <cellStyle name="Overskrift 3 2 3 3" xfId="34059" xr:uid="{00000000-0005-0000-0000-0000F6BE0000}"/>
    <cellStyle name="Overskrift 3 2 3 4" xfId="40141" xr:uid="{00000000-0005-0000-0000-0000F7BE0000}"/>
    <cellStyle name="Overskrift 3 2 3_AVA DVA EL" xfId="34060" xr:uid="{00000000-0005-0000-0000-0000F8BE0000}"/>
    <cellStyle name="Overskrift 3 2 4" xfId="34061" xr:uid="{00000000-0005-0000-0000-0000F9BE0000}"/>
    <cellStyle name="Overskrift 3 2 4 2" xfId="34062" xr:uid="{00000000-0005-0000-0000-0000FABE0000}"/>
    <cellStyle name="Overskrift 3 2 4 3" xfId="34063" xr:uid="{00000000-0005-0000-0000-0000FBBE0000}"/>
    <cellStyle name="Overskrift 3 2 4_AVA DVA EL" xfId="34064" xr:uid="{00000000-0005-0000-0000-0000FCBE0000}"/>
    <cellStyle name="Overskrift 3 2 5" xfId="34065" xr:uid="{00000000-0005-0000-0000-0000FDBE0000}"/>
    <cellStyle name="Overskrift 3 2 5 2" xfId="34066" xr:uid="{00000000-0005-0000-0000-0000FEBE0000}"/>
    <cellStyle name="Overskrift 3 2 5 3" xfId="34067" xr:uid="{00000000-0005-0000-0000-0000FFBE0000}"/>
    <cellStyle name="Overskrift 3 2 5_AVA DVA EL" xfId="34068" xr:uid="{00000000-0005-0000-0000-000000BF0000}"/>
    <cellStyle name="Overskrift 3 2 6" xfId="34069" xr:uid="{00000000-0005-0000-0000-000001BF0000}"/>
    <cellStyle name="Overskrift 3 2 6 2" xfId="34070" xr:uid="{00000000-0005-0000-0000-000002BF0000}"/>
    <cellStyle name="Overskrift 3 2 6 3" xfId="34071" xr:uid="{00000000-0005-0000-0000-000003BF0000}"/>
    <cellStyle name="Overskrift 3 2 6_AVA DVA EL" xfId="34072" xr:uid="{00000000-0005-0000-0000-000004BF0000}"/>
    <cellStyle name="Overskrift 3 2 7" xfId="34073" xr:uid="{00000000-0005-0000-0000-000005BF0000}"/>
    <cellStyle name="Overskrift 3 2 8" xfId="51181" xr:uid="{00000000-0005-0000-0000-000006BF0000}"/>
    <cellStyle name="Overskrift 3 2_A02" xfId="55639" xr:uid="{EF46B522-1631-451B-81FF-4DE57BE787D9}"/>
    <cellStyle name="Overskrift 3 3" xfId="34074" xr:uid="{00000000-0005-0000-0000-000008BF0000}"/>
    <cellStyle name="Overskrift 3 3 2" xfId="34075" xr:uid="{00000000-0005-0000-0000-000009BF0000}"/>
    <cellStyle name="Overskrift 3 3 2 2" xfId="34076" xr:uid="{00000000-0005-0000-0000-00000ABF0000}"/>
    <cellStyle name="Overskrift 3 3 2 3" xfId="34077" xr:uid="{00000000-0005-0000-0000-00000BBF0000}"/>
    <cellStyle name="Overskrift 3 3 2_AVA DVA EL" xfId="34078" xr:uid="{00000000-0005-0000-0000-00000CBF0000}"/>
    <cellStyle name="Overskrift 3 3 3" xfId="34079" xr:uid="{00000000-0005-0000-0000-00000DBF0000}"/>
    <cellStyle name="Overskrift 3 3 4" xfId="34080" xr:uid="{00000000-0005-0000-0000-00000EBF0000}"/>
    <cellStyle name="Overskrift 3 3 5" xfId="40142" xr:uid="{00000000-0005-0000-0000-00000FBF0000}"/>
    <cellStyle name="Overskrift 3 3_AVA DVA EL" xfId="34081" xr:uid="{00000000-0005-0000-0000-000010BF0000}"/>
    <cellStyle name="Overskrift 3 4" xfId="34082" xr:uid="{00000000-0005-0000-0000-000011BF0000}"/>
    <cellStyle name="Overskrift 3 4 2" xfId="34083" xr:uid="{00000000-0005-0000-0000-000012BF0000}"/>
    <cellStyle name="Overskrift 3 4 3" xfId="34084" xr:uid="{00000000-0005-0000-0000-000013BF0000}"/>
    <cellStyle name="Overskrift 3 4 4" xfId="40143" xr:uid="{00000000-0005-0000-0000-000014BF0000}"/>
    <cellStyle name="Overskrift 3 4_AVA DVA EL" xfId="34085" xr:uid="{00000000-0005-0000-0000-000015BF0000}"/>
    <cellStyle name="Overskrift 3 5" xfId="34086" xr:uid="{00000000-0005-0000-0000-000016BF0000}"/>
    <cellStyle name="Overskrift 3 5 2" xfId="34087" xr:uid="{00000000-0005-0000-0000-000017BF0000}"/>
    <cellStyle name="Overskrift 3 5 3" xfId="34088" xr:uid="{00000000-0005-0000-0000-000018BF0000}"/>
    <cellStyle name="Overskrift 3 5_AVA DVA EL" xfId="34089" xr:uid="{00000000-0005-0000-0000-000019BF0000}"/>
    <cellStyle name="Overskrift 3 6" xfId="34090" xr:uid="{00000000-0005-0000-0000-00001ABF0000}"/>
    <cellStyle name="Overskrift 3 6 2" xfId="34091" xr:uid="{00000000-0005-0000-0000-00001BBF0000}"/>
    <cellStyle name="Overskrift 3 6 3" xfId="34092" xr:uid="{00000000-0005-0000-0000-00001CBF0000}"/>
    <cellStyle name="Overskrift 3 6_AVA DVA EL" xfId="34093" xr:uid="{00000000-0005-0000-0000-00001DBF0000}"/>
    <cellStyle name="Overskrift 3 7" xfId="34094" xr:uid="{00000000-0005-0000-0000-00001EBF0000}"/>
    <cellStyle name="Overskrift 3 7 2" xfId="34095" xr:uid="{00000000-0005-0000-0000-00001FBF0000}"/>
    <cellStyle name="Overskrift 3 7 3" xfId="34096" xr:uid="{00000000-0005-0000-0000-000020BF0000}"/>
    <cellStyle name="Overskrift 3 7_AVA DVA EL" xfId="34097" xr:uid="{00000000-0005-0000-0000-000021BF0000}"/>
    <cellStyle name="Overskrift 3 8" xfId="34098" xr:uid="{00000000-0005-0000-0000-000022BF0000}"/>
    <cellStyle name="Overskrift 3 9" xfId="34099" xr:uid="{00000000-0005-0000-0000-000023BF0000}"/>
    <cellStyle name="Overskrift 3_4Q16" xfId="51182" xr:uid="{00000000-0005-0000-0000-000024BF0000}"/>
    <cellStyle name="Overskrift 4" xfId="36275" xr:uid="{00000000-0005-0000-0000-000025BF0000}"/>
    <cellStyle name="Overskrift 4 2" xfId="9742" xr:uid="{00000000-0005-0000-0000-000026BF0000}"/>
    <cellStyle name="Overskrift 4 2 2" xfId="34100" xr:uid="{00000000-0005-0000-0000-000027BF0000}"/>
    <cellStyle name="Overskrift 4 2 2 2" xfId="34101" xr:uid="{00000000-0005-0000-0000-000028BF0000}"/>
    <cellStyle name="Overskrift 4 2 2 3" xfId="34102" xr:uid="{00000000-0005-0000-0000-000029BF0000}"/>
    <cellStyle name="Overskrift 4 2 2 4" xfId="40144" xr:uid="{00000000-0005-0000-0000-00002ABF0000}"/>
    <cellStyle name="Overskrift 4 2 2_AVA DVA EL" xfId="34103" xr:uid="{00000000-0005-0000-0000-00002BBF0000}"/>
    <cellStyle name="Overskrift 4 2 3" xfId="34104" xr:uid="{00000000-0005-0000-0000-00002CBF0000}"/>
    <cellStyle name="Overskrift 4 2 3 2" xfId="40145" xr:uid="{00000000-0005-0000-0000-00002DBF0000}"/>
    <cellStyle name="Overskrift 4 2 4" xfId="51183" xr:uid="{00000000-0005-0000-0000-00002EBF0000}"/>
    <cellStyle name="Overskrift 4 2_A02" xfId="55640" xr:uid="{8E977D03-830E-4EC1-B400-8D523CB2C06B}"/>
    <cellStyle name="Overskrift 4 3" xfId="34105" xr:uid="{00000000-0005-0000-0000-000030BF0000}"/>
    <cellStyle name="Overskrift 4 3 2" xfId="34106" xr:uid="{00000000-0005-0000-0000-000031BF0000}"/>
    <cellStyle name="Overskrift 4 3 3" xfId="34107" xr:uid="{00000000-0005-0000-0000-000032BF0000}"/>
    <cellStyle name="Overskrift 4 3 4" xfId="40146" xr:uid="{00000000-0005-0000-0000-000033BF0000}"/>
    <cellStyle name="Overskrift 4 3_AVA DVA EL" xfId="34108" xr:uid="{00000000-0005-0000-0000-000034BF0000}"/>
    <cellStyle name="Overskrift 4 4" xfId="34109" xr:uid="{00000000-0005-0000-0000-000035BF0000}"/>
    <cellStyle name="Overskrift 4 4 2" xfId="40147" xr:uid="{00000000-0005-0000-0000-000036BF0000}"/>
    <cellStyle name="Overskrift 4 5" xfId="34110" xr:uid="{00000000-0005-0000-0000-000037BF0000}"/>
    <cellStyle name="Overskrift 4 6" xfId="51184" xr:uid="{00000000-0005-0000-0000-000038BF0000}"/>
    <cellStyle name="Overskrift 4_4Q16" xfId="51185" xr:uid="{00000000-0005-0000-0000-000039BF0000}"/>
    <cellStyle name="Page header" xfId="9743" xr:uid="{00000000-0005-0000-0000-00003ABF0000}"/>
    <cellStyle name="Page header 2" xfId="9744" xr:uid="{00000000-0005-0000-0000-00003BBF0000}"/>
    <cellStyle name="Page header 2 2" xfId="34111" xr:uid="{00000000-0005-0000-0000-00003CBF0000}"/>
    <cellStyle name="Page header 2 2 2" xfId="51186" xr:uid="{00000000-0005-0000-0000-00003DBF0000}"/>
    <cellStyle name="Page header 2_3. Chng in credit spreads" xfId="51187" xr:uid="{00000000-0005-0000-0000-00003EBF0000}"/>
    <cellStyle name="Page header 3" xfId="34112" xr:uid="{00000000-0005-0000-0000-00003FBF0000}"/>
    <cellStyle name="Page header 3 2" xfId="34113" xr:uid="{00000000-0005-0000-0000-000040BF0000}"/>
    <cellStyle name="Page header 3 2 2" xfId="34114" xr:uid="{00000000-0005-0000-0000-000041BF0000}"/>
    <cellStyle name="Page header 3 2 3" xfId="34115" xr:uid="{00000000-0005-0000-0000-000042BF0000}"/>
    <cellStyle name="Page header 3 2_AVA DVA EL" xfId="34116" xr:uid="{00000000-0005-0000-0000-000043BF0000}"/>
    <cellStyle name="Page header 3 3" xfId="34117" xr:uid="{00000000-0005-0000-0000-000044BF0000}"/>
    <cellStyle name="Page header 3 4" xfId="34118" xr:uid="{00000000-0005-0000-0000-000045BF0000}"/>
    <cellStyle name="Page header 3_3. Chng in credit spreads" xfId="51188" xr:uid="{00000000-0005-0000-0000-000046BF0000}"/>
    <cellStyle name="Page header 4" xfId="34119" xr:uid="{00000000-0005-0000-0000-000047BF0000}"/>
    <cellStyle name="Page header_1" xfId="51189" xr:uid="{00000000-0005-0000-0000-000048BF0000}"/>
    <cellStyle name="Page Heading Large" xfId="34120" xr:uid="{00000000-0005-0000-0000-000049BF0000}"/>
    <cellStyle name="Page Heading Large 2" xfId="34121" xr:uid="{00000000-0005-0000-0000-00004ABF0000}"/>
    <cellStyle name="Page Heading Large 3" xfId="34122" xr:uid="{00000000-0005-0000-0000-00004BBF0000}"/>
    <cellStyle name="Page Heading Large_AVA DVA EL" xfId="34123" xr:uid="{00000000-0005-0000-0000-00004CBF0000}"/>
    <cellStyle name="Page Heading Small" xfId="34124" xr:uid="{00000000-0005-0000-0000-00004DBF0000}"/>
    <cellStyle name="Page Heading Small 2" xfId="34125" xr:uid="{00000000-0005-0000-0000-00004EBF0000}"/>
    <cellStyle name="Page Heading Small 3" xfId="34126" xr:uid="{00000000-0005-0000-0000-00004FBF0000}"/>
    <cellStyle name="Page Heading Small_AVA DVA EL" xfId="34127" xr:uid="{00000000-0005-0000-0000-000050BF0000}"/>
    <cellStyle name="Page Number" xfId="34128" xr:uid="{00000000-0005-0000-0000-000051BF0000}"/>
    <cellStyle name="Page Number 2" xfId="34129" xr:uid="{00000000-0005-0000-0000-000052BF0000}"/>
    <cellStyle name="Page Number 3" xfId="34130" xr:uid="{00000000-0005-0000-0000-000053BF0000}"/>
    <cellStyle name="Page Number_AVA DVA EL" xfId="34131" xr:uid="{00000000-0005-0000-0000-000054BF0000}"/>
    <cellStyle name="Paryškinimas 1" xfId="9745" xr:uid="{00000000-0005-0000-0000-000055BF0000}"/>
    <cellStyle name="Paryškinimas 1 2" xfId="34132" xr:uid="{00000000-0005-0000-0000-000056BF0000}"/>
    <cellStyle name="Paryškinimas 1_A02" xfId="55641" xr:uid="{B0F6CC95-D713-4FE5-9253-EAF59E64AFF9}"/>
    <cellStyle name="Paryškinimas 2" xfId="9746" xr:uid="{00000000-0005-0000-0000-000058BF0000}"/>
    <cellStyle name="Paryškinimas 2 2" xfId="34133" xr:uid="{00000000-0005-0000-0000-000059BF0000}"/>
    <cellStyle name="Paryškinimas 2_A02" xfId="55642" xr:uid="{754D637C-BE5E-4B59-AB93-C7AB6FD3B4EB}"/>
    <cellStyle name="Paryškinimas 3" xfId="9747" xr:uid="{00000000-0005-0000-0000-00005BBF0000}"/>
    <cellStyle name="Paryškinimas 3 2" xfId="34134" xr:uid="{00000000-0005-0000-0000-00005CBF0000}"/>
    <cellStyle name="Paryškinimas 3_A02" xfId="55643" xr:uid="{9ABAFD07-FD30-4982-A975-3FCAB484001D}"/>
    <cellStyle name="Paryškinimas 4" xfId="9748" xr:uid="{00000000-0005-0000-0000-00005EBF0000}"/>
    <cellStyle name="Paryškinimas 4 2" xfId="34135" xr:uid="{00000000-0005-0000-0000-00005FBF0000}"/>
    <cellStyle name="Paryškinimas 4_A02" xfId="55644" xr:uid="{BA70B261-473C-43F8-84FA-3860CB5B018C}"/>
    <cellStyle name="Paryškinimas 5" xfId="9749" xr:uid="{00000000-0005-0000-0000-000061BF0000}"/>
    <cellStyle name="Paryškinimas 5 2" xfId="34136" xr:uid="{00000000-0005-0000-0000-000062BF0000}"/>
    <cellStyle name="Paryškinimas 5_A02" xfId="55645" xr:uid="{0BF63B1C-374B-4C83-85DB-E1C50F824C98}"/>
    <cellStyle name="Paryškinimas 6" xfId="9750" xr:uid="{00000000-0005-0000-0000-000064BF0000}"/>
    <cellStyle name="Paryškinimas 6 2" xfId="34137" xr:uid="{00000000-0005-0000-0000-000065BF0000}"/>
    <cellStyle name="Paryškinimas 6_A02" xfId="55646"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1"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8"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1" xr:uid="{00000000-0005-0000-0000-000078BF0000}"/>
    <cellStyle name="Pastaba 3 13" xfId="36746"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6" xr:uid="{00000000-0005-0000-0000-0000B2BF0000}"/>
    <cellStyle name="Pastaba 9" xfId="36906" xr:uid="{00000000-0005-0000-0000-0000B3BF0000}"/>
    <cellStyle name="Pastaba_3. Chng in credit spreads" xfId="51190" xr:uid="{00000000-0005-0000-0000-0000B4BF0000}"/>
    <cellStyle name="Pavadinimas" xfId="9822" xr:uid="{00000000-0005-0000-0000-0000B5BF0000}"/>
    <cellStyle name="Pavadinimas 2" xfId="34139" xr:uid="{00000000-0005-0000-0000-0000B6BF0000}"/>
    <cellStyle name="Pavadinimas_A02" xfId="55647" xr:uid="{791D51D7-594D-4135-8539-8DBA15BBA63E}"/>
    <cellStyle name="pb_page_heading_LS" xfId="34140" xr:uid="{00000000-0005-0000-0000-0000B8BF0000}"/>
    <cellStyle name="Percent [0]" xfId="34141" xr:uid="{00000000-0005-0000-0000-0000BABF0000}"/>
    <cellStyle name="Percent [0] 2" xfId="34142" xr:uid="{00000000-0005-0000-0000-0000BBBF0000}"/>
    <cellStyle name="Percent [0] 3" xfId="34143" xr:uid="{00000000-0005-0000-0000-0000BCBF0000}"/>
    <cellStyle name="Percent [0]_AVA DVA EL" xfId="34144" xr:uid="{00000000-0005-0000-0000-0000BDBF0000}"/>
    <cellStyle name="Percent [1]" xfId="34145" xr:uid="{00000000-0005-0000-0000-0000BEBF0000}"/>
    <cellStyle name="Percent [1] 2" xfId="34146" xr:uid="{00000000-0005-0000-0000-0000BFBF0000}"/>
    <cellStyle name="Percent [1] 2 2" xfId="34147" xr:uid="{00000000-0005-0000-0000-0000C0BF0000}"/>
    <cellStyle name="Percent [1] 2 3" xfId="34148" xr:uid="{00000000-0005-0000-0000-0000C1BF0000}"/>
    <cellStyle name="Percent [1] 2_AVA DVA EL" xfId="34149" xr:uid="{00000000-0005-0000-0000-0000C2BF0000}"/>
    <cellStyle name="Percent [1] 3" xfId="34150" xr:uid="{00000000-0005-0000-0000-0000C3BF0000}"/>
    <cellStyle name="Percent [1] 4" xfId="34151" xr:uid="{00000000-0005-0000-0000-0000C4BF0000}"/>
    <cellStyle name="Percent [1]_3. Chng in credit spreads" xfId="51191" xr:uid="{00000000-0005-0000-0000-0000C5BF0000}"/>
    <cellStyle name="Percent [2]" xfId="34152" xr:uid="{00000000-0005-0000-0000-0000C6BF0000}"/>
    <cellStyle name="Percent [2] 2" xfId="34153" xr:uid="{00000000-0005-0000-0000-0000C7BF0000}"/>
    <cellStyle name="Percent [2] 2 2" xfId="34154" xr:uid="{00000000-0005-0000-0000-0000C8BF0000}"/>
    <cellStyle name="Percent [2] 2 3" xfId="34155" xr:uid="{00000000-0005-0000-0000-0000C9BF0000}"/>
    <cellStyle name="Percent [2] 2_AVA DVA EL" xfId="34156" xr:uid="{00000000-0005-0000-0000-0000CABF0000}"/>
    <cellStyle name="Percent [2] 3" xfId="34157" xr:uid="{00000000-0005-0000-0000-0000CBBF0000}"/>
    <cellStyle name="Percent [2] 4" xfId="34158" xr:uid="{00000000-0005-0000-0000-0000CCBF0000}"/>
    <cellStyle name="Percent [2]_3. Chng in credit spreads" xfId="51192" xr:uid="{00000000-0005-0000-0000-0000CDBF0000}"/>
    <cellStyle name="Percent 10" xfId="34159" xr:uid="{00000000-0005-0000-0000-0000CEBF0000}"/>
    <cellStyle name="Percent 10 2" xfId="34160" xr:uid="{00000000-0005-0000-0000-0000CFBF0000}"/>
    <cellStyle name="Percent 10 3" xfId="34161" xr:uid="{00000000-0005-0000-0000-0000D0BF0000}"/>
    <cellStyle name="Percent 10 4" xfId="51193" xr:uid="{00000000-0005-0000-0000-0000D1BF0000}"/>
    <cellStyle name="Percent 10 5" xfId="53193" xr:uid="{00000000-0005-0000-0000-0000D2BF0000}"/>
    <cellStyle name="Percent 10_AVA DVA EL" xfId="34162" xr:uid="{00000000-0005-0000-0000-0000D3BF0000}"/>
    <cellStyle name="Percent 11" xfId="34163" xr:uid="{00000000-0005-0000-0000-0000D4BF0000}"/>
    <cellStyle name="Percent 11 2" xfId="34164" xr:uid="{00000000-0005-0000-0000-0000D5BF0000}"/>
    <cellStyle name="Percent 11 2 2" xfId="34165" xr:uid="{00000000-0005-0000-0000-0000D6BF0000}"/>
    <cellStyle name="Percent 11 2 3" xfId="34166" xr:uid="{00000000-0005-0000-0000-0000D7BF0000}"/>
    <cellStyle name="Percent 11 2_AVA DVA EL" xfId="34167" xr:uid="{00000000-0005-0000-0000-0000D8BF0000}"/>
    <cellStyle name="Percent 11 3" xfId="34168" xr:uid="{00000000-0005-0000-0000-0000D9BF0000}"/>
    <cellStyle name="Percent 11 4" xfId="34169" xr:uid="{00000000-0005-0000-0000-0000DABF0000}"/>
    <cellStyle name="Percent 11_AVA DVA EL" xfId="34170" xr:uid="{00000000-0005-0000-0000-0000DBBF0000}"/>
    <cellStyle name="Percent 12" xfId="34171" xr:uid="{00000000-0005-0000-0000-0000DCBF0000}"/>
    <cellStyle name="Percent 12 2" xfId="34172" xr:uid="{00000000-0005-0000-0000-0000DDBF0000}"/>
    <cellStyle name="Percent 12 2 2" xfId="34173" xr:uid="{00000000-0005-0000-0000-0000DEBF0000}"/>
    <cellStyle name="Percent 12 2 3" xfId="34174" xr:uid="{00000000-0005-0000-0000-0000DFBF0000}"/>
    <cellStyle name="Percent 12 2_AVA DVA EL" xfId="34175" xr:uid="{00000000-0005-0000-0000-0000E0BF0000}"/>
    <cellStyle name="Percent 12 3" xfId="34176" xr:uid="{00000000-0005-0000-0000-0000E1BF0000}"/>
    <cellStyle name="Percent 12 4" xfId="34177" xr:uid="{00000000-0005-0000-0000-0000E2BF0000}"/>
    <cellStyle name="Percent 12_AVA DVA EL" xfId="34178" xr:uid="{00000000-0005-0000-0000-0000E3BF0000}"/>
    <cellStyle name="Percent 13" xfId="34179" xr:uid="{00000000-0005-0000-0000-0000E4BF0000}"/>
    <cellStyle name="Percent 13 2" xfId="34180" xr:uid="{00000000-0005-0000-0000-0000E5BF0000}"/>
    <cellStyle name="Percent 13 3" xfId="34181" xr:uid="{00000000-0005-0000-0000-0000E6BF0000}"/>
    <cellStyle name="Percent 13_AVA DVA EL" xfId="34182" xr:uid="{00000000-0005-0000-0000-0000E7BF0000}"/>
    <cellStyle name="Percent 14" xfId="34183" xr:uid="{00000000-0005-0000-0000-0000E8BF0000}"/>
    <cellStyle name="Percent 14 2" xfId="34184" xr:uid="{00000000-0005-0000-0000-0000E9BF0000}"/>
    <cellStyle name="Percent 14 3" xfId="34185" xr:uid="{00000000-0005-0000-0000-0000EABF0000}"/>
    <cellStyle name="Percent 14_AVA DVA EL" xfId="34186" xr:uid="{00000000-0005-0000-0000-0000EBBF0000}"/>
    <cellStyle name="Percent 15" xfId="34187" xr:uid="{00000000-0005-0000-0000-0000ECBF0000}"/>
    <cellStyle name="Percent 15 2" xfId="34188" xr:uid="{00000000-0005-0000-0000-0000EDBF0000}"/>
    <cellStyle name="Percent 15 3" xfId="34189" xr:uid="{00000000-0005-0000-0000-0000EEBF0000}"/>
    <cellStyle name="Percent 15_AVA DVA EL" xfId="34190" xr:uid="{00000000-0005-0000-0000-0000EFBF0000}"/>
    <cellStyle name="Percent 16" xfId="34191" xr:uid="{00000000-0005-0000-0000-0000F0BF0000}"/>
    <cellStyle name="Percent 17" xfId="34192" xr:uid="{00000000-0005-0000-0000-0000F1BF0000}"/>
    <cellStyle name="Percent 18" xfId="34193" xr:uid="{00000000-0005-0000-0000-0000F2BF0000}"/>
    <cellStyle name="Percent 19" xfId="35678" xr:uid="{00000000-0005-0000-0000-0000F3BF0000}"/>
    <cellStyle name="Percent 2" xfId="9823" xr:uid="{00000000-0005-0000-0000-0000F4BF0000}"/>
    <cellStyle name="Percent 2 10" xfId="9824" xr:uid="{00000000-0005-0000-0000-0000F5BF0000}"/>
    <cellStyle name="Percent 2 10 2" xfId="34194" xr:uid="{00000000-0005-0000-0000-0000F6BF0000}"/>
    <cellStyle name="Percent 2 10 2 2" xfId="34195" xr:uid="{00000000-0005-0000-0000-0000F7BF0000}"/>
    <cellStyle name="Percent 2 10 2 3" xfId="34196" xr:uid="{00000000-0005-0000-0000-0000F8BF0000}"/>
    <cellStyle name="Percent 2 10 2_AVA DVA EL" xfId="34197" xr:uid="{00000000-0005-0000-0000-0000F9BF0000}"/>
    <cellStyle name="Percent 2 10 3" xfId="34198" xr:uid="{00000000-0005-0000-0000-0000FABF0000}"/>
    <cellStyle name="Percent 2 10 3 2" xfId="34199" xr:uid="{00000000-0005-0000-0000-0000FBBF0000}"/>
    <cellStyle name="Percent 2 10 3 3" xfId="34200" xr:uid="{00000000-0005-0000-0000-0000FCBF0000}"/>
    <cellStyle name="Percent 2 10 3_AVA DVA EL" xfId="34201" xr:uid="{00000000-0005-0000-0000-0000FDBF0000}"/>
    <cellStyle name="Percent 2 10 4" xfId="34202" xr:uid="{00000000-0005-0000-0000-0000FEBF0000}"/>
    <cellStyle name="Percent 2 10_AVA DVA EL" xfId="34203" xr:uid="{00000000-0005-0000-0000-0000FFBF0000}"/>
    <cellStyle name="Percent 2 11" xfId="9825" xr:uid="{00000000-0005-0000-0000-000000C00000}"/>
    <cellStyle name="Percent 2 11 2" xfId="34204" xr:uid="{00000000-0005-0000-0000-000001C00000}"/>
    <cellStyle name="Percent 2 11_AVA DVA EL" xfId="34205" xr:uid="{00000000-0005-0000-0000-000002C00000}"/>
    <cellStyle name="Percent 2 12" xfId="34206" xr:uid="{00000000-0005-0000-0000-000003C00000}"/>
    <cellStyle name="Percent 2 2" xfId="9826" xr:uid="{00000000-0005-0000-0000-000004C00000}"/>
    <cellStyle name="Percent 2 2 2" xfId="9827" xr:uid="{00000000-0005-0000-0000-000005C00000}"/>
    <cellStyle name="Percent 2 2 2 2" xfId="34207" xr:uid="{00000000-0005-0000-0000-000006C00000}"/>
    <cellStyle name="Percent 2 2 2_AVA DVA EL" xfId="34208" xr:uid="{00000000-0005-0000-0000-000007C00000}"/>
    <cellStyle name="Percent 2 2 3" xfId="9828" xr:uid="{00000000-0005-0000-0000-000008C00000}"/>
    <cellStyle name="Percent 2 2 3 2" xfId="34209" xr:uid="{00000000-0005-0000-0000-000009C00000}"/>
    <cellStyle name="Percent 2 2 3 2 2" xfId="34210" xr:uid="{00000000-0005-0000-0000-00000AC00000}"/>
    <cellStyle name="Percent 2 2 3 2 3" xfId="34211" xr:uid="{00000000-0005-0000-0000-00000BC00000}"/>
    <cellStyle name="Percent 2 2 3 2_AVA DVA EL" xfId="34212" xr:uid="{00000000-0005-0000-0000-00000CC00000}"/>
    <cellStyle name="Percent 2 2 3 3" xfId="34213" xr:uid="{00000000-0005-0000-0000-00000DC00000}"/>
    <cellStyle name="Percent 2 2 3_AVA DVA EL" xfId="34214" xr:uid="{00000000-0005-0000-0000-00000EC00000}"/>
    <cellStyle name="Percent 2 2 4" xfId="9829" xr:uid="{00000000-0005-0000-0000-00000FC00000}"/>
    <cellStyle name="Percent 2 2 5" xfId="36907" xr:uid="{00000000-0005-0000-0000-000010C00000}"/>
    <cellStyle name="Percent 2 2_4Q16" xfId="34215" xr:uid="{00000000-0005-0000-0000-000011C00000}"/>
    <cellStyle name="Percent 2 3" xfId="9830" xr:uid="{00000000-0005-0000-0000-000012C00000}"/>
    <cellStyle name="Percent 2 3 2" xfId="9831" xr:uid="{00000000-0005-0000-0000-000013C00000}"/>
    <cellStyle name="Percent 2 3 2 2" xfId="34216" xr:uid="{00000000-0005-0000-0000-000014C00000}"/>
    <cellStyle name="Percent 2 3 2 2 2" xfId="34217" xr:uid="{00000000-0005-0000-0000-000015C00000}"/>
    <cellStyle name="Percent 2 3 2 2 3" xfId="34218" xr:uid="{00000000-0005-0000-0000-000016C00000}"/>
    <cellStyle name="Percent 2 3 2 2_AVA DVA EL" xfId="34219" xr:uid="{00000000-0005-0000-0000-000017C00000}"/>
    <cellStyle name="Percent 2 3 2 3" xfId="34220" xr:uid="{00000000-0005-0000-0000-000018C00000}"/>
    <cellStyle name="Percent 2 3 2_AVA DVA EL" xfId="34221" xr:uid="{00000000-0005-0000-0000-000019C00000}"/>
    <cellStyle name="Percent 2 3 3" xfId="34222" xr:uid="{00000000-0005-0000-0000-00001AC00000}"/>
    <cellStyle name="Percent 2 3 3 2" xfId="34223" xr:uid="{00000000-0005-0000-0000-00001BC00000}"/>
    <cellStyle name="Percent 2 3 3 3" xfId="34224" xr:uid="{00000000-0005-0000-0000-00001CC00000}"/>
    <cellStyle name="Percent 2 3 3_AVA DVA EL" xfId="34225" xr:uid="{00000000-0005-0000-0000-00001DC00000}"/>
    <cellStyle name="Percent 2 3 4" xfId="34226" xr:uid="{00000000-0005-0000-0000-00001EC00000}"/>
    <cellStyle name="Percent 2 3_4Q16" xfId="34227" xr:uid="{00000000-0005-0000-0000-00001FC00000}"/>
    <cellStyle name="Percent 2 4" xfId="9832" xr:uid="{00000000-0005-0000-0000-000020C00000}"/>
    <cellStyle name="Percent 2 4 2" xfId="34228" xr:uid="{00000000-0005-0000-0000-000021C00000}"/>
    <cellStyle name="Percent 2 4 2 2" xfId="34229" xr:uid="{00000000-0005-0000-0000-000022C00000}"/>
    <cellStyle name="Percent 2 4 2 3" xfId="34230" xr:uid="{00000000-0005-0000-0000-000023C00000}"/>
    <cellStyle name="Percent 2 4 2_AVA DVA EL" xfId="34231" xr:uid="{00000000-0005-0000-0000-000024C00000}"/>
    <cellStyle name="Percent 2 4 3" xfId="34232" xr:uid="{00000000-0005-0000-0000-000025C00000}"/>
    <cellStyle name="Percent 2 4_AVA DVA EL" xfId="34233" xr:uid="{00000000-0005-0000-0000-000026C00000}"/>
    <cellStyle name="Percent 2 5" xfId="9833" xr:uid="{00000000-0005-0000-0000-000027C00000}"/>
    <cellStyle name="Percent 2 5 2" xfId="34234" xr:uid="{00000000-0005-0000-0000-000028C00000}"/>
    <cellStyle name="Percent 2 5_AVA DVA EL" xfId="34235" xr:uid="{00000000-0005-0000-0000-000029C00000}"/>
    <cellStyle name="Percent 2 6" xfId="9834" xr:uid="{00000000-0005-0000-0000-00002AC00000}"/>
    <cellStyle name="Percent 2 6 2" xfId="34236" xr:uid="{00000000-0005-0000-0000-00002BC00000}"/>
    <cellStyle name="Percent 2 6 2 2" xfId="34237" xr:uid="{00000000-0005-0000-0000-00002CC00000}"/>
    <cellStyle name="Percent 2 6 2 3" xfId="34238" xr:uid="{00000000-0005-0000-0000-00002DC00000}"/>
    <cellStyle name="Percent 2 6 2_AVA DVA EL" xfId="34239" xr:uid="{00000000-0005-0000-0000-00002EC00000}"/>
    <cellStyle name="Percent 2 6 3" xfId="34240" xr:uid="{00000000-0005-0000-0000-00002FC00000}"/>
    <cellStyle name="Percent 2 6 3 2" xfId="34241" xr:uid="{00000000-0005-0000-0000-000030C00000}"/>
    <cellStyle name="Percent 2 6 3 3" xfId="34242" xr:uid="{00000000-0005-0000-0000-000031C00000}"/>
    <cellStyle name="Percent 2 6 3_AVA DVA EL" xfId="34243" xr:uid="{00000000-0005-0000-0000-000032C00000}"/>
    <cellStyle name="Percent 2 6 4" xfId="34244" xr:uid="{00000000-0005-0000-0000-000033C00000}"/>
    <cellStyle name="Percent 2 6_AVA DVA EL" xfId="34245" xr:uid="{00000000-0005-0000-0000-000034C00000}"/>
    <cellStyle name="Percent 2 7" xfId="9835" xr:uid="{00000000-0005-0000-0000-000035C00000}"/>
    <cellStyle name="Percent 2 7 2" xfId="34246" xr:uid="{00000000-0005-0000-0000-000036C00000}"/>
    <cellStyle name="Percent 2 7 2 2" xfId="34247" xr:uid="{00000000-0005-0000-0000-000037C00000}"/>
    <cellStyle name="Percent 2 7 2 3" xfId="34248" xr:uid="{00000000-0005-0000-0000-000038C00000}"/>
    <cellStyle name="Percent 2 7 2_AVA DVA EL" xfId="34249" xr:uid="{00000000-0005-0000-0000-000039C00000}"/>
    <cellStyle name="Percent 2 7 3" xfId="34250" xr:uid="{00000000-0005-0000-0000-00003AC00000}"/>
    <cellStyle name="Percent 2 7_AVA DVA EL" xfId="34251" xr:uid="{00000000-0005-0000-0000-00003BC00000}"/>
    <cellStyle name="Percent 2 8" xfId="9836" xr:uid="{00000000-0005-0000-0000-00003CC00000}"/>
    <cellStyle name="Percent 2 8 2" xfId="34252" xr:uid="{00000000-0005-0000-0000-00003DC00000}"/>
    <cellStyle name="Percent 2 8 2 2" xfId="34253" xr:uid="{00000000-0005-0000-0000-00003EC00000}"/>
    <cellStyle name="Percent 2 8 2 3" xfId="34254" xr:uid="{00000000-0005-0000-0000-00003FC00000}"/>
    <cellStyle name="Percent 2 8 2_AVA DVA EL" xfId="34255" xr:uid="{00000000-0005-0000-0000-000040C00000}"/>
    <cellStyle name="Percent 2 8 3" xfId="34256" xr:uid="{00000000-0005-0000-0000-000041C00000}"/>
    <cellStyle name="Percent 2 8 3 2" xfId="34257" xr:uid="{00000000-0005-0000-0000-000042C00000}"/>
    <cellStyle name="Percent 2 8 3 3" xfId="34258" xr:uid="{00000000-0005-0000-0000-000043C00000}"/>
    <cellStyle name="Percent 2 8 3_AVA DVA EL" xfId="34259" xr:uid="{00000000-0005-0000-0000-000044C00000}"/>
    <cellStyle name="Percent 2 8 4" xfId="34260" xr:uid="{00000000-0005-0000-0000-000045C00000}"/>
    <cellStyle name="Percent 2 8_AVA DVA EL" xfId="34261" xr:uid="{00000000-0005-0000-0000-000046C00000}"/>
    <cellStyle name="Percent 2 9" xfId="9837" xr:uid="{00000000-0005-0000-0000-000047C00000}"/>
    <cellStyle name="Percent 2 9 2" xfId="34262" xr:uid="{00000000-0005-0000-0000-000048C00000}"/>
    <cellStyle name="Percent 2 9 2 2" xfId="34263" xr:uid="{00000000-0005-0000-0000-000049C00000}"/>
    <cellStyle name="Percent 2 9 2 3" xfId="34264" xr:uid="{00000000-0005-0000-0000-00004AC00000}"/>
    <cellStyle name="Percent 2 9 2_AVA DVA EL" xfId="34265" xr:uid="{00000000-0005-0000-0000-00004BC00000}"/>
    <cellStyle name="Percent 2 9 3" xfId="34266" xr:uid="{00000000-0005-0000-0000-00004CC00000}"/>
    <cellStyle name="Percent 2 9 3 2" xfId="34267" xr:uid="{00000000-0005-0000-0000-00004DC00000}"/>
    <cellStyle name="Percent 2 9 3 3" xfId="34268" xr:uid="{00000000-0005-0000-0000-00004EC00000}"/>
    <cellStyle name="Percent 2 9 3_AVA DVA EL" xfId="34269" xr:uid="{00000000-0005-0000-0000-00004FC00000}"/>
    <cellStyle name="Percent 2 9 4" xfId="34270" xr:uid="{00000000-0005-0000-0000-000050C00000}"/>
    <cellStyle name="Percent 2 9_AVA DVA EL" xfId="34271" xr:uid="{00000000-0005-0000-0000-000051C00000}"/>
    <cellStyle name="Percent 2_4Q16" xfId="34272" xr:uid="{00000000-0005-0000-0000-000052C00000}"/>
    <cellStyle name="Percent 20" xfId="35978" xr:uid="{00000000-0005-0000-0000-000053C00000}"/>
    <cellStyle name="Percent 21" xfId="36287" xr:uid="{00000000-0005-0000-0000-000054C00000}"/>
    <cellStyle name="Percent 22" xfId="36435" xr:uid="{00000000-0005-0000-0000-000055C00000}"/>
    <cellStyle name="Percent 23" xfId="36804" xr:uid="{00000000-0005-0000-0000-000056C00000}"/>
    <cellStyle name="Percent 3" xfId="9838" xr:uid="{00000000-0005-0000-0000-000057C00000}"/>
    <cellStyle name="Percent 3 2" xfId="9839" xr:uid="{00000000-0005-0000-0000-000058C00000}"/>
    <cellStyle name="Percent 3 2 2" xfId="34273" xr:uid="{00000000-0005-0000-0000-000059C00000}"/>
    <cellStyle name="Percent 3 2_AVA DVA EL" xfId="34274" xr:uid="{00000000-0005-0000-0000-00005AC00000}"/>
    <cellStyle name="Percent 3 3" xfId="9840" xr:uid="{00000000-0005-0000-0000-00005BC00000}"/>
    <cellStyle name="Percent 3 3 2" xfId="34275" xr:uid="{00000000-0005-0000-0000-00005CC00000}"/>
    <cellStyle name="Percent 3 3 2 2" xfId="34276" xr:uid="{00000000-0005-0000-0000-00005DC00000}"/>
    <cellStyle name="Percent 3 3 2 3" xfId="34277" xr:uid="{00000000-0005-0000-0000-00005EC00000}"/>
    <cellStyle name="Percent 3 3 2_AVA DVA EL" xfId="34278" xr:uid="{00000000-0005-0000-0000-00005FC00000}"/>
    <cellStyle name="Percent 3 3 3" xfId="34279" xr:uid="{00000000-0005-0000-0000-000060C00000}"/>
    <cellStyle name="Percent 3 3_AVA DVA EL" xfId="34280" xr:uid="{00000000-0005-0000-0000-000061C00000}"/>
    <cellStyle name="Percent 3 4" xfId="34281" xr:uid="{00000000-0005-0000-0000-000062C00000}"/>
    <cellStyle name="Percent 3 4 2" xfId="36075" xr:uid="{00000000-0005-0000-0000-000063C00000}"/>
    <cellStyle name="Percent 3 5" xfId="36000" xr:uid="{00000000-0005-0000-0000-000064C00000}"/>
    <cellStyle name="Percent 3 6" xfId="36087" xr:uid="{00000000-0005-0000-0000-000065C00000}"/>
    <cellStyle name="Percent 3_4Q16" xfId="34282" xr:uid="{00000000-0005-0000-0000-000066C00000}"/>
    <cellStyle name="Percent 4" xfId="9841" xr:uid="{00000000-0005-0000-0000-000067C00000}"/>
    <cellStyle name="Percent 4 2" xfId="9842" xr:uid="{00000000-0005-0000-0000-000068C00000}"/>
    <cellStyle name="Percent 4 2 2" xfId="34283" xr:uid="{00000000-0005-0000-0000-000069C00000}"/>
    <cellStyle name="Percent 4 2 2 2" xfId="34284" xr:uid="{00000000-0005-0000-0000-00006AC00000}"/>
    <cellStyle name="Percent 4 2 2 3" xfId="34285" xr:uid="{00000000-0005-0000-0000-00006BC00000}"/>
    <cellStyle name="Percent 4 2 2_AVA DVA EL" xfId="34286" xr:uid="{00000000-0005-0000-0000-00006CC00000}"/>
    <cellStyle name="Percent 4 2 3" xfId="34287" xr:uid="{00000000-0005-0000-0000-00006DC00000}"/>
    <cellStyle name="Percent 4 2_AVA DVA EL" xfId="34288" xr:uid="{00000000-0005-0000-0000-00006EC00000}"/>
    <cellStyle name="Percent 4 3" xfId="9843" xr:uid="{00000000-0005-0000-0000-00006FC00000}"/>
    <cellStyle name="Percent 4 3 2" xfId="9844" xr:uid="{00000000-0005-0000-0000-000070C00000}"/>
    <cellStyle name="Percent 4 3_AVA DVA EL" xfId="34289" xr:uid="{00000000-0005-0000-0000-000071C00000}"/>
    <cellStyle name="Percent 4 4" xfId="9845" xr:uid="{00000000-0005-0000-0000-000072C00000}"/>
    <cellStyle name="Percent 4 4 2" xfId="9846" xr:uid="{00000000-0005-0000-0000-000073C00000}"/>
    <cellStyle name="Percent 4 4_AVA DVA EL" xfId="34290" xr:uid="{00000000-0005-0000-0000-000074C00000}"/>
    <cellStyle name="Percent 4 5" xfId="9847" xr:uid="{00000000-0005-0000-0000-000075C00000}"/>
    <cellStyle name="Percent 4 5 2" xfId="34291" xr:uid="{00000000-0005-0000-0000-000076C00000}"/>
    <cellStyle name="Percent 4 5 3" xfId="34292" xr:uid="{00000000-0005-0000-0000-000077C00000}"/>
    <cellStyle name="Percent 4 5_AVA DVA EL" xfId="34293" xr:uid="{00000000-0005-0000-0000-000078C00000}"/>
    <cellStyle name="Percent 4 6" xfId="34294" xr:uid="{00000000-0005-0000-0000-000079C00000}"/>
    <cellStyle name="Percent 4 7" xfId="36908" xr:uid="{00000000-0005-0000-0000-00007AC00000}"/>
    <cellStyle name="Percent 4_4Q16" xfId="34295" xr:uid="{00000000-0005-0000-0000-00007BC00000}"/>
    <cellStyle name="Percent 5" xfId="9848" xr:uid="{00000000-0005-0000-0000-00007CC00000}"/>
    <cellStyle name="Percent 5 2" xfId="9849" xr:uid="{00000000-0005-0000-0000-00007DC00000}"/>
    <cellStyle name="Percent 5 2 2" xfId="34296" xr:uid="{00000000-0005-0000-0000-00007EC00000}"/>
    <cellStyle name="Percent 5 2_AVA DVA EL" xfId="34297" xr:uid="{00000000-0005-0000-0000-00007FC00000}"/>
    <cellStyle name="Percent 5 3" xfId="9850" xr:uid="{00000000-0005-0000-0000-000080C00000}"/>
    <cellStyle name="Percent 5 3 2" xfId="34298" xr:uid="{00000000-0005-0000-0000-000081C00000}"/>
    <cellStyle name="Percent 5 3 2 2" xfId="34299" xr:uid="{00000000-0005-0000-0000-000082C00000}"/>
    <cellStyle name="Percent 5 3 2 3" xfId="34300" xr:uid="{00000000-0005-0000-0000-000083C00000}"/>
    <cellStyle name="Percent 5 3 2_AVA DVA EL" xfId="34301" xr:uid="{00000000-0005-0000-0000-000084C00000}"/>
    <cellStyle name="Percent 5 3 3" xfId="34302" xr:uid="{00000000-0005-0000-0000-000085C00000}"/>
    <cellStyle name="Percent 5 3_AVA DVA EL" xfId="34303" xr:uid="{00000000-0005-0000-0000-000086C00000}"/>
    <cellStyle name="Percent 5 4" xfId="34304" xr:uid="{00000000-0005-0000-0000-000087C00000}"/>
    <cellStyle name="Percent 5_4Q16" xfId="34305" xr:uid="{00000000-0005-0000-0000-000088C00000}"/>
    <cellStyle name="Percent 6" xfId="9851" xr:uid="{00000000-0005-0000-0000-000089C00000}"/>
    <cellStyle name="Percent 6 2" xfId="9852" xr:uid="{00000000-0005-0000-0000-00008AC00000}"/>
    <cellStyle name="Percent 6 2 2" xfId="34306" xr:uid="{00000000-0005-0000-0000-00008BC00000}"/>
    <cellStyle name="Percent 6 2 2 2" xfId="34307" xr:uid="{00000000-0005-0000-0000-00008CC00000}"/>
    <cellStyle name="Percent 6 2 2 3" xfId="34308" xr:uid="{00000000-0005-0000-0000-00008DC00000}"/>
    <cellStyle name="Percent 6 2 2_AVA DVA EL" xfId="34309" xr:uid="{00000000-0005-0000-0000-00008EC00000}"/>
    <cellStyle name="Percent 6 2 3" xfId="34310" xr:uid="{00000000-0005-0000-0000-00008FC00000}"/>
    <cellStyle name="Percent 6 2_AVA DVA EL" xfId="34311" xr:uid="{00000000-0005-0000-0000-000090C00000}"/>
    <cellStyle name="Percent 6 3" xfId="9853" xr:uid="{00000000-0005-0000-0000-000091C00000}"/>
    <cellStyle name="Percent 6 3 2" xfId="34312" xr:uid="{00000000-0005-0000-0000-000092C00000}"/>
    <cellStyle name="Percent 6 3 2 2" xfId="34313" xr:uid="{00000000-0005-0000-0000-000093C00000}"/>
    <cellStyle name="Percent 6 3 2 3" xfId="34314" xr:uid="{00000000-0005-0000-0000-000094C00000}"/>
    <cellStyle name="Percent 6 3 2_AVA DVA EL" xfId="34315" xr:uid="{00000000-0005-0000-0000-000095C00000}"/>
    <cellStyle name="Percent 6 3 3" xfId="34316" xr:uid="{00000000-0005-0000-0000-000096C00000}"/>
    <cellStyle name="Percent 6 3_AVA DVA EL" xfId="34317" xr:uid="{00000000-0005-0000-0000-000097C00000}"/>
    <cellStyle name="Percent 6 4" xfId="34318" xr:uid="{00000000-0005-0000-0000-000098C00000}"/>
    <cellStyle name="Percent 6 4 2" xfId="34319" xr:uid="{00000000-0005-0000-0000-000099C00000}"/>
    <cellStyle name="Percent 6 4 3" xfId="34320" xr:uid="{00000000-0005-0000-0000-00009AC00000}"/>
    <cellStyle name="Percent 6 4_AVA DVA EL" xfId="34321" xr:uid="{00000000-0005-0000-0000-00009BC00000}"/>
    <cellStyle name="Percent 6 5" xfId="34322" xr:uid="{00000000-0005-0000-0000-00009CC00000}"/>
    <cellStyle name="Percent 6 5 2" xfId="34323" xr:uid="{00000000-0005-0000-0000-00009DC00000}"/>
    <cellStyle name="Percent 6 5 3" xfId="34324" xr:uid="{00000000-0005-0000-0000-00009EC00000}"/>
    <cellStyle name="Percent 6 5_AVA DVA EL" xfId="34325" xr:uid="{00000000-0005-0000-0000-00009FC00000}"/>
    <cellStyle name="Percent 6 6" xfId="34326" xr:uid="{00000000-0005-0000-0000-0000A0C00000}"/>
    <cellStyle name="Percent 6 6 2" xfId="34327" xr:uid="{00000000-0005-0000-0000-0000A1C00000}"/>
    <cellStyle name="Percent 6 6 3" xfId="34328" xr:uid="{00000000-0005-0000-0000-0000A2C00000}"/>
    <cellStyle name="Percent 6 6_AVA DVA EL" xfId="34329" xr:uid="{00000000-0005-0000-0000-0000A3C00000}"/>
    <cellStyle name="Percent 6 7" xfId="34330" xr:uid="{00000000-0005-0000-0000-0000A4C00000}"/>
    <cellStyle name="Percent 6 7 2" xfId="34331" xr:uid="{00000000-0005-0000-0000-0000A5C00000}"/>
    <cellStyle name="Percent 6 7 3" xfId="34332" xr:uid="{00000000-0005-0000-0000-0000A6C00000}"/>
    <cellStyle name="Percent 6 7_AVA DVA EL" xfId="34333" xr:uid="{00000000-0005-0000-0000-0000A7C00000}"/>
    <cellStyle name="Percent 6 8" xfId="34334" xr:uid="{00000000-0005-0000-0000-0000A8C00000}"/>
    <cellStyle name="Percent 6 8 2" xfId="34335" xr:uid="{00000000-0005-0000-0000-0000A9C00000}"/>
    <cellStyle name="Percent 6 8 3" xfId="34336" xr:uid="{00000000-0005-0000-0000-0000AAC00000}"/>
    <cellStyle name="Percent 6 8_AVA DVA EL" xfId="34337" xr:uid="{00000000-0005-0000-0000-0000ABC00000}"/>
    <cellStyle name="Percent 6 9" xfId="34338" xr:uid="{00000000-0005-0000-0000-0000ACC00000}"/>
    <cellStyle name="Percent 6_4Q16" xfId="34339" xr:uid="{00000000-0005-0000-0000-0000ADC00000}"/>
    <cellStyle name="Percent 7" xfId="9854" xr:uid="{00000000-0005-0000-0000-0000AEC00000}"/>
    <cellStyle name="Percent 7 2" xfId="34340" xr:uid="{00000000-0005-0000-0000-0000AFC00000}"/>
    <cellStyle name="Percent 7 3" xfId="34341" xr:uid="{00000000-0005-0000-0000-0000B0C00000}"/>
    <cellStyle name="Percent 7_AVA DVA EL" xfId="34342" xr:uid="{00000000-0005-0000-0000-0000B1C00000}"/>
    <cellStyle name="Percent 8" xfId="9855" xr:uid="{00000000-0005-0000-0000-0000B2C00000}"/>
    <cellStyle name="Percent 8 2" xfId="34343" xr:uid="{00000000-0005-0000-0000-0000B3C00000}"/>
    <cellStyle name="Percent 8 3" xfId="34344" xr:uid="{00000000-0005-0000-0000-0000B4C00000}"/>
    <cellStyle name="Percent 8_AVA DVA EL" xfId="34345" xr:uid="{00000000-0005-0000-0000-0000B5C00000}"/>
    <cellStyle name="Percent 9" xfId="34346" xr:uid="{00000000-0005-0000-0000-0000B6C00000}"/>
    <cellStyle name="Percent 9 2" xfId="34347" xr:uid="{00000000-0005-0000-0000-0000B7C00000}"/>
    <cellStyle name="Percent 9 3" xfId="34348" xr:uid="{00000000-0005-0000-0000-0000B8C00000}"/>
    <cellStyle name="Percent 9 4" xfId="51194" xr:uid="{00000000-0005-0000-0000-0000B9C00000}"/>
    <cellStyle name="Percent 9_AVA DVA EL" xfId="34349" xr:uid="{00000000-0005-0000-0000-0000BAC00000}"/>
    <cellStyle name="Percent Hard" xfId="34350" xr:uid="{00000000-0005-0000-0000-0000BBC00000}"/>
    <cellStyle name="Percent Hard 2" xfId="34351" xr:uid="{00000000-0005-0000-0000-0000BCC00000}"/>
    <cellStyle name="Percent Hard 2 2" xfId="34352" xr:uid="{00000000-0005-0000-0000-0000BDC00000}"/>
    <cellStyle name="Percent Hard 2 3" xfId="34353" xr:uid="{00000000-0005-0000-0000-0000BEC00000}"/>
    <cellStyle name="Percent Hard 2 4" xfId="51195" xr:uid="{00000000-0005-0000-0000-0000BFC00000}"/>
    <cellStyle name="Percent Hard 2_AVA DVA EL" xfId="34354" xr:uid="{00000000-0005-0000-0000-0000C0C00000}"/>
    <cellStyle name="Percent Hard 3" xfId="34355" xr:uid="{00000000-0005-0000-0000-0000C1C00000}"/>
    <cellStyle name="Percent Hard 4" xfId="34356" xr:uid="{00000000-0005-0000-0000-0000C2C00000}"/>
    <cellStyle name="Percent Hard_AVA DVA EL" xfId="34357" xr:uid="{00000000-0005-0000-0000-0000C3C00000}"/>
    <cellStyle name="Percent*" xfId="34358" xr:uid="{00000000-0005-0000-0000-0000C4C00000}"/>
    <cellStyle name="Percent* 2" xfId="34359" xr:uid="{00000000-0005-0000-0000-0000C5C00000}"/>
    <cellStyle name="Percent* 3" xfId="34360" xr:uid="{00000000-0005-0000-0000-0000C6C00000}"/>
    <cellStyle name="Percent*_AVA DVA EL" xfId="34361" xr:uid="{00000000-0005-0000-0000-0000C7C00000}"/>
    <cellStyle name="Percentneg" xfId="9856" xr:uid="{00000000-0005-0000-0000-0000C9C00000}"/>
    <cellStyle name="Percentneg 2" xfId="34362" xr:uid="{00000000-0005-0000-0000-0000CAC00000}"/>
    <cellStyle name="Percentneg 2 2" xfId="51196" xr:uid="{00000000-0005-0000-0000-0000CBC00000}"/>
    <cellStyle name="Percentneg_3. Chng in credit spreads" xfId="51197" xr:uid="{00000000-0005-0000-0000-0000CCC00000}"/>
    <cellStyle name="Percentuale_INV2" xfId="34363"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4" xr:uid="{00000000-0005-0000-0000-0000D1C00000}"/>
    <cellStyle name="Porcentual 2 2 2_AVA DVA EL" xfId="34365" xr:uid="{00000000-0005-0000-0000-0000D2C00000}"/>
    <cellStyle name="Porcentual 2 2 3" xfId="9860" xr:uid="{00000000-0005-0000-0000-0000D3C00000}"/>
    <cellStyle name="Porcentual 2 2 3 2" xfId="34366" xr:uid="{00000000-0005-0000-0000-0000D4C00000}"/>
    <cellStyle name="Porcentual 2 2 3_AVA DVA EL" xfId="34367" xr:uid="{00000000-0005-0000-0000-0000D5C00000}"/>
    <cellStyle name="Porcentual 2 2 4" xfId="34368" xr:uid="{00000000-0005-0000-0000-0000D6C00000}"/>
    <cellStyle name="Porcentual 2 2_4Q16" xfId="34369" xr:uid="{00000000-0005-0000-0000-0000D7C00000}"/>
    <cellStyle name="Porcentual 2 3" xfId="9861" xr:uid="{00000000-0005-0000-0000-0000D8C00000}"/>
    <cellStyle name="Porcentual 2 3 2" xfId="34370" xr:uid="{00000000-0005-0000-0000-0000D9C00000}"/>
    <cellStyle name="Porcentual 2 3_AVA DVA EL" xfId="34371" xr:uid="{00000000-0005-0000-0000-0000DAC00000}"/>
    <cellStyle name="Porcentual 2 4" xfId="9862" xr:uid="{00000000-0005-0000-0000-0000DBC00000}"/>
    <cellStyle name="Porcentual 2 4 2" xfId="34372" xr:uid="{00000000-0005-0000-0000-0000DCC00000}"/>
    <cellStyle name="Porcentual 2 4_AVA DVA EL" xfId="34373" xr:uid="{00000000-0005-0000-0000-0000DDC00000}"/>
    <cellStyle name="Porcentual 2 5" xfId="34374" xr:uid="{00000000-0005-0000-0000-0000DEC00000}"/>
    <cellStyle name="Porcentual 2_4Q16" xfId="34375" xr:uid="{00000000-0005-0000-0000-0000DFC00000}"/>
    <cellStyle name="Price" xfId="9863" xr:uid="{00000000-0005-0000-0000-0000E0C00000}"/>
    <cellStyle name="Price 2" xfId="34376" xr:uid="{00000000-0005-0000-0000-0000E1C00000}"/>
    <cellStyle name="Price_A02" xfId="55648" xr:uid="{94A0BF1A-69CB-4E18-8C7E-532A97498FAE}"/>
    <cellStyle name="Profit figure" xfId="34377" xr:uid="{00000000-0005-0000-0000-0000E4C00000}"/>
    <cellStyle name="Profit figure 2" xfId="34378" xr:uid="{00000000-0005-0000-0000-0000E5C00000}"/>
    <cellStyle name="Profit figure 2 2" xfId="34379" xr:uid="{00000000-0005-0000-0000-0000E6C00000}"/>
    <cellStyle name="Profit figure 2 3" xfId="34380" xr:uid="{00000000-0005-0000-0000-0000E7C00000}"/>
    <cellStyle name="Profit figure 2_AVA DVA EL" xfId="34381" xr:uid="{00000000-0005-0000-0000-0000E8C00000}"/>
    <cellStyle name="Profit figure 3" xfId="34382" xr:uid="{00000000-0005-0000-0000-0000E9C00000}"/>
    <cellStyle name="Profit figure 4" xfId="34383" xr:uid="{00000000-0005-0000-0000-0000EAC00000}"/>
    <cellStyle name="Profit figure_3. Chng in credit spreads" xfId="51198" xr:uid="{00000000-0005-0000-0000-0000EBC00000}"/>
    <cellStyle name="Prosent" xfId="55773" builtinId="5"/>
    <cellStyle name="Prosent 10" xfId="9864" xr:uid="{00000000-0005-0000-0000-0000ECC00000}"/>
    <cellStyle name="Prosent 10 2" xfId="9865" xr:uid="{00000000-0005-0000-0000-0000EDC00000}"/>
    <cellStyle name="Prosent 10 2 2" xfId="9866" xr:uid="{00000000-0005-0000-0000-0000EEC00000}"/>
    <cellStyle name="Prosent 10 2 2 2" xfId="51199" xr:uid="{00000000-0005-0000-0000-0000EFC00000}"/>
    <cellStyle name="Prosent 10 2 3" xfId="51200" xr:uid="{00000000-0005-0000-0000-0000F0C00000}"/>
    <cellStyle name="Prosent 10 2_3. Chng in credit spreads" xfId="51201" xr:uid="{00000000-0005-0000-0000-0000F1C00000}"/>
    <cellStyle name="Prosent 10 3" xfId="9867" xr:uid="{00000000-0005-0000-0000-0000F2C00000}"/>
    <cellStyle name="Prosent 10 3 2" xfId="36573" xr:uid="{00000000-0005-0000-0000-0000F3C00000}"/>
    <cellStyle name="Prosent 10 3 3" xfId="36123" xr:uid="{00000000-0005-0000-0000-0000F4C00000}"/>
    <cellStyle name="Prosent 10 4" xfId="9868" xr:uid="{00000000-0005-0000-0000-0000F5C00000}"/>
    <cellStyle name="Prosent 10 4 2" xfId="36577" xr:uid="{00000000-0005-0000-0000-0000F6C00000}"/>
    <cellStyle name="Prosent 10 4 3" xfId="36236" xr:uid="{00000000-0005-0000-0000-0000F7C00000}"/>
    <cellStyle name="Prosent 10 5" xfId="36301" xr:uid="{00000000-0005-0000-0000-0000F8C00000}"/>
    <cellStyle name="Prosent 10 5 2" xfId="36600" xr:uid="{00000000-0005-0000-0000-0000F9C00000}"/>
    <cellStyle name="Prosent 10 6" xfId="36909" xr:uid="{00000000-0005-0000-0000-0000FAC00000}"/>
    <cellStyle name="Prosent 10_3. Chng in credit spreads" xfId="51202"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3" xr:uid="{00000000-0005-0000-0000-0000FFC00000}"/>
    <cellStyle name="Prosent 11 2 3" xfId="36532" xr:uid="{00000000-0005-0000-0000-000000C10000}"/>
    <cellStyle name="Prosent 11 2_CR4_19" xfId="9872" xr:uid="{00000000-0005-0000-0000-000001C10000}"/>
    <cellStyle name="Prosent 11 3" xfId="9873" xr:uid="{00000000-0005-0000-0000-000002C10000}"/>
    <cellStyle name="Prosent 11 3 2" xfId="36183" xr:uid="{00000000-0005-0000-0000-000003C10000}"/>
    <cellStyle name="Prosent 11 4" xfId="36126" xr:uid="{00000000-0005-0000-0000-000004C10000}"/>
    <cellStyle name="Prosent 11_3. Chng in credit spreads" xfId="51203"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6" xr:uid="{00000000-0005-0000-0000-000009C10000}"/>
    <cellStyle name="Prosent 12 2 2 2 2" xfId="51204" xr:uid="{00000000-0005-0000-0000-00000AC10000}"/>
    <cellStyle name="Prosent 12 2 2 2 2 2" xfId="51205" xr:uid="{00000000-0005-0000-0000-00000BC10000}"/>
    <cellStyle name="Prosent 12 2 2 2 3" xfId="51206" xr:uid="{00000000-0005-0000-0000-00000CC10000}"/>
    <cellStyle name="Prosent 12 2 2 2 3 2" xfId="51207" xr:uid="{00000000-0005-0000-0000-00000DC10000}"/>
    <cellStyle name="Prosent 12 2 2 2 4" xfId="51208" xr:uid="{00000000-0005-0000-0000-00000EC10000}"/>
    <cellStyle name="Prosent 12 2 2 2_3. Chng in credit spreads" xfId="51209" xr:uid="{00000000-0005-0000-0000-00000FC10000}"/>
    <cellStyle name="Prosent 12 2 2 3" xfId="51210" xr:uid="{00000000-0005-0000-0000-000010C10000}"/>
    <cellStyle name="Prosent 12 2 2 3 2" xfId="51211" xr:uid="{00000000-0005-0000-0000-000011C10000}"/>
    <cellStyle name="Prosent 12 2 2 4" xfId="51212" xr:uid="{00000000-0005-0000-0000-000012C10000}"/>
    <cellStyle name="Prosent 12 2 2 4 2" xfId="51213" xr:uid="{00000000-0005-0000-0000-000013C10000}"/>
    <cellStyle name="Prosent 12 2 2 5" xfId="51214" xr:uid="{00000000-0005-0000-0000-000014C10000}"/>
    <cellStyle name="Prosent 12 2 2_3. Chng in credit spreads" xfId="51215" xr:uid="{00000000-0005-0000-0000-000015C10000}"/>
    <cellStyle name="Prosent 12 2 3" xfId="36533" xr:uid="{00000000-0005-0000-0000-000016C10000}"/>
    <cellStyle name="Prosent 12 2 3 2" xfId="51216" xr:uid="{00000000-0005-0000-0000-000017C10000}"/>
    <cellStyle name="Prosent 12 2 3 2 2" xfId="51217" xr:uid="{00000000-0005-0000-0000-000018C10000}"/>
    <cellStyle name="Prosent 12 2 3 2 2 2" xfId="51218" xr:uid="{00000000-0005-0000-0000-000019C10000}"/>
    <cellStyle name="Prosent 12 2 3 2 3" xfId="51219" xr:uid="{00000000-0005-0000-0000-00001AC10000}"/>
    <cellStyle name="Prosent 12 2 3 2 3 2" xfId="51220" xr:uid="{00000000-0005-0000-0000-00001BC10000}"/>
    <cellStyle name="Prosent 12 2 3 2 4" xfId="51221" xr:uid="{00000000-0005-0000-0000-00001CC10000}"/>
    <cellStyle name="Prosent 12 2 3 2_3. Chng in credit spreads" xfId="51222" xr:uid="{00000000-0005-0000-0000-00001DC10000}"/>
    <cellStyle name="Prosent 12 2 3 3" xfId="51223" xr:uid="{00000000-0005-0000-0000-00001EC10000}"/>
    <cellStyle name="Prosent 12 2 3 3 2" xfId="51224" xr:uid="{00000000-0005-0000-0000-00001FC10000}"/>
    <cellStyle name="Prosent 12 2 3 4" xfId="51225" xr:uid="{00000000-0005-0000-0000-000020C10000}"/>
    <cellStyle name="Prosent 12 2 3 4 2" xfId="51226" xr:uid="{00000000-0005-0000-0000-000021C10000}"/>
    <cellStyle name="Prosent 12 2 3 5" xfId="51227" xr:uid="{00000000-0005-0000-0000-000022C10000}"/>
    <cellStyle name="Prosent 12 2 3_3. Chng in credit spreads" xfId="51228" xr:uid="{00000000-0005-0000-0000-000023C10000}"/>
    <cellStyle name="Prosent 12 2 4" xfId="51229" xr:uid="{00000000-0005-0000-0000-000024C10000}"/>
    <cellStyle name="Prosent 12 2 4 2" xfId="51230" xr:uid="{00000000-0005-0000-0000-000025C10000}"/>
    <cellStyle name="Prosent 12 2 4 2 2" xfId="51231" xr:uid="{00000000-0005-0000-0000-000026C10000}"/>
    <cellStyle name="Prosent 12 2 4 3" xfId="51232" xr:uid="{00000000-0005-0000-0000-000027C10000}"/>
    <cellStyle name="Prosent 12 2 4 3 2" xfId="51233" xr:uid="{00000000-0005-0000-0000-000028C10000}"/>
    <cellStyle name="Prosent 12 2 4 4" xfId="51234" xr:uid="{00000000-0005-0000-0000-000029C10000}"/>
    <cellStyle name="Prosent 12 2 4_3. Chng in credit spreads" xfId="51235" xr:uid="{00000000-0005-0000-0000-00002AC10000}"/>
    <cellStyle name="Prosent 12 2 5" xfId="51236" xr:uid="{00000000-0005-0000-0000-00002BC10000}"/>
    <cellStyle name="Prosent 12 2 5 2" xfId="51237" xr:uid="{00000000-0005-0000-0000-00002CC10000}"/>
    <cellStyle name="Prosent 12 2 6" xfId="51238" xr:uid="{00000000-0005-0000-0000-00002DC10000}"/>
    <cellStyle name="Prosent 12 2 6 2" xfId="51239" xr:uid="{00000000-0005-0000-0000-00002EC10000}"/>
    <cellStyle name="Prosent 12 2 7" xfId="51240" xr:uid="{00000000-0005-0000-0000-00002FC10000}"/>
    <cellStyle name="Prosent 12 2_3. Chng in credit spreads" xfId="51241" xr:uid="{00000000-0005-0000-0000-000030C10000}"/>
    <cellStyle name="Prosent 12 3" xfId="36186" xr:uid="{00000000-0005-0000-0000-000031C10000}"/>
    <cellStyle name="Prosent 12 3 2" xfId="51242" xr:uid="{00000000-0005-0000-0000-000032C10000}"/>
    <cellStyle name="Prosent 12 3 2 2" xfId="51243" xr:uid="{00000000-0005-0000-0000-000033C10000}"/>
    <cellStyle name="Prosent 12 3 2 2 2" xfId="51244" xr:uid="{00000000-0005-0000-0000-000034C10000}"/>
    <cellStyle name="Prosent 12 3 2 2 2 2" xfId="51245" xr:uid="{00000000-0005-0000-0000-000035C10000}"/>
    <cellStyle name="Prosent 12 3 2 2 3" xfId="51246" xr:uid="{00000000-0005-0000-0000-000036C10000}"/>
    <cellStyle name="Prosent 12 3 2 2 3 2" xfId="51247" xr:uid="{00000000-0005-0000-0000-000037C10000}"/>
    <cellStyle name="Prosent 12 3 2 2 4" xfId="51248" xr:uid="{00000000-0005-0000-0000-000038C10000}"/>
    <cellStyle name="Prosent 12 3 2 2_3. Chng in credit spreads" xfId="51249" xr:uid="{00000000-0005-0000-0000-000039C10000}"/>
    <cellStyle name="Prosent 12 3 2 3" xfId="51250" xr:uid="{00000000-0005-0000-0000-00003AC10000}"/>
    <cellStyle name="Prosent 12 3 2 3 2" xfId="51251" xr:uid="{00000000-0005-0000-0000-00003BC10000}"/>
    <cellStyle name="Prosent 12 3 2 4" xfId="51252" xr:uid="{00000000-0005-0000-0000-00003CC10000}"/>
    <cellStyle name="Prosent 12 3 2 4 2" xfId="51253" xr:uid="{00000000-0005-0000-0000-00003DC10000}"/>
    <cellStyle name="Prosent 12 3 2 5" xfId="51254" xr:uid="{00000000-0005-0000-0000-00003EC10000}"/>
    <cellStyle name="Prosent 12 3 2_3. Chng in credit spreads" xfId="51255" xr:uid="{00000000-0005-0000-0000-00003FC10000}"/>
    <cellStyle name="Prosent 12 3 3" xfId="51256" xr:uid="{00000000-0005-0000-0000-000040C10000}"/>
    <cellStyle name="Prosent 12 3 3 2" xfId="51257" xr:uid="{00000000-0005-0000-0000-000041C10000}"/>
    <cellStyle name="Prosent 12 3 3 2 2" xfId="51258" xr:uid="{00000000-0005-0000-0000-000042C10000}"/>
    <cellStyle name="Prosent 12 3 3 2 2 2" xfId="51259" xr:uid="{00000000-0005-0000-0000-000043C10000}"/>
    <cellStyle name="Prosent 12 3 3 2 3" xfId="51260" xr:uid="{00000000-0005-0000-0000-000044C10000}"/>
    <cellStyle name="Prosent 12 3 3 2 3 2" xfId="51261" xr:uid="{00000000-0005-0000-0000-000045C10000}"/>
    <cellStyle name="Prosent 12 3 3 2 4" xfId="51262" xr:uid="{00000000-0005-0000-0000-000046C10000}"/>
    <cellStyle name="Prosent 12 3 3 2_3. Chng in credit spreads" xfId="51263" xr:uid="{00000000-0005-0000-0000-000047C10000}"/>
    <cellStyle name="Prosent 12 3 3 3" xfId="51264" xr:uid="{00000000-0005-0000-0000-000048C10000}"/>
    <cellStyle name="Prosent 12 3 3 3 2" xfId="51265" xr:uid="{00000000-0005-0000-0000-000049C10000}"/>
    <cellStyle name="Prosent 12 3 3 4" xfId="51266" xr:uid="{00000000-0005-0000-0000-00004AC10000}"/>
    <cellStyle name="Prosent 12 3 3 4 2" xfId="51267" xr:uid="{00000000-0005-0000-0000-00004BC10000}"/>
    <cellStyle name="Prosent 12 3 3 5" xfId="51268" xr:uid="{00000000-0005-0000-0000-00004CC10000}"/>
    <cellStyle name="Prosent 12 3 3_3. Chng in credit spreads" xfId="51269" xr:uid="{00000000-0005-0000-0000-00004DC10000}"/>
    <cellStyle name="Prosent 12 3 4" xfId="51270" xr:uid="{00000000-0005-0000-0000-00004EC10000}"/>
    <cellStyle name="Prosent 12 3 4 2" xfId="51271" xr:uid="{00000000-0005-0000-0000-00004FC10000}"/>
    <cellStyle name="Prosent 12 3 4 2 2" xfId="51272" xr:uid="{00000000-0005-0000-0000-000050C10000}"/>
    <cellStyle name="Prosent 12 3 4 3" xfId="51273" xr:uid="{00000000-0005-0000-0000-000051C10000}"/>
    <cellStyle name="Prosent 12 3 4 3 2" xfId="51274" xr:uid="{00000000-0005-0000-0000-000052C10000}"/>
    <cellStyle name="Prosent 12 3 4 4" xfId="51275" xr:uid="{00000000-0005-0000-0000-000053C10000}"/>
    <cellStyle name="Prosent 12 3 4_3. Chng in credit spreads" xfId="51276" xr:uid="{00000000-0005-0000-0000-000054C10000}"/>
    <cellStyle name="Prosent 12 3 5" xfId="51277" xr:uid="{00000000-0005-0000-0000-000055C10000}"/>
    <cellStyle name="Prosent 12 3 5 2" xfId="51278" xr:uid="{00000000-0005-0000-0000-000056C10000}"/>
    <cellStyle name="Prosent 12 3 6" xfId="51279" xr:uid="{00000000-0005-0000-0000-000057C10000}"/>
    <cellStyle name="Prosent 12 3 6 2" xfId="51280" xr:uid="{00000000-0005-0000-0000-000058C10000}"/>
    <cellStyle name="Prosent 12 3 7" xfId="51281" xr:uid="{00000000-0005-0000-0000-000059C10000}"/>
    <cellStyle name="Prosent 12 3_3. Chng in credit spreads" xfId="51282" xr:uid="{00000000-0005-0000-0000-00005AC10000}"/>
    <cellStyle name="Prosent 12 4" xfId="36129" xr:uid="{00000000-0005-0000-0000-00005BC10000}"/>
    <cellStyle name="Prosent 12 4 2" xfId="51283" xr:uid="{00000000-0005-0000-0000-00005CC10000}"/>
    <cellStyle name="Prosent 12 4 2 2" xfId="51284" xr:uid="{00000000-0005-0000-0000-00005DC10000}"/>
    <cellStyle name="Prosent 12 4 2 2 2" xfId="51285" xr:uid="{00000000-0005-0000-0000-00005EC10000}"/>
    <cellStyle name="Prosent 12 4 2 3" xfId="51286" xr:uid="{00000000-0005-0000-0000-00005FC10000}"/>
    <cellStyle name="Prosent 12 4 2 3 2" xfId="51287" xr:uid="{00000000-0005-0000-0000-000060C10000}"/>
    <cellStyle name="Prosent 12 4 2 4" xfId="51288" xr:uid="{00000000-0005-0000-0000-000061C10000}"/>
    <cellStyle name="Prosent 12 4 2_3. Chng in credit spreads" xfId="51289" xr:uid="{00000000-0005-0000-0000-000062C10000}"/>
    <cellStyle name="Prosent 12 4 3" xfId="51290" xr:uid="{00000000-0005-0000-0000-000063C10000}"/>
    <cellStyle name="Prosent 12 4 3 2" xfId="51291" xr:uid="{00000000-0005-0000-0000-000064C10000}"/>
    <cellStyle name="Prosent 12 4 4" xfId="51292" xr:uid="{00000000-0005-0000-0000-000065C10000}"/>
    <cellStyle name="Prosent 12 4 4 2" xfId="51293" xr:uid="{00000000-0005-0000-0000-000066C10000}"/>
    <cellStyle name="Prosent 12 4 5" xfId="51294" xr:uid="{00000000-0005-0000-0000-000067C10000}"/>
    <cellStyle name="Prosent 12 4_3. Chng in credit spreads" xfId="51295" xr:uid="{00000000-0005-0000-0000-000068C10000}"/>
    <cellStyle name="Prosent 12 5" xfId="51296" xr:uid="{00000000-0005-0000-0000-000069C10000}"/>
    <cellStyle name="Prosent 12 5 2" xfId="51297" xr:uid="{00000000-0005-0000-0000-00006AC10000}"/>
    <cellStyle name="Prosent 12 5 2 2" xfId="51298" xr:uid="{00000000-0005-0000-0000-00006BC10000}"/>
    <cellStyle name="Prosent 12 5 2 2 2" xfId="51299" xr:uid="{00000000-0005-0000-0000-00006CC10000}"/>
    <cellStyle name="Prosent 12 5 2 3" xfId="51300" xr:uid="{00000000-0005-0000-0000-00006DC10000}"/>
    <cellStyle name="Prosent 12 5 2 3 2" xfId="51301" xr:uid="{00000000-0005-0000-0000-00006EC10000}"/>
    <cellStyle name="Prosent 12 5 2 4" xfId="51302" xr:uid="{00000000-0005-0000-0000-00006FC10000}"/>
    <cellStyle name="Prosent 12 5 2_3. Chng in credit spreads" xfId="51303" xr:uid="{00000000-0005-0000-0000-000070C10000}"/>
    <cellStyle name="Prosent 12 5 3" xfId="51304" xr:uid="{00000000-0005-0000-0000-000071C10000}"/>
    <cellStyle name="Prosent 12 5 3 2" xfId="51305" xr:uid="{00000000-0005-0000-0000-000072C10000}"/>
    <cellStyle name="Prosent 12 5 4" xfId="51306" xr:uid="{00000000-0005-0000-0000-000073C10000}"/>
    <cellStyle name="Prosent 12 5 4 2" xfId="51307" xr:uid="{00000000-0005-0000-0000-000074C10000}"/>
    <cellStyle name="Prosent 12 5 5" xfId="51308" xr:uid="{00000000-0005-0000-0000-000075C10000}"/>
    <cellStyle name="Prosent 12 5_3. Chng in credit spreads" xfId="51309" xr:uid="{00000000-0005-0000-0000-000076C10000}"/>
    <cellStyle name="Prosent 12 6" xfId="51310" xr:uid="{00000000-0005-0000-0000-000077C10000}"/>
    <cellStyle name="Prosent 12 6 2" xfId="51311" xr:uid="{00000000-0005-0000-0000-000078C10000}"/>
    <cellStyle name="Prosent 12 6 2 2" xfId="51312" xr:uid="{00000000-0005-0000-0000-000079C10000}"/>
    <cellStyle name="Prosent 12 6 3" xfId="51313" xr:uid="{00000000-0005-0000-0000-00007AC10000}"/>
    <cellStyle name="Prosent 12 6 3 2" xfId="51314" xr:uid="{00000000-0005-0000-0000-00007BC10000}"/>
    <cellStyle name="Prosent 12 6 4" xfId="51315" xr:uid="{00000000-0005-0000-0000-00007CC10000}"/>
    <cellStyle name="Prosent 12 6_3. Chng in credit spreads" xfId="51316" xr:uid="{00000000-0005-0000-0000-00007DC10000}"/>
    <cellStyle name="Prosent 12 7" xfId="51317" xr:uid="{00000000-0005-0000-0000-00007EC10000}"/>
    <cellStyle name="Prosent 12 7 2" xfId="51318" xr:uid="{00000000-0005-0000-0000-00007FC10000}"/>
    <cellStyle name="Prosent 12 8" xfId="51319" xr:uid="{00000000-0005-0000-0000-000080C10000}"/>
    <cellStyle name="Prosent 12 8 2" xfId="51320" xr:uid="{00000000-0005-0000-0000-000081C10000}"/>
    <cellStyle name="Prosent 12 9" xfId="51321" xr:uid="{00000000-0005-0000-0000-000082C10000}"/>
    <cellStyle name="Prosent 12_3. Chng in credit spreads" xfId="51322" xr:uid="{00000000-0005-0000-0000-000083C10000}"/>
    <cellStyle name="Prosent 13" xfId="9877" xr:uid="{00000000-0005-0000-0000-000084C10000}"/>
    <cellStyle name="Prosent 13 2" xfId="9878" xr:uid="{00000000-0005-0000-0000-000085C10000}"/>
    <cellStyle name="Prosent 13 2 2" xfId="36190" xr:uid="{00000000-0005-0000-0000-000086C10000}"/>
    <cellStyle name="Prosent 13 3" xfId="36534" xr:uid="{00000000-0005-0000-0000-000087C10000}"/>
    <cellStyle name="Prosent 13_3. Chng in credit spreads" xfId="51323" xr:uid="{00000000-0005-0000-0000-000088C10000}"/>
    <cellStyle name="Prosent 14" xfId="34384" xr:uid="{00000000-0005-0000-0000-000089C10000}"/>
    <cellStyle name="Prosent 14 2" xfId="36579" xr:uid="{00000000-0005-0000-0000-00008AC10000}"/>
    <cellStyle name="Prosent 14 3" xfId="36238" xr:uid="{00000000-0005-0000-0000-00008BC10000}"/>
    <cellStyle name="Prosent 15" xfId="40245" xr:uid="{00000000-0005-0000-0000-00008CC10000}"/>
    <cellStyle name="Prosent 15 2" xfId="51324" xr:uid="{00000000-0005-0000-0000-00008DC10000}"/>
    <cellStyle name="Prosent 15 2 2" xfId="51325" xr:uid="{00000000-0005-0000-0000-00008EC10000}"/>
    <cellStyle name="Prosent 15 2 2 2" xfId="51326" xr:uid="{00000000-0005-0000-0000-00008FC10000}"/>
    <cellStyle name="Prosent 15 2 2 2 2" xfId="51327" xr:uid="{00000000-0005-0000-0000-000090C10000}"/>
    <cellStyle name="Prosent 15 2 2 3" xfId="51328" xr:uid="{00000000-0005-0000-0000-000091C10000}"/>
    <cellStyle name="Prosent 15 2 2 3 2" xfId="51329" xr:uid="{00000000-0005-0000-0000-000092C10000}"/>
    <cellStyle name="Prosent 15 2 2 4" xfId="51330" xr:uid="{00000000-0005-0000-0000-000093C10000}"/>
    <cellStyle name="Prosent 15 2 2_3. Chng in credit spreads" xfId="51331" xr:uid="{00000000-0005-0000-0000-000094C10000}"/>
    <cellStyle name="Prosent 15 2 3" xfId="51332" xr:uid="{00000000-0005-0000-0000-000095C10000}"/>
    <cellStyle name="Prosent 15 2 3 2" xfId="51333" xr:uid="{00000000-0005-0000-0000-000096C10000}"/>
    <cellStyle name="Prosent 15 2 4" xfId="51334" xr:uid="{00000000-0005-0000-0000-000097C10000}"/>
    <cellStyle name="Prosent 15 2 4 2" xfId="51335" xr:uid="{00000000-0005-0000-0000-000098C10000}"/>
    <cellStyle name="Prosent 15 2 5" xfId="51336" xr:uid="{00000000-0005-0000-0000-000099C10000}"/>
    <cellStyle name="Prosent 15 2_3. Chng in credit spreads" xfId="51337" xr:uid="{00000000-0005-0000-0000-00009AC10000}"/>
    <cellStyle name="Prosent 15 3" xfId="51338" xr:uid="{00000000-0005-0000-0000-00009BC10000}"/>
    <cellStyle name="Prosent 15 3 2" xfId="51339" xr:uid="{00000000-0005-0000-0000-00009CC10000}"/>
    <cellStyle name="Prosent 15 3 2 2" xfId="51340" xr:uid="{00000000-0005-0000-0000-00009DC10000}"/>
    <cellStyle name="Prosent 15 3 2 2 2" xfId="51341" xr:uid="{00000000-0005-0000-0000-00009EC10000}"/>
    <cellStyle name="Prosent 15 3 2 3" xfId="51342" xr:uid="{00000000-0005-0000-0000-00009FC10000}"/>
    <cellStyle name="Prosent 15 3 2 3 2" xfId="51343" xr:uid="{00000000-0005-0000-0000-0000A0C10000}"/>
    <cellStyle name="Prosent 15 3 2 4" xfId="51344" xr:uid="{00000000-0005-0000-0000-0000A1C10000}"/>
    <cellStyle name="Prosent 15 3 2_3. Chng in credit spreads" xfId="51345" xr:uid="{00000000-0005-0000-0000-0000A2C10000}"/>
    <cellStyle name="Prosent 15 3 3" xfId="51346" xr:uid="{00000000-0005-0000-0000-0000A3C10000}"/>
    <cellStyle name="Prosent 15 3 3 2" xfId="51347" xr:uid="{00000000-0005-0000-0000-0000A4C10000}"/>
    <cellStyle name="Prosent 15 3 4" xfId="51348" xr:uid="{00000000-0005-0000-0000-0000A5C10000}"/>
    <cellStyle name="Prosent 15 3 4 2" xfId="51349" xr:uid="{00000000-0005-0000-0000-0000A6C10000}"/>
    <cellStyle name="Prosent 15 3 5" xfId="51350" xr:uid="{00000000-0005-0000-0000-0000A7C10000}"/>
    <cellStyle name="Prosent 15 3_3. Chng in credit spreads" xfId="51351" xr:uid="{00000000-0005-0000-0000-0000A8C10000}"/>
    <cellStyle name="Prosent 15 4" xfId="51352" xr:uid="{00000000-0005-0000-0000-0000A9C10000}"/>
    <cellStyle name="Prosent 15 4 2" xfId="51353" xr:uid="{00000000-0005-0000-0000-0000AAC10000}"/>
    <cellStyle name="Prosent 15 4 2 2" xfId="51354" xr:uid="{00000000-0005-0000-0000-0000ABC10000}"/>
    <cellStyle name="Prosent 15 4 3" xfId="51355" xr:uid="{00000000-0005-0000-0000-0000ACC10000}"/>
    <cellStyle name="Prosent 15 4 3 2" xfId="51356" xr:uid="{00000000-0005-0000-0000-0000ADC10000}"/>
    <cellStyle name="Prosent 15 4 4" xfId="51357" xr:uid="{00000000-0005-0000-0000-0000AEC10000}"/>
    <cellStyle name="Prosent 15 4_3. Chng in credit spreads" xfId="51358" xr:uid="{00000000-0005-0000-0000-0000AFC10000}"/>
    <cellStyle name="Prosent 15 5" xfId="51359" xr:uid="{00000000-0005-0000-0000-0000B0C10000}"/>
    <cellStyle name="Prosent 15 5 2" xfId="51360" xr:uid="{00000000-0005-0000-0000-0000B1C10000}"/>
    <cellStyle name="Prosent 15 6" xfId="51361" xr:uid="{00000000-0005-0000-0000-0000B2C10000}"/>
    <cellStyle name="Prosent 15 6 2" xfId="51362" xr:uid="{00000000-0005-0000-0000-0000B3C10000}"/>
    <cellStyle name="Prosent 15 7" xfId="51363" xr:uid="{00000000-0005-0000-0000-0000B4C10000}"/>
    <cellStyle name="Prosent 15_3. Chng in credit spreads" xfId="51364" xr:uid="{00000000-0005-0000-0000-0000B5C10000}"/>
    <cellStyle name="Prosent 16" xfId="51365" xr:uid="{00000000-0005-0000-0000-0000B6C10000}"/>
    <cellStyle name="Prosent 16 2" xfId="51366" xr:uid="{00000000-0005-0000-0000-0000B7C10000}"/>
    <cellStyle name="Prosent 16 2 2" xfId="51367" xr:uid="{00000000-0005-0000-0000-0000B8C10000}"/>
    <cellStyle name="Prosent 16 3" xfId="51368" xr:uid="{00000000-0005-0000-0000-0000B9C10000}"/>
    <cellStyle name="Prosent 16 3 2" xfId="51369" xr:uid="{00000000-0005-0000-0000-0000BAC10000}"/>
    <cellStyle name="Prosent 16 4" xfId="51370" xr:uid="{00000000-0005-0000-0000-0000BBC10000}"/>
    <cellStyle name="Prosent 16_3. Chng in credit spreads" xfId="51371" xr:uid="{00000000-0005-0000-0000-0000BCC10000}"/>
    <cellStyle name="Prosent 17" xfId="51372" xr:uid="{00000000-0005-0000-0000-0000BDC10000}"/>
    <cellStyle name="Prosent 17 2" xfId="51373" xr:uid="{00000000-0005-0000-0000-0000BEC10000}"/>
    <cellStyle name="Prosent 17 2 2" xfId="51374" xr:uid="{00000000-0005-0000-0000-0000BFC10000}"/>
    <cellStyle name="Prosent 17 3" xfId="51375" xr:uid="{00000000-0005-0000-0000-0000C0C10000}"/>
    <cellStyle name="Prosent 17_3. Chng in credit spreads" xfId="51376" xr:uid="{00000000-0005-0000-0000-0000C1C10000}"/>
    <cellStyle name="Prosent 18" xfId="51377" xr:uid="{00000000-0005-0000-0000-0000C2C10000}"/>
    <cellStyle name="Prosent 18 2" xfId="51378" xr:uid="{00000000-0005-0000-0000-0000C3C10000}"/>
    <cellStyle name="Prosent 18 2 2" xfId="51379" xr:uid="{00000000-0005-0000-0000-0000C4C10000}"/>
    <cellStyle name="Prosent 18 2 2 2" xfId="51380" xr:uid="{00000000-0005-0000-0000-0000C5C10000}"/>
    <cellStyle name="Prosent 18 2 3" xfId="51381" xr:uid="{00000000-0005-0000-0000-0000C6C10000}"/>
    <cellStyle name="Prosent 18 2 3 2" xfId="51382" xr:uid="{00000000-0005-0000-0000-0000C7C10000}"/>
    <cellStyle name="Prosent 18 2 4" xfId="51383" xr:uid="{00000000-0005-0000-0000-0000C8C10000}"/>
    <cellStyle name="Prosent 18 2_3. Chng in credit spreads" xfId="51384" xr:uid="{00000000-0005-0000-0000-0000C9C10000}"/>
    <cellStyle name="Prosent 18 3" xfId="51385" xr:uid="{00000000-0005-0000-0000-0000CAC10000}"/>
    <cellStyle name="Prosent 18 3 2" xfId="51386" xr:uid="{00000000-0005-0000-0000-0000CBC10000}"/>
    <cellStyle name="Prosent 18 4" xfId="51387" xr:uid="{00000000-0005-0000-0000-0000CCC10000}"/>
    <cellStyle name="Prosent 18 4 2" xfId="51388" xr:uid="{00000000-0005-0000-0000-0000CDC10000}"/>
    <cellStyle name="Prosent 18 5" xfId="51389" xr:uid="{00000000-0005-0000-0000-0000CEC10000}"/>
    <cellStyle name="Prosent 18_3. Chng in credit spreads" xfId="51390" xr:uid="{00000000-0005-0000-0000-0000CFC10000}"/>
    <cellStyle name="Prosent 19" xfId="51391" xr:uid="{00000000-0005-0000-0000-0000D0C10000}"/>
    <cellStyle name="Prosent 19 2" xfId="51392" xr:uid="{00000000-0005-0000-0000-0000D1C10000}"/>
    <cellStyle name="Prosent 2" xfId="9879" xr:uid="{00000000-0005-0000-0000-0000D2C10000}"/>
    <cellStyle name="Prosent 2 10" xfId="51393" xr:uid="{00000000-0005-0000-0000-0000D3C10000}"/>
    <cellStyle name="Prosent 2 10 2" xfId="51394" xr:uid="{00000000-0005-0000-0000-0000D4C10000}"/>
    <cellStyle name="Prosent 2 10 2 2" xfId="51395" xr:uid="{00000000-0005-0000-0000-0000D5C10000}"/>
    <cellStyle name="Prosent 2 10 2 2 2" xfId="51396" xr:uid="{00000000-0005-0000-0000-0000D6C10000}"/>
    <cellStyle name="Prosent 2 10 2 3" xfId="51397" xr:uid="{00000000-0005-0000-0000-0000D7C10000}"/>
    <cellStyle name="Prosent 2 10 2_3. Chng in credit spreads" xfId="51398" xr:uid="{00000000-0005-0000-0000-0000D8C10000}"/>
    <cellStyle name="Prosent 2 10 3" xfId="51399" xr:uid="{00000000-0005-0000-0000-0000D9C10000}"/>
    <cellStyle name="Prosent 2 10 3 2" xfId="51400" xr:uid="{00000000-0005-0000-0000-0000DAC10000}"/>
    <cellStyle name="Prosent 2 10 3 2 2" xfId="51401" xr:uid="{00000000-0005-0000-0000-0000DBC10000}"/>
    <cellStyle name="Prosent 2 10 3 3" xfId="51402" xr:uid="{00000000-0005-0000-0000-0000DCC10000}"/>
    <cellStyle name="Prosent 2 10 3_3. Chng in credit spreads" xfId="51403" xr:uid="{00000000-0005-0000-0000-0000DDC10000}"/>
    <cellStyle name="Prosent 2 10 4" xfId="51404" xr:uid="{00000000-0005-0000-0000-0000DEC10000}"/>
    <cellStyle name="Prosent 2 10 4 2" xfId="51405" xr:uid="{00000000-0005-0000-0000-0000DFC10000}"/>
    <cellStyle name="Prosent 2 10 5" xfId="51406" xr:uid="{00000000-0005-0000-0000-0000E0C10000}"/>
    <cellStyle name="Prosent 2 10_3. Chng in credit spreads" xfId="51407" xr:uid="{00000000-0005-0000-0000-0000E1C10000}"/>
    <cellStyle name="Prosent 2 11" xfId="51408" xr:uid="{00000000-0005-0000-0000-0000E2C10000}"/>
    <cellStyle name="Prosent 2 11 2" xfId="51409" xr:uid="{00000000-0005-0000-0000-0000E3C10000}"/>
    <cellStyle name="Prosent 2 11 2 2" xfId="51410" xr:uid="{00000000-0005-0000-0000-0000E4C10000}"/>
    <cellStyle name="Prosent 2 11 3" xfId="51411" xr:uid="{00000000-0005-0000-0000-0000E5C10000}"/>
    <cellStyle name="Prosent 2 11 3 2" xfId="51412" xr:uid="{00000000-0005-0000-0000-0000E6C10000}"/>
    <cellStyle name="Prosent 2 11 4" xfId="51413" xr:uid="{00000000-0005-0000-0000-0000E7C10000}"/>
    <cellStyle name="Prosent 2 11_3. Chng in credit spreads" xfId="51414" xr:uid="{00000000-0005-0000-0000-0000E8C10000}"/>
    <cellStyle name="Prosent 2 12" xfId="51415" xr:uid="{00000000-0005-0000-0000-0000E9C10000}"/>
    <cellStyle name="Prosent 2 12 2" xfId="51416" xr:uid="{00000000-0005-0000-0000-0000EAC10000}"/>
    <cellStyle name="Prosent 2 12 2 2" xfId="51417" xr:uid="{00000000-0005-0000-0000-0000EBC10000}"/>
    <cellStyle name="Prosent 2 12 3" xfId="51418" xr:uid="{00000000-0005-0000-0000-0000ECC10000}"/>
    <cellStyle name="Prosent 2 12_3. Chng in credit spreads" xfId="51419" xr:uid="{00000000-0005-0000-0000-0000EDC10000}"/>
    <cellStyle name="Prosent 2 13" xfId="51420" xr:uid="{00000000-0005-0000-0000-0000EEC10000}"/>
    <cellStyle name="Prosent 2 13 2" xfId="51421" xr:uid="{00000000-0005-0000-0000-0000EFC10000}"/>
    <cellStyle name="Prosent 2 13 2 2" xfId="51422" xr:uid="{00000000-0005-0000-0000-0000F0C10000}"/>
    <cellStyle name="Prosent 2 13 3" xfId="51423" xr:uid="{00000000-0005-0000-0000-0000F1C10000}"/>
    <cellStyle name="Prosent 2 13_3. Chng in credit spreads" xfId="51424" xr:uid="{00000000-0005-0000-0000-0000F2C10000}"/>
    <cellStyle name="Prosent 2 14" xfId="51425" xr:uid="{00000000-0005-0000-0000-0000F3C10000}"/>
    <cellStyle name="Prosent 2 15" xfId="51426" xr:uid="{00000000-0005-0000-0000-0000F4C10000}"/>
    <cellStyle name="Prosent 2 2" xfId="9880" xr:uid="{00000000-0005-0000-0000-0000F5C10000}"/>
    <cellStyle name="Prosent 2 2 2" xfId="9881" xr:uid="{00000000-0005-0000-0000-0000F6C10000}"/>
    <cellStyle name="Prosent 2 2 2 2" xfId="34385" xr:uid="{00000000-0005-0000-0000-0000F7C10000}"/>
    <cellStyle name="Prosent 2 2 2 2 2" xfId="36341" xr:uid="{00000000-0005-0000-0000-0000F8C10000}"/>
    <cellStyle name="Prosent 2 2 2 2 2 2" xfId="40150" xr:uid="{00000000-0005-0000-0000-0000F9C10000}"/>
    <cellStyle name="Prosent 2 2 2 2 2 2 2" xfId="51427" xr:uid="{00000000-0005-0000-0000-0000FAC10000}"/>
    <cellStyle name="Prosent 2 2 2 2 2 3" xfId="51428" xr:uid="{00000000-0005-0000-0000-0000FBC10000}"/>
    <cellStyle name="Prosent 2 2 2 2 2_3. Chng in credit spreads" xfId="51429" xr:uid="{00000000-0005-0000-0000-0000FCC10000}"/>
    <cellStyle name="Prosent 2 2 2 2 3" xfId="40149" xr:uid="{00000000-0005-0000-0000-0000FDC10000}"/>
    <cellStyle name="Prosent 2 2 2 2 3 2" xfId="51430" xr:uid="{00000000-0005-0000-0000-0000FEC10000}"/>
    <cellStyle name="Prosent 2 2 2 2 3 2 2" xfId="51431" xr:uid="{00000000-0005-0000-0000-0000FFC10000}"/>
    <cellStyle name="Prosent 2 2 2 2 3 3" xfId="51432" xr:uid="{00000000-0005-0000-0000-000000C20000}"/>
    <cellStyle name="Prosent 2 2 2 2 3_3. Chng in credit spreads" xfId="51433" xr:uid="{00000000-0005-0000-0000-000001C20000}"/>
    <cellStyle name="Prosent 2 2 2 2 4" xfId="51434" xr:uid="{00000000-0005-0000-0000-000002C20000}"/>
    <cellStyle name="Prosent 2 2 2 2 4 2" xfId="51435" xr:uid="{00000000-0005-0000-0000-000003C20000}"/>
    <cellStyle name="Prosent 2 2 2 2 4 2 2" xfId="51436" xr:uid="{00000000-0005-0000-0000-000004C20000}"/>
    <cellStyle name="Prosent 2 2 2 2 4 3" xfId="51437" xr:uid="{00000000-0005-0000-0000-000005C20000}"/>
    <cellStyle name="Prosent 2 2 2 2 4_3. Chng in credit spreads" xfId="51438" xr:uid="{00000000-0005-0000-0000-000006C20000}"/>
    <cellStyle name="Prosent 2 2 2 2 5" xfId="51439" xr:uid="{00000000-0005-0000-0000-000007C20000}"/>
    <cellStyle name="Prosent 2 2 2 2 5 2" xfId="51440" xr:uid="{00000000-0005-0000-0000-000008C20000}"/>
    <cellStyle name="Prosent 2 2 2 2 6" xfId="51441" xr:uid="{00000000-0005-0000-0000-000009C20000}"/>
    <cellStyle name="Prosent 2 2 2 2_3. Chng in credit spreads" xfId="51442" xr:uid="{00000000-0005-0000-0000-00000AC20000}"/>
    <cellStyle name="Prosent 2 2 2 3" xfId="40151" xr:uid="{00000000-0005-0000-0000-00000BC20000}"/>
    <cellStyle name="Prosent 2 2 2 3 2" xfId="51443" xr:uid="{00000000-0005-0000-0000-00000CC20000}"/>
    <cellStyle name="Prosent 2 2 2 3 2 2" xfId="51444" xr:uid="{00000000-0005-0000-0000-00000DC20000}"/>
    <cellStyle name="Prosent 2 2 2 3 3" xfId="51445" xr:uid="{00000000-0005-0000-0000-00000EC20000}"/>
    <cellStyle name="Prosent 2 2 2 3 3 2" xfId="51446" xr:uid="{00000000-0005-0000-0000-00000FC20000}"/>
    <cellStyle name="Prosent 2 2 2 3 4" xfId="51447" xr:uid="{00000000-0005-0000-0000-000010C20000}"/>
    <cellStyle name="Prosent 2 2 2 3_3. Chng in credit spreads" xfId="51448" xr:uid="{00000000-0005-0000-0000-000011C20000}"/>
    <cellStyle name="Prosent 2 2 2 4" xfId="40152" xr:uid="{00000000-0005-0000-0000-000012C20000}"/>
    <cellStyle name="Prosent 2 2 2 4 2" xfId="51449" xr:uid="{00000000-0005-0000-0000-000013C20000}"/>
    <cellStyle name="Prosent 2 2 2 4 2 2" xfId="51450" xr:uid="{00000000-0005-0000-0000-000014C20000}"/>
    <cellStyle name="Prosent 2 2 2 4 3" xfId="51451" xr:uid="{00000000-0005-0000-0000-000015C20000}"/>
    <cellStyle name="Prosent 2 2 2 4_3. Chng in credit spreads" xfId="51452" xr:uid="{00000000-0005-0000-0000-000016C20000}"/>
    <cellStyle name="Prosent 2 2 2 5" xfId="40148" xr:uid="{00000000-0005-0000-0000-000017C20000}"/>
    <cellStyle name="Prosent 2 2 2 5 2" xfId="51453" xr:uid="{00000000-0005-0000-0000-000018C20000}"/>
    <cellStyle name="Prosent 2 2 2 5 2 2" xfId="51454" xr:uid="{00000000-0005-0000-0000-000019C20000}"/>
    <cellStyle name="Prosent 2 2 2 5 3" xfId="51455" xr:uid="{00000000-0005-0000-0000-00001AC20000}"/>
    <cellStyle name="Prosent 2 2 2 5_3. Chng in credit spreads" xfId="51456" xr:uid="{00000000-0005-0000-0000-00001BC20000}"/>
    <cellStyle name="Prosent 2 2 2 6" xfId="51457" xr:uid="{00000000-0005-0000-0000-00001CC20000}"/>
    <cellStyle name="Prosent 2 2 2 6 2" xfId="51458" xr:uid="{00000000-0005-0000-0000-00001DC20000}"/>
    <cellStyle name="Prosent 2 2 2 6 2 2" xfId="51459" xr:uid="{00000000-0005-0000-0000-00001EC20000}"/>
    <cellStyle name="Prosent 2 2 2 6 3" xfId="51460" xr:uid="{00000000-0005-0000-0000-00001FC20000}"/>
    <cellStyle name="Prosent 2 2 2 6_3. Chng in credit spreads" xfId="51461" xr:uid="{00000000-0005-0000-0000-000020C20000}"/>
    <cellStyle name="Prosent 2 2 2 7" xfId="51462" xr:uid="{00000000-0005-0000-0000-000021C20000}"/>
    <cellStyle name="Prosent 2 2 2_3. Chng in credit spreads" xfId="51463" xr:uid="{00000000-0005-0000-0000-000022C20000}"/>
    <cellStyle name="Prosent 2 2 3" xfId="34386" xr:uid="{00000000-0005-0000-0000-000023C20000}"/>
    <cellStyle name="Prosent 2 2 3 2" xfId="36077" xr:uid="{00000000-0005-0000-0000-000024C20000}"/>
    <cellStyle name="Prosent 2 2 3 2 2" xfId="40154" xr:uid="{00000000-0005-0000-0000-000025C20000}"/>
    <cellStyle name="Prosent 2 2 3 2 2 2" xfId="51464" xr:uid="{00000000-0005-0000-0000-000026C20000}"/>
    <cellStyle name="Prosent 2 2 3 2 2 2 2" xfId="51465" xr:uid="{00000000-0005-0000-0000-000027C20000}"/>
    <cellStyle name="Prosent 2 2 3 2 2 3" xfId="51466" xr:uid="{00000000-0005-0000-0000-000028C20000}"/>
    <cellStyle name="Prosent 2 2 3 2 2_3. Chng in credit spreads" xfId="51467" xr:uid="{00000000-0005-0000-0000-000029C20000}"/>
    <cellStyle name="Prosent 2 2 3 2 3" xfId="51468" xr:uid="{00000000-0005-0000-0000-00002AC20000}"/>
    <cellStyle name="Prosent 2 2 3 2 3 2" xfId="51469" xr:uid="{00000000-0005-0000-0000-00002BC20000}"/>
    <cellStyle name="Prosent 2 2 3 2 3 2 2" xfId="51470" xr:uid="{00000000-0005-0000-0000-00002CC20000}"/>
    <cellStyle name="Prosent 2 2 3 2 3 3" xfId="51471" xr:uid="{00000000-0005-0000-0000-00002DC20000}"/>
    <cellStyle name="Prosent 2 2 3 2 3_3. Chng in credit spreads" xfId="51472" xr:uid="{00000000-0005-0000-0000-00002EC20000}"/>
    <cellStyle name="Prosent 2 2 3 2 4" xfId="51473" xr:uid="{00000000-0005-0000-0000-00002FC20000}"/>
    <cellStyle name="Prosent 2 2 3 2 4 2" xfId="51474" xr:uid="{00000000-0005-0000-0000-000030C20000}"/>
    <cellStyle name="Prosent 2 2 3 2 4 2 2" xfId="51475" xr:uid="{00000000-0005-0000-0000-000031C20000}"/>
    <cellStyle name="Prosent 2 2 3 2 4 3" xfId="51476" xr:uid="{00000000-0005-0000-0000-000032C20000}"/>
    <cellStyle name="Prosent 2 2 3 2 4_3. Chng in credit spreads" xfId="51477" xr:uid="{00000000-0005-0000-0000-000033C20000}"/>
    <cellStyle name="Prosent 2 2 3 2 5" xfId="51478" xr:uid="{00000000-0005-0000-0000-000034C20000}"/>
    <cellStyle name="Prosent 2 2 3 2 5 2" xfId="51479" xr:uid="{00000000-0005-0000-0000-000035C20000}"/>
    <cellStyle name="Prosent 2 2 3 2 6" xfId="51480" xr:uid="{00000000-0005-0000-0000-000036C20000}"/>
    <cellStyle name="Prosent 2 2 3 2_3. Chng in credit spreads" xfId="51481" xr:uid="{00000000-0005-0000-0000-000037C20000}"/>
    <cellStyle name="Prosent 2 2 3 3" xfId="40153" xr:uid="{00000000-0005-0000-0000-000038C20000}"/>
    <cellStyle name="Prosent 2 2 3 3 2" xfId="51482" xr:uid="{00000000-0005-0000-0000-000039C20000}"/>
    <cellStyle name="Prosent 2 2 3 3 2 2" xfId="51483" xr:uid="{00000000-0005-0000-0000-00003AC20000}"/>
    <cellStyle name="Prosent 2 2 3 3 3" xfId="51484" xr:uid="{00000000-0005-0000-0000-00003BC20000}"/>
    <cellStyle name="Prosent 2 2 3 3_3. Chng in credit spreads" xfId="51485" xr:uid="{00000000-0005-0000-0000-00003CC20000}"/>
    <cellStyle name="Prosent 2 2 3 4" xfId="51486" xr:uid="{00000000-0005-0000-0000-00003DC20000}"/>
    <cellStyle name="Prosent 2 2 3 4 2" xfId="51487" xr:uid="{00000000-0005-0000-0000-00003EC20000}"/>
    <cellStyle name="Prosent 2 2 3 4 2 2" xfId="51488" xr:uid="{00000000-0005-0000-0000-00003FC20000}"/>
    <cellStyle name="Prosent 2 2 3 4 3" xfId="51489" xr:uid="{00000000-0005-0000-0000-000040C20000}"/>
    <cellStyle name="Prosent 2 2 3 4_3. Chng in credit spreads" xfId="51490" xr:uid="{00000000-0005-0000-0000-000041C20000}"/>
    <cellStyle name="Prosent 2 2 3 5" xfId="51491" xr:uid="{00000000-0005-0000-0000-000042C20000}"/>
    <cellStyle name="Prosent 2 2 3 5 2" xfId="51492" xr:uid="{00000000-0005-0000-0000-000043C20000}"/>
    <cellStyle name="Prosent 2 2 3 5 2 2" xfId="51493" xr:uid="{00000000-0005-0000-0000-000044C20000}"/>
    <cellStyle name="Prosent 2 2 3 5 3" xfId="51494" xr:uid="{00000000-0005-0000-0000-000045C20000}"/>
    <cellStyle name="Prosent 2 2 3 5_3. Chng in credit spreads" xfId="51495" xr:uid="{00000000-0005-0000-0000-000046C20000}"/>
    <cellStyle name="Prosent 2 2 3 6" xfId="51496" xr:uid="{00000000-0005-0000-0000-000047C20000}"/>
    <cellStyle name="Prosent 2 2 3 6 2" xfId="51497" xr:uid="{00000000-0005-0000-0000-000048C20000}"/>
    <cellStyle name="Prosent 2 2 3 7" xfId="51498" xr:uid="{00000000-0005-0000-0000-000049C20000}"/>
    <cellStyle name="Prosent 2 2 3_3. Chng in credit spreads" xfId="51499" xr:uid="{00000000-0005-0000-0000-00004AC20000}"/>
    <cellStyle name="Prosent 2 2 4" xfId="36132" xr:uid="{00000000-0005-0000-0000-00004BC20000}"/>
    <cellStyle name="Prosent 2 2 4 2" xfId="40156" xr:uid="{00000000-0005-0000-0000-00004CC20000}"/>
    <cellStyle name="Prosent 2 2 4 2 2" xfId="51500" xr:uid="{00000000-0005-0000-0000-00004DC20000}"/>
    <cellStyle name="Prosent 2 2 4 2 2 2" xfId="51501" xr:uid="{00000000-0005-0000-0000-00004EC20000}"/>
    <cellStyle name="Prosent 2 2 4 2 2 2 2" xfId="51502" xr:uid="{00000000-0005-0000-0000-00004FC20000}"/>
    <cellStyle name="Prosent 2 2 4 2 2 3" xfId="51503" xr:uid="{00000000-0005-0000-0000-000050C20000}"/>
    <cellStyle name="Prosent 2 2 4 2 2_3. Chng in credit spreads" xfId="51504" xr:uid="{00000000-0005-0000-0000-000051C20000}"/>
    <cellStyle name="Prosent 2 2 4 2 3" xfId="51505" xr:uid="{00000000-0005-0000-0000-000052C20000}"/>
    <cellStyle name="Prosent 2 2 4 2 3 2" xfId="51506" xr:uid="{00000000-0005-0000-0000-000053C20000}"/>
    <cellStyle name="Prosent 2 2 4 2 3 2 2" xfId="51507" xr:uid="{00000000-0005-0000-0000-000054C20000}"/>
    <cellStyle name="Prosent 2 2 4 2 3 3" xfId="51508" xr:uid="{00000000-0005-0000-0000-000055C20000}"/>
    <cellStyle name="Prosent 2 2 4 2 3_3. Chng in credit spreads" xfId="51509" xr:uid="{00000000-0005-0000-0000-000056C20000}"/>
    <cellStyle name="Prosent 2 2 4 2 4" xfId="51510" xr:uid="{00000000-0005-0000-0000-000057C20000}"/>
    <cellStyle name="Prosent 2 2 4 2 4 2" xfId="51511" xr:uid="{00000000-0005-0000-0000-000058C20000}"/>
    <cellStyle name="Prosent 2 2 4 2 5" xfId="51512" xr:uid="{00000000-0005-0000-0000-000059C20000}"/>
    <cellStyle name="Prosent 2 2 4 2_3. Chng in credit spreads" xfId="51513" xr:uid="{00000000-0005-0000-0000-00005AC20000}"/>
    <cellStyle name="Prosent 2 2 4 3" xfId="40155" xr:uid="{00000000-0005-0000-0000-00005BC20000}"/>
    <cellStyle name="Prosent 2 2 4 3 2" xfId="51514" xr:uid="{00000000-0005-0000-0000-00005CC20000}"/>
    <cellStyle name="Prosent 2 2 4 3 2 2" xfId="51515" xr:uid="{00000000-0005-0000-0000-00005DC20000}"/>
    <cellStyle name="Prosent 2 2 4 3 3" xfId="51516" xr:uid="{00000000-0005-0000-0000-00005EC20000}"/>
    <cellStyle name="Prosent 2 2 4 3_3. Chng in credit spreads" xfId="51517" xr:uid="{00000000-0005-0000-0000-00005FC20000}"/>
    <cellStyle name="Prosent 2 2 4 4" xfId="51518" xr:uid="{00000000-0005-0000-0000-000060C20000}"/>
    <cellStyle name="Prosent 2 2 4 4 2" xfId="51519" xr:uid="{00000000-0005-0000-0000-000061C20000}"/>
    <cellStyle name="Prosent 2 2 4 4 2 2" xfId="51520" xr:uid="{00000000-0005-0000-0000-000062C20000}"/>
    <cellStyle name="Prosent 2 2 4 4 3" xfId="51521" xr:uid="{00000000-0005-0000-0000-000063C20000}"/>
    <cellStyle name="Prosent 2 2 4 4_3. Chng in credit spreads" xfId="51522" xr:uid="{00000000-0005-0000-0000-000064C20000}"/>
    <cellStyle name="Prosent 2 2 4 5" xfId="51523" xr:uid="{00000000-0005-0000-0000-000065C20000}"/>
    <cellStyle name="Prosent 2 2 4 5 2" xfId="51524" xr:uid="{00000000-0005-0000-0000-000066C20000}"/>
    <cellStyle name="Prosent 2 2 4 5 2 2" xfId="51525" xr:uid="{00000000-0005-0000-0000-000067C20000}"/>
    <cellStyle name="Prosent 2 2 4 5 3" xfId="51526" xr:uid="{00000000-0005-0000-0000-000068C20000}"/>
    <cellStyle name="Prosent 2 2 4 5_3. Chng in credit spreads" xfId="51527" xr:uid="{00000000-0005-0000-0000-000069C20000}"/>
    <cellStyle name="Prosent 2 2 4 6" xfId="51528" xr:uid="{00000000-0005-0000-0000-00006AC20000}"/>
    <cellStyle name="Prosent 2 2 4 6 2" xfId="51529" xr:uid="{00000000-0005-0000-0000-00006BC20000}"/>
    <cellStyle name="Prosent 2 2 4 7" xfId="51530" xr:uid="{00000000-0005-0000-0000-00006CC20000}"/>
    <cellStyle name="Prosent 2 2 4_3. Chng in credit spreads" xfId="51531" xr:uid="{00000000-0005-0000-0000-00006DC20000}"/>
    <cellStyle name="Prosent 2 2 5" xfId="40157" xr:uid="{00000000-0005-0000-0000-00006EC20000}"/>
    <cellStyle name="Prosent 2 2 5 2" xfId="51532" xr:uid="{00000000-0005-0000-0000-00006FC20000}"/>
    <cellStyle name="Prosent 2 2 5 2 2" xfId="51533" xr:uid="{00000000-0005-0000-0000-000070C20000}"/>
    <cellStyle name="Prosent 2 2 5 2 2 2" xfId="51534" xr:uid="{00000000-0005-0000-0000-000071C20000}"/>
    <cellStyle name="Prosent 2 2 5 2 3" xfId="51535" xr:uid="{00000000-0005-0000-0000-000072C20000}"/>
    <cellStyle name="Prosent 2 2 5 2_3. Chng in credit spreads" xfId="51536" xr:uid="{00000000-0005-0000-0000-000073C20000}"/>
    <cellStyle name="Prosent 2 2 5 3" xfId="51537" xr:uid="{00000000-0005-0000-0000-000074C20000}"/>
    <cellStyle name="Prosent 2 2 5 3 2" xfId="51538" xr:uid="{00000000-0005-0000-0000-000075C20000}"/>
    <cellStyle name="Prosent 2 2 5 3 2 2" xfId="51539" xr:uid="{00000000-0005-0000-0000-000076C20000}"/>
    <cellStyle name="Prosent 2 2 5 3 3" xfId="51540" xr:uid="{00000000-0005-0000-0000-000077C20000}"/>
    <cellStyle name="Prosent 2 2 5 3_3. Chng in credit spreads" xfId="51541" xr:uid="{00000000-0005-0000-0000-000078C20000}"/>
    <cellStyle name="Prosent 2 2 5 4" xfId="51542" xr:uid="{00000000-0005-0000-0000-000079C20000}"/>
    <cellStyle name="Prosent 2 2 5 4 2" xfId="51543" xr:uid="{00000000-0005-0000-0000-00007AC20000}"/>
    <cellStyle name="Prosent 2 2 5 4 2 2" xfId="51544" xr:uid="{00000000-0005-0000-0000-00007BC20000}"/>
    <cellStyle name="Prosent 2 2 5 4 3" xfId="51545" xr:uid="{00000000-0005-0000-0000-00007CC20000}"/>
    <cellStyle name="Prosent 2 2 5 4_3. Chng in credit spreads" xfId="51546" xr:uid="{00000000-0005-0000-0000-00007DC20000}"/>
    <cellStyle name="Prosent 2 2 5 5" xfId="51547" xr:uid="{00000000-0005-0000-0000-00007EC20000}"/>
    <cellStyle name="Prosent 2 2 5 5 2" xfId="51548" xr:uid="{00000000-0005-0000-0000-00007FC20000}"/>
    <cellStyle name="Prosent 2 2 5 6" xfId="51549" xr:uid="{00000000-0005-0000-0000-000080C20000}"/>
    <cellStyle name="Prosent 2 2 5_3. Chng in credit spreads" xfId="51550" xr:uid="{00000000-0005-0000-0000-000081C20000}"/>
    <cellStyle name="Prosent 2 2 6" xfId="40158" xr:uid="{00000000-0005-0000-0000-000082C20000}"/>
    <cellStyle name="Prosent 2 2 6 2" xfId="51551" xr:uid="{00000000-0005-0000-0000-000083C20000}"/>
    <cellStyle name="Prosent 2 2 6 2 2" xfId="51552" xr:uid="{00000000-0005-0000-0000-000084C20000}"/>
    <cellStyle name="Prosent 2 2 6 3" xfId="51553" xr:uid="{00000000-0005-0000-0000-000085C20000}"/>
    <cellStyle name="Prosent 2 2 6 3 2" xfId="51554" xr:uid="{00000000-0005-0000-0000-000086C20000}"/>
    <cellStyle name="Prosent 2 2 6 4" xfId="51555" xr:uid="{00000000-0005-0000-0000-000087C20000}"/>
    <cellStyle name="Prosent 2 2 6_3. Chng in credit spreads" xfId="51556" xr:uid="{00000000-0005-0000-0000-000088C20000}"/>
    <cellStyle name="Prosent 2 2 7" xfId="51557" xr:uid="{00000000-0005-0000-0000-000089C20000}"/>
    <cellStyle name="Prosent 2 2 7 2" xfId="51558" xr:uid="{00000000-0005-0000-0000-00008AC20000}"/>
    <cellStyle name="Prosent 2 2 7 2 2" xfId="51559" xr:uid="{00000000-0005-0000-0000-00008BC20000}"/>
    <cellStyle name="Prosent 2 2 7 3" xfId="51560" xr:uid="{00000000-0005-0000-0000-00008CC20000}"/>
    <cellStyle name="Prosent 2 2 7_3. Chng in credit spreads" xfId="51561" xr:uid="{00000000-0005-0000-0000-00008DC20000}"/>
    <cellStyle name="Prosent 2 2 8" xfId="51562" xr:uid="{00000000-0005-0000-0000-00008EC20000}"/>
    <cellStyle name="Prosent 2 2 8 2" xfId="51563" xr:uid="{00000000-0005-0000-0000-00008FC20000}"/>
    <cellStyle name="Prosent 2 2 8 2 2" xfId="51564" xr:uid="{00000000-0005-0000-0000-000090C20000}"/>
    <cellStyle name="Prosent 2 2 8 3" xfId="51565" xr:uid="{00000000-0005-0000-0000-000091C20000}"/>
    <cellStyle name="Prosent 2 2 8_3. Chng in credit spreads" xfId="51566" xr:uid="{00000000-0005-0000-0000-000092C20000}"/>
    <cellStyle name="Prosent 2 2_3. Chng in credit spreads" xfId="51567" xr:uid="{00000000-0005-0000-0000-000093C20000}"/>
    <cellStyle name="Prosent 2 3" xfId="9882" xr:uid="{00000000-0005-0000-0000-000094C20000}"/>
    <cellStyle name="Prosent 2 3 2" xfId="34387" xr:uid="{00000000-0005-0000-0000-000095C20000}"/>
    <cellStyle name="Prosent 2 3 2 2" xfId="36160" xr:uid="{00000000-0005-0000-0000-000096C20000}"/>
    <cellStyle name="Prosent 2 3 2 2 2" xfId="51568" xr:uid="{00000000-0005-0000-0000-000097C20000}"/>
    <cellStyle name="Prosent 2 3 2 2 2 2" xfId="51569" xr:uid="{00000000-0005-0000-0000-000098C20000}"/>
    <cellStyle name="Prosent 2 3 2 2 2 2 2" xfId="51570" xr:uid="{00000000-0005-0000-0000-000099C20000}"/>
    <cellStyle name="Prosent 2 3 2 2 2 3" xfId="51571" xr:uid="{00000000-0005-0000-0000-00009AC20000}"/>
    <cellStyle name="Prosent 2 3 2 2 2_3. Chng in credit spreads" xfId="51572" xr:uid="{00000000-0005-0000-0000-00009BC20000}"/>
    <cellStyle name="Prosent 2 3 2 2 3" xfId="51573" xr:uid="{00000000-0005-0000-0000-00009CC20000}"/>
    <cellStyle name="Prosent 2 3 2 2 3 2" xfId="51574" xr:uid="{00000000-0005-0000-0000-00009DC20000}"/>
    <cellStyle name="Prosent 2 3 2 2 3 2 2" xfId="51575" xr:uid="{00000000-0005-0000-0000-00009EC20000}"/>
    <cellStyle name="Prosent 2 3 2 2 3 3" xfId="51576" xr:uid="{00000000-0005-0000-0000-00009FC20000}"/>
    <cellStyle name="Prosent 2 3 2 2 3_3. Chng in credit spreads" xfId="51577" xr:uid="{00000000-0005-0000-0000-0000A0C20000}"/>
    <cellStyle name="Prosent 2 3 2 2 4" xfId="51578" xr:uid="{00000000-0005-0000-0000-0000A1C20000}"/>
    <cellStyle name="Prosent 2 3 2 2 4 2" xfId="51579" xr:uid="{00000000-0005-0000-0000-0000A2C20000}"/>
    <cellStyle name="Prosent 2 3 2 2 4 2 2" xfId="51580" xr:uid="{00000000-0005-0000-0000-0000A3C20000}"/>
    <cellStyle name="Prosent 2 3 2 2 4 3" xfId="51581" xr:uid="{00000000-0005-0000-0000-0000A4C20000}"/>
    <cellStyle name="Prosent 2 3 2 2 4_3. Chng in credit spreads" xfId="51582" xr:uid="{00000000-0005-0000-0000-0000A5C20000}"/>
    <cellStyle name="Prosent 2 3 2 2 5" xfId="51583" xr:uid="{00000000-0005-0000-0000-0000A6C20000}"/>
    <cellStyle name="Prosent 2 3 2 2 5 2" xfId="51584" xr:uid="{00000000-0005-0000-0000-0000A7C20000}"/>
    <cellStyle name="Prosent 2 3 2 2 6" xfId="51585" xr:uid="{00000000-0005-0000-0000-0000A8C20000}"/>
    <cellStyle name="Prosent 2 3 2 2_3. Chng in credit spreads" xfId="51586" xr:uid="{00000000-0005-0000-0000-0000A9C20000}"/>
    <cellStyle name="Prosent 2 3 2 3" xfId="51587" xr:uid="{00000000-0005-0000-0000-0000AAC20000}"/>
    <cellStyle name="Prosent 2 3 2 3 2" xfId="51588" xr:uid="{00000000-0005-0000-0000-0000ABC20000}"/>
    <cellStyle name="Prosent 2 3 2 3 2 2" xfId="51589" xr:uid="{00000000-0005-0000-0000-0000ACC20000}"/>
    <cellStyle name="Prosent 2 3 2 3 3" xfId="51590" xr:uid="{00000000-0005-0000-0000-0000ADC20000}"/>
    <cellStyle name="Prosent 2 3 2 3_3. Chng in credit spreads" xfId="51591" xr:uid="{00000000-0005-0000-0000-0000AEC20000}"/>
    <cellStyle name="Prosent 2 3 2 4" xfId="51592" xr:uid="{00000000-0005-0000-0000-0000AFC20000}"/>
    <cellStyle name="Prosent 2 3 2 4 2" xfId="51593" xr:uid="{00000000-0005-0000-0000-0000B0C20000}"/>
    <cellStyle name="Prosent 2 3 2 4 2 2" xfId="51594" xr:uid="{00000000-0005-0000-0000-0000B1C20000}"/>
    <cellStyle name="Prosent 2 3 2 4 3" xfId="51595" xr:uid="{00000000-0005-0000-0000-0000B2C20000}"/>
    <cellStyle name="Prosent 2 3 2 4_3. Chng in credit spreads" xfId="51596" xr:uid="{00000000-0005-0000-0000-0000B3C20000}"/>
    <cellStyle name="Prosent 2 3 2 5" xfId="51597" xr:uid="{00000000-0005-0000-0000-0000B4C20000}"/>
    <cellStyle name="Prosent 2 3 2 5 2" xfId="51598" xr:uid="{00000000-0005-0000-0000-0000B5C20000}"/>
    <cellStyle name="Prosent 2 3 2 5 2 2" xfId="51599" xr:uid="{00000000-0005-0000-0000-0000B6C20000}"/>
    <cellStyle name="Prosent 2 3 2 5 3" xfId="51600" xr:uid="{00000000-0005-0000-0000-0000B7C20000}"/>
    <cellStyle name="Prosent 2 3 2 5_3. Chng in credit spreads" xfId="51601" xr:uid="{00000000-0005-0000-0000-0000B8C20000}"/>
    <cellStyle name="Prosent 2 3 2 6" xfId="51602" xr:uid="{00000000-0005-0000-0000-0000B9C20000}"/>
    <cellStyle name="Prosent 2 3 2 6 2" xfId="51603" xr:uid="{00000000-0005-0000-0000-0000BAC20000}"/>
    <cellStyle name="Prosent 2 3 2 6 2 2" xfId="51604" xr:uid="{00000000-0005-0000-0000-0000BBC20000}"/>
    <cellStyle name="Prosent 2 3 2 6 3" xfId="51605" xr:uid="{00000000-0005-0000-0000-0000BCC20000}"/>
    <cellStyle name="Prosent 2 3 2 6_3. Chng in credit spreads" xfId="51606" xr:uid="{00000000-0005-0000-0000-0000BDC20000}"/>
    <cellStyle name="Prosent 2 3 2 7" xfId="51607" xr:uid="{00000000-0005-0000-0000-0000BEC20000}"/>
    <cellStyle name="Prosent 2 3 2_3. Chng in credit spreads" xfId="51608" xr:uid="{00000000-0005-0000-0000-0000BFC20000}"/>
    <cellStyle name="Prosent 2 3 3" xfId="36312" xr:uid="{00000000-0005-0000-0000-0000C0C20000}"/>
    <cellStyle name="Prosent 2 3 3 2" xfId="51609" xr:uid="{00000000-0005-0000-0000-0000C1C20000}"/>
    <cellStyle name="Prosent 2 3 3 2 2" xfId="51610" xr:uid="{00000000-0005-0000-0000-0000C2C20000}"/>
    <cellStyle name="Prosent 2 3 3 2 2 2" xfId="51611" xr:uid="{00000000-0005-0000-0000-0000C3C20000}"/>
    <cellStyle name="Prosent 2 3 3 2 2 2 2" xfId="51612" xr:uid="{00000000-0005-0000-0000-0000C4C20000}"/>
    <cellStyle name="Prosent 2 3 3 2 2 3" xfId="51613" xr:uid="{00000000-0005-0000-0000-0000C5C20000}"/>
    <cellStyle name="Prosent 2 3 3 2 2_3. Chng in credit spreads" xfId="51614" xr:uid="{00000000-0005-0000-0000-0000C6C20000}"/>
    <cellStyle name="Prosent 2 3 3 2 3" xfId="51615" xr:uid="{00000000-0005-0000-0000-0000C7C20000}"/>
    <cellStyle name="Prosent 2 3 3 2 3 2" xfId="51616" xr:uid="{00000000-0005-0000-0000-0000C8C20000}"/>
    <cellStyle name="Prosent 2 3 3 2 3 2 2" xfId="51617" xr:uid="{00000000-0005-0000-0000-0000C9C20000}"/>
    <cellStyle name="Prosent 2 3 3 2 3 3" xfId="51618" xr:uid="{00000000-0005-0000-0000-0000CAC20000}"/>
    <cellStyle name="Prosent 2 3 3 2 3_3. Chng in credit spreads" xfId="51619" xr:uid="{00000000-0005-0000-0000-0000CBC20000}"/>
    <cellStyle name="Prosent 2 3 3 2 4" xfId="51620" xr:uid="{00000000-0005-0000-0000-0000CCC20000}"/>
    <cellStyle name="Prosent 2 3 3 2 4 2" xfId="51621" xr:uid="{00000000-0005-0000-0000-0000CDC20000}"/>
    <cellStyle name="Prosent 2 3 3 2 4 2 2" xfId="51622" xr:uid="{00000000-0005-0000-0000-0000CEC20000}"/>
    <cellStyle name="Prosent 2 3 3 2 4 3" xfId="51623" xr:uid="{00000000-0005-0000-0000-0000CFC20000}"/>
    <cellStyle name="Prosent 2 3 3 2 4_3. Chng in credit spreads" xfId="51624" xr:uid="{00000000-0005-0000-0000-0000D0C20000}"/>
    <cellStyle name="Prosent 2 3 3 2 5" xfId="51625" xr:uid="{00000000-0005-0000-0000-0000D1C20000}"/>
    <cellStyle name="Prosent 2 3 3 2 5 2" xfId="51626" xr:uid="{00000000-0005-0000-0000-0000D2C20000}"/>
    <cellStyle name="Prosent 2 3 3 2 6" xfId="51627" xr:uid="{00000000-0005-0000-0000-0000D3C20000}"/>
    <cellStyle name="Prosent 2 3 3 2_3. Chng in credit spreads" xfId="51628" xr:uid="{00000000-0005-0000-0000-0000D4C20000}"/>
    <cellStyle name="Prosent 2 3 3 3" xfId="51629" xr:uid="{00000000-0005-0000-0000-0000D5C20000}"/>
    <cellStyle name="Prosent 2 3 3 3 2" xfId="51630" xr:uid="{00000000-0005-0000-0000-0000D6C20000}"/>
    <cellStyle name="Prosent 2 3 3 3 2 2" xfId="51631" xr:uid="{00000000-0005-0000-0000-0000D7C20000}"/>
    <cellStyle name="Prosent 2 3 3 3 3" xfId="51632" xr:uid="{00000000-0005-0000-0000-0000D8C20000}"/>
    <cellStyle name="Prosent 2 3 3 3_3. Chng in credit spreads" xfId="51633" xr:uid="{00000000-0005-0000-0000-0000D9C20000}"/>
    <cellStyle name="Prosent 2 3 3 4" xfId="51634" xr:uid="{00000000-0005-0000-0000-0000DAC20000}"/>
    <cellStyle name="Prosent 2 3 3 4 2" xfId="51635" xr:uid="{00000000-0005-0000-0000-0000DBC20000}"/>
    <cellStyle name="Prosent 2 3 3 4 2 2" xfId="51636" xr:uid="{00000000-0005-0000-0000-0000DCC20000}"/>
    <cellStyle name="Prosent 2 3 3 4 3" xfId="51637" xr:uid="{00000000-0005-0000-0000-0000DDC20000}"/>
    <cellStyle name="Prosent 2 3 3 4_3. Chng in credit spreads" xfId="51638" xr:uid="{00000000-0005-0000-0000-0000DEC20000}"/>
    <cellStyle name="Prosent 2 3 3 5" xfId="51639" xr:uid="{00000000-0005-0000-0000-0000DFC20000}"/>
    <cellStyle name="Prosent 2 3 3 5 2" xfId="51640" xr:uid="{00000000-0005-0000-0000-0000E0C20000}"/>
    <cellStyle name="Prosent 2 3 3 5 2 2" xfId="51641" xr:uid="{00000000-0005-0000-0000-0000E1C20000}"/>
    <cellStyle name="Prosent 2 3 3 5 3" xfId="51642" xr:uid="{00000000-0005-0000-0000-0000E2C20000}"/>
    <cellStyle name="Prosent 2 3 3 5_3. Chng in credit spreads" xfId="51643" xr:uid="{00000000-0005-0000-0000-0000E3C20000}"/>
    <cellStyle name="Prosent 2 3 3 6" xfId="51644" xr:uid="{00000000-0005-0000-0000-0000E4C20000}"/>
    <cellStyle name="Prosent 2 3 3 6 2" xfId="51645" xr:uid="{00000000-0005-0000-0000-0000E5C20000}"/>
    <cellStyle name="Prosent 2 3 3 7" xfId="51646" xr:uid="{00000000-0005-0000-0000-0000E6C20000}"/>
    <cellStyle name="Prosent 2 3 3_3. Chng in credit spreads" xfId="51647" xr:uid="{00000000-0005-0000-0000-0000E7C20000}"/>
    <cellStyle name="Prosent 2 3 4" xfId="51648" xr:uid="{00000000-0005-0000-0000-0000E8C20000}"/>
    <cellStyle name="Prosent 2 3 4 2" xfId="51649" xr:uid="{00000000-0005-0000-0000-0000E9C20000}"/>
    <cellStyle name="Prosent 2 3 4 2 2" xfId="51650" xr:uid="{00000000-0005-0000-0000-0000EAC20000}"/>
    <cellStyle name="Prosent 2 3 4 2 2 2" xfId="51651" xr:uid="{00000000-0005-0000-0000-0000EBC20000}"/>
    <cellStyle name="Prosent 2 3 4 2 3" xfId="51652" xr:uid="{00000000-0005-0000-0000-0000ECC20000}"/>
    <cellStyle name="Prosent 2 3 4 2_3. Chng in credit spreads" xfId="51653" xr:uid="{00000000-0005-0000-0000-0000EDC20000}"/>
    <cellStyle name="Prosent 2 3 4 3" xfId="51654" xr:uid="{00000000-0005-0000-0000-0000EEC20000}"/>
    <cellStyle name="Prosent 2 3 4 3 2" xfId="51655" xr:uid="{00000000-0005-0000-0000-0000EFC20000}"/>
    <cellStyle name="Prosent 2 3 4 3 2 2" xfId="51656" xr:uid="{00000000-0005-0000-0000-0000F0C20000}"/>
    <cellStyle name="Prosent 2 3 4 3 3" xfId="51657" xr:uid="{00000000-0005-0000-0000-0000F1C20000}"/>
    <cellStyle name="Prosent 2 3 4 3_3. Chng in credit spreads" xfId="51658" xr:uid="{00000000-0005-0000-0000-0000F2C20000}"/>
    <cellStyle name="Prosent 2 3 4 4" xfId="51659" xr:uid="{00000000-0005-0000-0000-0000F3C20000}"/>
    <cellStyle name="Prosent 2 3 4 4 2" xfId="51660" xr:uid="{00000000-0005-0000-0000-0000F4C20000}"/>
    <cellStyle name="Prosent 2 3 4 4 2 2" xfId="51661" xr:uid="{00000000-0005-0000-0000-0000F5C20000}"/>
    <cellStyle name="Prosent 2 3 4 4 3" xfId="51662" xr:uid="{00000000-0005-0000-0000-0000F6C20000}"/>
    <cellStyle name="Prosent 2 3 4 4_3. Chng in credit spreads" xfId="51663" xr:uid="{00000000-0005-0000-0000-0000F7C20000}"/>
    <cellStyle name="Prosent 2 3 4 5" xfId="51664" xr:uid="{00000000-0005-0000-0000-0000F8C20000}"/>
    <cellStyle name="Prosent 2 3 4 5 2" xfId="51665" xr:uid="{00000000-0005-0000-0000-0000F9C20000}"/>
    <cellStyle name="Prosent 2 3 4 6" xfId="51666" xr:uid="{00000000-0005-0000-0000-0000FAC20000}"/>
    <cellStyle name="Prosent 2 3 4_3. Chng in credit spreads" xfId="51667" xr:uid="{00000000-0005-0000-0000-0000FBC20000}"/>
    <cellStyle name="Prosent 2 3 5" xfId="51668" xr:uid="{00000000-0005-0000-0000-0000FCC20000}"/>
    <cellStyle name="Prosent 2 3 5 2" xfId="51669" xr:uid="{00000000-0005-0000-0000-0000FDC20000}"/>
    <cellStyle name="Prosent 2 3 5 2 2" xfId="51670" xr:uid="{00000000-0005-0000-0000-0000FEC20000}"/>
    <cellStyle name="Prosent 2 3 5 3" xfId="51671" xr:uid="{00000000-0005-0000-0000-0000FFC20000}"/>
    <cellStyle name="Prosent 2 3 5 3 2" xfId="51672" xr:uid="{00000000-0005-0000-0000-000000C30000}"/>
    <cellStyle name="Prosent 2 3 5 4" xfId="51673" xr:uid="{00000000-0005-0000-0000-000001C30000}"/>
    <cellStyle name="Prosent 2 3 5_3. Chng in credit spreads" xfId="51674" xr:uid="{00000000-0005-0000-0000-000002C30000}"/>
    <cellStyle name="Prosent 2 3 6" xfId="51675" xr:uid="{00000000-0005-0000-0000-000003C30000}"/>
    <cellStyle name="Prosent 2 3 6 2" xfId="51676" xr:uid="{00000000-0005-0000-0000-000004C30000}"/>
    <cellStyle name="Prosent 2 3 6 2 2" xfId="51677" xr:uid="{00000000-0005-0000-0000-000005C30000}"/>
    <cellStyle name="Prosent 2 3 6 3" xfId="51678" xr:uid="{00000000-0005-0000-0000-000006C30000}"/>
    <cellStyle name="Prosent 2 3 6_3. Chng in credit spreads" xfId="51679" xr:uid="{00000000-0005-0000-0000-000007C30000}"/>
    <cellStyle name="Prosent 2 3 7" xfId="51680" xr:uid="{00000000-0005-0000-0000-000008C30000}"/>
    <cellStyle name="Prosent 2 3 7 2" xfId="51681" xr:uid="{00000000-0005-0000-0000-000009C30000}"/>
    <cellStyle name="Prosent 2 3 7 2 2" xfId="51682" xr:uid="{00000000-0005-0000-0000-00000AC30000}"/>
    <cellStyle name="Prosent 2 3 7 3" xfId="51683" xr:uid="{00000000-0005-0000-0000-00000BC30000}"/>
    <cellStyle name="Prosent 2 3 7_3. Chng in credit spreads" xfId="51684" xr:uid="{00000000-0005-0000-0000-00000CC30000}"/>
    <cellStyle name="Prosent 2 3 8" xfId="51685" xr:uid="{00000000-0005-0000-0000-00000DC30000}"/>
    <cellStyle name="Prosent 2 3 8 2" xfId="51686" xr:uid="{00000000-0005-0000-0000-00000EC30000}"/>
    <cellStyle name="Prosent 2 3 8 2 2" xfId="51687" xr:uid="{00000000-0005-0000-0000-00000FC30000}"/>
    <cellStyle name="Prosent 2 3 8 3" xfId="51688" xr:uid="{00000000-0005-0000-0000-000010C30000}"/>
    <cellStyle name="Prosent 2 3 8_3. Chng in credit spreads" xfId="51689" xr:uid="{00000000-0005-0000-0000-000011C30000}"/>
    <cellStyle name="Prosent 2 3_3. Chng in credit spreads" xfId="51690" xr:uid="{00000000-0005-0000-0000-000012C30000}"/>
    <cellStyle name="Prosent 2 4" xfId="36076" xr:uid="{00000000-0005-0000-0000-000013C30000}"/>
    <cellStyle name="Prosent 2 4 2" xfId="36316" xr:uid="{00000000-0005-0000-0000-000014C30000}"/>
    <cellStyle name="Prosent 2 4 2 2" xfId="40161" xr:uid="{00000000-0005-0000-0000-000015C30000}"/>
    <cellStyle name="Prosent 2 4 2 2 2" xfId="51691" xr:uid="{00000000-0005-0000-0000-000016C30000}"/>
    <cellStyle name="Prosent 2 4 2 2 2 2" xfId="51692" xr:uid="{00000000-0005-0000-0000-000017C30000}"/>
    <cellStyle name="Prosent 2 4 2 2 3" xfId="51693" xr:uid="{00000000-0005-0000-0000-000018C30000}"/>
    <cellStyle name="Prosent 2 4 2 2_3. Chng in credit spreads" xfId="51694" xr:uid="{00000000-0005-0000-0000-000019C30000}"/>
    <cellStyle name="Prosent 2 4 2 3" xfId="40160" xr:uid="{00000000-0005-0000-0000-00001AC30000}"/>
    <cellStyle name="Prosent 2 4 2 3 2" xfId="51695" xr:uid="{00000000-0005-0000-0000-00001BC30000}"/>
    <cellStyle name="Prosent 2 4 2 3 2 2" xfId="51696" xr:uid="{00000000-0005-0000-0000-00001CC30000}"/>
    <cellStyle name="Prosent 2 4 2 3 3" xfId="51697" xr:uid="{00000000-0005-0000-0000-00001DC30000}"/>
    <cellStyle name="Prosent 2 4 2 3_3. Chng in credit spreads" xfId="51698" xr:uid="{00000000-0005-0000-0000-00001EC30000}"/>
    <cellStyle name="Prosent 2 4 2 4" xfId="51699" xr:uid="{00000000-0005-0000-0000-00001FC30000}"/>
    <cellStyle name="Prosent 2 4 2 4 2" xfId="51700" xr:uid="{00000000-0005-0000-0000-000020C30000}"/>
    <cellStyle name="Prosent 2 4 2 4 2 2" xfId="51701" xr:uid="{00000000-0005-0000-0000-000021C30000}"/>
    <cellStyle name="Prosent 2 4 2 4 3" xfId="51702" xr:uid="{00000000-0005-0000-0000-000022C30000}"/>
    <cellStyle name="Prosent 2 4 2 4_3. Chng in credit spreads" xfId="51703" xr:uid="{00000000-0005-0000-0000-000023C30000}"/>
    <cellStyle name="Prosent 2 4 2 5" xfId="51704" xr:uid="{00000000-0005-0000-0000-000024C30000}"/>
    <cellStyle name="Prosent 2 4 2 5 2" xfId="51705" xr:uid="{00000000-0005-0000-0000-000025C30000}"/>
    <cellStyle name="Prosent 2 4 2 6" xfId="51706" xr:uid="{00000000-0005-0000-0000-000026C30000}"/>
    <cellStyle name="Prosent 2 4 2_3. Chng in credit spreads" xfId="51707" xr:uid="{00000000-0005-0000-0000-000027C30000}"/>
    <cellStyle name="Prosent 2 4 3" xfId="40162" xr:uid="{00000000-0005-0000-0000-000028C30000}"/>
    <cellStyle name="Prosent 2 4 3 2" xfId="51708" xr:uid="{00000000-0005-0000-0000-000029C30000}"/>
    <cellStyle name="Prosent 2 4 3 2 2" xfId="51709" xr:uid="{00000000-0005-0000-0000-00002AC30000}"/>
    <cellStyle name="Prosent 2 4 3 3" xfId="51710" xr:uid="{00000000-0005-0000-0000-00002BC30000}"/>
    <cellStyle name="Prosent 2 4 3_3. Chng in credit spreads" xfId="51711" xr:uid="{00000000-0005-0000-0000-00002CC30000}"/>
    <cellStyle name="Prosent 2 4 4" xfId="40163" xr:uid="{00000000-0005-0000-0000-00002DC30000}"/>
    <cellStyle name="Prosent 2 4 4 2" xfId="51712" xr:uid="{00000000-0005-0000-0000-00002EC30000}"/>
    <cellStyle name="Prosent 2 4 4 2 2" xfId="51713" xr:uid="{00000000-0005-0000-0000-00002FC30000}"/>
    <cellStyle name="Prosent 2 4 4 3" xfId="51714" xr:uid="{00000000-0005-0000-0000-000030C30000}"/>
    <cellStyle name="Prosent 2 4 4_3. Chng in credit spreads" xfId="51715" xr:uid="{00000000-0005-0000-0000-000031C30000}"/>
    <cellStyle name="Prosent 2 4 5" xfId="40159" xr:uid="{00000000-0005-0000-0000-000032C30000}"/>
    <cellStyle name="Prosent 2 4 5 2" xfId="51716" xr:uid="{00000000-0005-0000-0000-000033C30000}"/>
    <cellStyle name="Prosent 2 4 5 2 2" xfId="51717" xr:uid="{00000000-0005-0000-0000-000034C30000}"/>
    <cellStyle name="Prosent 2 4 5 3" xfId="51718" xr:uid="{00000000-0005-0000-0000-000035C30000}"/>
    <cellStyle name="Prosent 2 4 5_3. Chng in credit spreads" xfId="51719" xr:uid="{00000000-0005-0000-0000-000036C30000}"/>
    <cellStyle name="Prosent 2 4 6" xfId="51720" xr:uid="{00000000-0005-0000-0000-000037C30000}"/>
    <cellStyle name="Prosent 2 4 6 2" xfId="51721" xr:uid="{00000000-0005-0000-0000-000038C30000}"/>
    <cellStyle name="Prosent 2 4 6 2 2" xfId="51722" xr:uid="{00000000-0005-0000-0000-000039C30000}"/>
    <cellStyle name="Prosent 2 4 6 3" xfId="51723" xr:uid="{00000000-0005-0000-0000-00003AC30000}"/>
    <cellStyle name="Prosent 2 4 6_3. Chng in credit spreads" xfId="51724" xr:uid="{00000000-0005-0000-0000-00003BC30000}"/>
    <cellStyle name="Prosent 2 4 7" xfId="51725" xr:uid="{00000000-0005-0000-0000-00003CC30000}"/>
    <cellStyle name="Prosent 2 4_3. Chng in credit spreads" xfId="51726" xr:uid="{00000000-0005-0000-0000-00003DC30000}"/>
    <cellStyle name="Prosent 2 5" xfId="36105" xr:uid="{00000000-0005-0000-0000-00003EC30000}"/>
    <cellStyle name="Prosent 2 5 2" xfId="40165" xr:uid="{00000000-0005-0000-0000-00003FC30000}"/>
    <cellStyle name="Prosent 2 5 2 2" xfId="51727" xr:uid="{00000000-0005-0000-0000-000040C30000}"/>
    <cellStyle name="Prosent 2 5 2 2 2" xfId="51728" xr:uid="{00000000-0005-0000-0000-000041C30000}"/>
    <cellStyle name="Prosent 2 5 2 2 2 2" xfId="51729" xr:uid="{00000000-0005-0000-0000-000042C30000}"/>
    <cellStyle name="Prosent 2 5 2 2 3" xfId="51730" xr:uid="{00000000-0005-0000-0000-000043C30000}"/>
    <cellStyle name="Prosent 2 5 2 2_3. Chng in credit spreads" xfId="51731" xr:uid="{00000000-0005-0000-0000-000044C30000}"/>
    <cellStyle name="Prosent 2 5 2 3" xfId="51732" xr:uid="{00000000-0005-0000-0000-000045C30000}"/>
    <cellStyle name="Prosent 2 5 2 3 2" xfId="51733" xr:uid="{00000000-0005-0000-0000-000046C30000}"/>
    <cellStyle name="Prosent 2 5 2 3 2 2" xfId="51734" xr:uid="{00000000-0005-0000-0000-000047C30000}"/>
    <cellStyle name="Prosent 2 5 2 3 3" xfId="51735" xr:uid="{00000000-0005-0000-0000-000048C30000}"/>
    <cellStyle name="Prosent 2 5 2 3_3. Chng in credit spreads" xfId="51736" xr:uid="{00000000-0005-0000-0000-000049C30000}"/>
    <cellStyle name="Prosent 2 5 2 4" xfId="51737" xr:uid="{00000000-0005-0000-0000-00004AC30000}"/>
    <cellStyle name="Prosent 2 5 2 4 2" xfId="51738" xr:uid="{00000000-0005-0000-0000-00004BC30000}"/>
    <cellStyle name="Prosent 2 5 2 4 2 2" xfId="51739" xr:uid="{00000000-0005-0000-0000-00004CC30000}"/>
    <cellStyle name="Prosent 2 5 2 4 3" xfId="51740" xr:uid="{00000000-0005-0000-0000-00004DC30000}"/>
    <cellStyle name="Prosent 2 5 2 4_3. Chng in credit spreads" xfId="51741" xr:uid="{00000000-0005-0000-0000-00004EC30000}"/>
    <cellStyle name="Prosent 2 5 2 5" xfId="51742" xr:uid="{00000000-0005-0000-0000-00004FC30000}"/>
    <cellStyle name="Prosent 2 5 2 5 2" xfId="51743" xr:uid="{00000000-0005-0000-0000-000050C30000}"/>
    <cellStyle name="Prosent 2 5 2 6" xfId="51744" xr:uid="{00000000-0005-0000-0000-000051C30000}"/>
    <cellStyle name="Prosent 2 5 2_3. Chng in credit spreads" xfId="51745" xr:uid="{00000000-0005-0000-0000-000052C30000}"/>
    <cellStyle name="Prosent 2 5 3" xfId="40166" xr:uid="{00000000-0005-0000-0000-000053C30000}"/>
    <cellStyle name="Prosent 2 5 3 2" xfId="51746" xr:uid="{00000000-0005-0000-0000-000054C30000}"/>
    <cellStyle name="Prosent 2 5 3 2 2" xfId="51747" xr:uid="{00000000-0005-0000-0000-000055C30000}"/>
    <cellStyle name="Prosent 2 5 3 3" xfId="51748" xr:uid="{00000000-0005-0000-0000-000056C30000}"/>
    <cellStyle name="Prosent 2 5 3_3. Chng in credit spreads" xfId="51749" xr:uid="{00000000-0005-0000-0000-000057C30000}"/>
    <cellStyle name="Prosent 2 5 4" xfId="40164" xr:uid="{00000000-0005-0000-0000-000058C30000}"/>
    <cellStyle name="Prosent 2 5 4 2" xfId="51750" xr:uid="{00000000-0005-0000-0000-000059C30000}"/>
    <cellStyle name="Prosent 2 5 4 2 2" xfId="51751" xr:uid="{00000000-0005-0000-0000-00005AC30000}"/>
    <cellStyle name="Prosent 2 5 4 3" xfId="51752" xr:uid="{00000000-0005-0000-0000-00005BC30000}"/>
    <cellStyle name="Prosent 2 5 4_3. Chng in credit spreads" xfId="51753" xr:uid="{00000000-0005-0000-0000-00005CC30000}"/>
    <cellStyle name="Prosent 2 5 5" xfId="51754" xr:uid="{00000000-0005-0000-0000-00005DC30000}"/>
    <cellStyle name="Prosent 2 5 5 2" xfId="51755" xr:uid="{00000000-0005-0000-0000-00005EC30000}"/>
    <cellStyle name="Prosent 2 5 5 2 2" xfId="51756" xr:uid="{00000000-0005-0000-0000-00005FC30000}"/>
    <cellStyle name="Prosent 2 5 5 3" xfId="51757" xr:uid="{00000000-0005-0000-0000-000060C30000}"/>
    <cellStyle name="Prosent 2 5 5_3. Chng in credit spreads" xfId="51758" xr:uid="{00000000-0005-0000-0000-000061C30000}"/>
    <cellStyle name="Prosent 2 5 6" xfId="51759" xr:uid="{00000000-0005-0000-0000-000062C30000}"/>
    <cellStyle name="Prosent 2 5 6 2" xfId="51760" xr:uid="{00000000-0005-0000-0000-000063C30000}"/>
    <cellStyle name="Prosent 2 5 6 2 2" xfId="51761" xr:uid="{00000000-0005-0000-0000-000064C30000}"/>
    <cellStyle name="Prosent 2 5 6 3" xfId="51762" xr:uid="{00000000-0005-0000-0000-000065C30000}"/>
    <cellStyle name="Prosent 2 5 6_3. Chng in credit spreads" xfId="51763" xr:uid="{00000000-0005-0000-0000-000066C30000}"/>
    <cellStyle name="Prosent 2 5 7" xfId="51764" xr:uid="{00000000-0005-0000-0000-000067C30000}"/>
    <cellStyle name="Prosent 2 5_3. Chng in credit spreads" xfId="51765" xr:uid="{00000000-0005-0000-0000-000068C30000}"/>
    <cellStyle name="Prosent 2 6" xfId="35985" xr:uid="{00000000-0005-0000-0000-000069C30000}"/>
    <cellStyle name="Prosent 2 6 2" xfId="40167" xr:uid="{00000000-0005-0000-0000-00006AC30000}"/>
    <cellStyle name="Prosent 2 6 2 2" xfId="51766" xr:uid="{00000000-0005-0000-0000-00006BC30000}"/>
    <cellStyle name="Prosent 2 6 2 2 2" xfId="51767" xr:uid="{00000000-0005-0000-0000-00006CC30000}"/>
    <cellStyle name="Prosent 2 6 2 2 2 2" xfId="51768" xr:uid="{00000000-0005-0000-0000-00006DC30000}"/>
    <cellStyle name="Prosent 2 6 2 2 3" xfId="51769" xr:uid="{00000000-0005-0000-0000-00006EC30000}"/>
    <cellStyle name="Prosent 2 6 2 2_3. Chng in credit spreads" xfId="51770" xr:uid="{00000000-0005-0000-0000-00006FC30000}"/>
    <cellStyle name="Prosent 2 6 2 3" xfId="51771" xr:uid="{00000000-0005-0000-0000-000070C30000}"/>
    <cellStyle name="Prosent 2 6 2 3 2" xfId="51772" xr:uid="{00000000-0005-0000-0000-000071C30000}"/>
    <cellStyle name="Prosent 2 6 2 3 2 2" xfId="51773" xr:uid="{00000000-0005-0000-0000-000072C30000}"/>
    <cellStyle name="Prosent 2 6 2 3 3" xfId="51774" xr:uid="{00000000-0005-0000-0000-000073C30000}"/>
    <cellStyle name="Prosent 2 6 2 3_3. Chng in credit spreads" xfId="51775" xr:uid="{00000000-0005-0000-0000-000074C30000}"/>
    <cellStyle name="Prosent 2 6 2 4" xfId="51776" xr:uid="{00000000-0005-0000-0000-000075C30000}"/>
    <cellStyle name="Prosent 2 6 2 4 2" xfId="51777" xr:uid="{00000000-0005-0000-0000-000076C30000}"/>
    <cellStyle name="Prosent 2 6 2 4 2 2" xfId="51778" xr:uid="{00000000-0005-0000-0000-000077C30000}"/>
    <cellStyle name="Prosent 2 6 2 4 3" xfId="51779" xr:uid="{00000000-0005-0000-0000-000078C30000}"/>
    <cellStyle name="Prosent 2 6 2 4_3. Chng in credit spreads" xfId="51780" xr:uid="{00000000-0005-0000-0000-000079C30000}"/>
    <cellStyle name="Prosent 2 6 2 5" xfId="51781" xr:uid="{00000000-0005-0000-0000-00007AC30000}"/>
    <cellStyle name="Prosent 2 6 2 5 2" xfId="51782" xr:uid="{00000000-0005-0000-0000-00007BC30000}"/>
    <cellStyle name="Prosent 2 6 2 6" xfId="51783" xr:uid="{00000000-0005-0000-0000-00007CC30000}"/>
    <cellStyle name="Prosent 2 6 2_3. Chng in credit spreads" xfId="51784" xr:uid="{00000000-0005-0000-0000-00007DC30000}"/>
    <cellStyle name="Prosent 2 6 3" xfId="51785" xr:uid="{00000000-0005-0000-0000-00007EC30000}"/>
    <cellStyle name="Prosent 2 6 3 2" xfId="51786" xr:uid="{00000000-0005-0000-0000-00007FC30000}"/>
    <cellStyle name="Prosent 2 6 3 2 2" xfId="51787" xr:uid="{00000000-0005-0000-0000-000080C30000}"/>
    <cellStyle name="Prosent 2 6 3 3" xfId="51788" xr:uid="{00000000-0005-0000-0000-000081C30000}"/>
    <cellStyle name="Prosent 2 6 3_3. Chng in credit spreads" xfId="51789" xr:uid="{00000000-0005-0000-0000-000082C30000}"/>
    <cellStyle name="Prosent 2 6 4" xfId="51790" xr:uid="{00000000-0005-0000-0000-000083C30000}"/>
    <cellStyle name="Prosent 2 6 4 2" xfId="51791" xr:uid="{00000000-0005-0000-0000-000084C30000}"/>
    <cellStyle name="Prosent 2 6 4 2 2" xfId="51792" xr:uid="{00000000-0005-0000-0000-000085C30000}"/>
    <cellStyle name="Prosent 2 6 4 3" xfId="51793" xr:uid="{00000000-0005-0000-0000-000086C30000}"/>
    <cellStyle name="Prosent 2 6 4_3. Chng in credit spreads" xfId="51794" xr:uid="{00000000-0005-0000-0000-000087C30000}"/>
    <cellStyle name="Prosent 2 6 5" xfId="51795" xr:uid="{00000000-0005-0000-0000-000088C30000}"/>
    <cellStyle name="Prosent 2 6 5 2" xfId="51796" xr:uid="{00000000-0005-0000-0000-000089C30000}"/>
    <cellStyle name="Prosent 2 6 5 2 2" xfId="51797" xr:uid="{00000000-0005-0000-0000-00008AC30000}"/>
    <cellStyle name="Prosent 2 6 5 3" xfId="51798" xr:uid="{00000000-0005-0000-0000-00008BC30000}"/>
    <cellStyle name="Prosent 2 6 5_3. Chng in credit spreads" xfId="51799" xr:uid="{00000000-0005-0000-0000-00008CC30000}"/>
    <cellStyle name="Prosent 2 6 6" xfId="51800" xr:uid="{00000000-0005-0000-0000-00008DC30000}"/>
    <cellStyle name="Prosent 2 6 6 2" xfId="51801" xr:uid="{00000000-0005-0000-0000-00008EC30000}"/>
    <cellStyle name="Prosent 2 6 7" xfId="51802" xr:uid="{00000000-0005-0000-0000-00008FC30000}"/>
    <cellStyle name="Prosent 2 6_3. Chng in credit spreads" xfId="51803" xr:uid="{00000000-0005-0000-0000-000090C30000}"/>
    <cellStyle name="Prosent 2 7" xfId="36099" xr:uid="{00000000-0005-0000-0000-000091C30000}"/>
    <cellStyle name="Prosent 2 7 2" xfId="40168" xr:uid="{00000000-0005-0000-0000-000092C30000}"/>
    <cellStyle name="Prosent 2 7 2 2" xfId="51804" xr:uid="{00000000-0005-0000-0000-000093C30000}"/>
    <cellStyle name="Prosent 2 7 2 2 2" xfId="51805" xr:uid="{00000000-0005-0000-0000-000094C30000}"/>
    <cellStyle name="Prosent 2 7 2 2 2 2" xfId="51806" xr:uid="{00000000-0005-0000-0000-000095C30000}"/>
    <cellStyle name="Prosent 2 7 2 2 3" xfId="51807" xr:uid="{00000000-0005-0000-0000-000096C30000}"/>
    <cellStyle name="Prosent 2 7 2 2_3. Chng in credit spreads" xfId="51808" xr:uid="{00000000-0005-0000-0000-000097C30000}"/>
    <cellStyle name="Prosent 2 7 2 3" xfId="51809" xr:uid="{00000000-0005-0000-0000-000098C30000}"/>
    <cellStyle name="Prosent 2 7 2 3 2" xfId="51810" xr:uid="{00000000-0005-0000-0000-000099C30000}"/>
    <cellStyle name="Prosent 2 7 2 3 2 2" xfId="51811" xr:uid="{00000000-0005-0000-0000-00009AC30000}"/>
    <cellStyle name="Prosent 2 7 2 3 3" xfId="51812" xr:uid="{00000000-0005-0000-0000-00009BC30000}"/>
    <cellStyle name="Prosent 2 7 2 3_3. Chng in credit spreads" xfId="51813" xr:uid="{00000000-0005-0000-0000-00009CC30000}"/>
    <cellStyle name="Prosent 2 7 2 4" xfId="51814" xr:uid="{00000000-0005-0000-0000-00009DC30000}"/>
    <cellStyle name="Prosent 2 7 2 4 2" xfId="51815" xr:uid="{00000000-0005-0000-0000-00009EC30000}"/>
    <cellStyle name="Prosent 2 7 2 5" xfId="51816" xr:uid="{00000000-0005-0000-0000-00009FC30000}"/>
    <cellStyle name="Prosent 2 7 2_3. Chng in credit spreads" xfId="51817" xr:uid="{00000000-0005-0000-0000-0000A0C30000}"/>
    <cellStyle name="Prosent 2 7 3" xfId="51818" xr:uid="{00000000-0005-0000-0000-0000A1C30000}"/>
    <cellStyle name="Prosent 2 7 3 2" xfId="51819" xr:uid="{00000000-0005-0000-0000-0000A2C30000}"/>
    <cellStyle name="Prosent 2 7 3 2 2" xfId="51820" xr:uid="{00000000-0005-0000-0000-0000A3C30000}"/>
    <cellStyle name="Prosent 2 7 3 3" xfId="51821" xr:uid="{00000000-0005-0000-0000-0000A4C30000}"/>
    <cellStyle name="Prosent 2 7 3_3. Chng in credit spreads" xfId="51822" xr:uid="{00000000-0005-0000-0000-0000A5C30000}"/>
    <cellStyle name="Prosent 2 7 4" xfId="51823" xr:uid="{00000000-0005-0000-0000-0000A6C30000}"/>
    <cellStyle name="Prosent 2 7 4 2" xfId="51824" xr:uid="{00000000-0005-0000-0000-0000A7C30000}"/>
    <cellStyle name="Prosent 2 7 4 2 2" xfId="51825" xr:uid="{00000000-0005-0000-0000-0000A8C30000}"/>
    <cellStyle name="Prosent 2 7 4 3" xfId="51826" xr:uid="{00000000-0005-0000-0000-0000A9C30000}"/>
    <cellStyle name="Prosent 2 7 4_3. Chng in credit spreads" xfId="51827" xr:uid="{00000000-0005-0000-0000-0000AAC30000}"/>
    <cellStyle name="Prosent 2 7 5" xfId="51828" xr:uid="{00000000-0005-0000-0000-0000ABC30000}"/>
    <cellStyle name="Prosent 2 7 5 2" xfId="51829" xr:uid="{00000000-0005-0000-0000-0000ACC30000}"/>
    <cellStyle name="Prosent 2 7 5 2 2" xfId="51830" xr:uid="{00000000-0005-0000-0000-0000ADC30000}"/>
    <cellStyle name="Prosent 2 7 5 3" xfId="51831" xr:uid="{00000000-0005-0000-0000-0000AEC30000}"/>
    <cellStyle name="Prosent 2 7 5_3. Chng in credit spreads" xfId="51832" xr:uid="{00000000-0005-0000-0000-0000AFC30000}"/>
    <cellStyle name="Prosent 2 7 6" xfId="51833" xr:uid="{00000000-0005-0000-0000-0000B0C30000}"/>
    <cellStyle name="Prosent 2 7 6 2" xfId="51834" xr:uid="{00000000-0005-0000-0000-0000B1C30000}"/>
    <cellStyle name="Prosent 2 7 7" xfId="51835" xr:uid="{00000000-0005-0000-0000-0000B2C30000}"/>
    <cellStyle name="Prosent 2 7_3. Chng in credit spreads" xfId="51836" xr:uid="{00000000-0005-0000-0000-0000B3C30000}"/>
    <cellStyle name="Prosent 2 8" xfId="36910" xr:uid="{00000000-0005-0000-0000-0000B4C30000}"/>
    <cellStyle name="Prosent 2 8 2" xfId="51837" xr:uid="{00000000-0005-0000-0000-0000B5C30000}"/>
    <cellStyle name="Prosent 2 8 2 2" xfId="51838" xr:uid="{00000000-0005-0000-0000-0000B6C30000}"/>
    <cellStyle name="Prosent 2 8 3" xfId="51839" xr:uid="{00000000-0005-0000-0000-0000B7C30000}"/>
    <cellStyle name="Prosent 2 8 3 2" xfId="51840" xr:uid="{00000000-0005-0000-0000-0000B8C30000}"/>
    <cellStyle name="Prosent 2 8 4" xfId="51841" xr:uid="{00000000-0005-0000-0000-0000B9C30000}"/>
    <cellStyle name="Prosent 2 8 4 2" xfId="51842" xr:uid="{00000000-0005-0000-0000-0000BAC30000}"/>
    <cellStyle name="Prosent 2 8 5" xfId="51843" xr:uid="{00000000-0005-0000-0000-0000BBC30000}"/>
    <cellStyle name="Prosent 2 8 5 2" xfId="51844" xr:uid="{00000000-0005-0000-0000-0000BCC30000}"/>
    <cellStyle name="Prosent 2 8 6" xfId="51845" xr:uid="{00000000-0005-0000-0000-0000BDC30000}"/>
    <cellStyle name="Prosent 2 8_3. Chng in credit spreads" xfId="51846" xr:uid="{00000000-0005-0000-0000-0000BEC30000}"/>
    <cellStyle name="Prosent 2 9" xfId="51847" xr:uid="{00000000-0005-0000-0000-0000BFC30000}"/>
    <cellStyle name="Prosent 2 9 2" xfId="51848" xr:uid="{00000000-0005-0000-0000-0000C0C30000}"/>
    <cellStyle name="Prosent 2 9 2 2" xfId="51849" xr:uid="{00000000-0005-0000-0000-0000C1C30000}"/>
    <cellStyle name="Prosent 2 9 2 2 2" xfId="51850" xr:uid="{00000000-0005-0000-0000-0000C2C30000}"/>
    <cellStyle name="Prosent 2 9 2 3" xfId="51851" xr:uid="{00000000-0005-0000-0000-0000C3C30000}"/>
    <cellStyle name="Prosent 2 9 2_3. Chng in credit spreads" xfId="51852" xr:uid="{00000000-0005-0000-0000-0000C4C30000}"/>
    <cellStyle name="Prosent 2 9 3" xfId="51853" xr:uid="{00000000-0005-0000-0000-0000C5C30000}"/>
    <cellStyle name="Prosent 2 9 3 2" xfId="51854" xr:uid="{00000000-0005-0000-0000-0000C6C30000}"/>
    <cellStyle name="Prosent 2 9 3 2 2" xfId="51855" xr:uid="{00000000-0005-0000-0000-0000C7C30000}"/>
    <cellStyle name="Prosent 2 9 3 3" xfId="51856" xr:uid="{00000000-0005-0000-0000-0000C8C30000}"/>
    <cellStyle name="Prosent 2 9 3_3. Chng in credit spreads" xfId="51857" xr:uid="{00000000-0005-0000-0000-0000C9C30000}"/>
    <cellStyle name="Prosent 2 9 4" xfId="51858" xr:uid="{00000000-0005-0000-0000-0000CAC30000}"/>
    <cellStyle name="Prosent 2 9 4 2" xfId="51859" xr:uid="{00000000-0005-0000-0000-0000CBC30000}"/>
    <cellStyle name="Prosent 2 9 5" xfId="51860" xr:uid="{00000000-0005-0000-0000-0000CCC30000}"/>
    <cellStyle name="Prosent 2 9_3. Chng in credit spreads" xfId="51861" xr:uid="{00000000-0005-0000-0000-0000CDC30000}"/>
    <cellStyle name="Prosent 2_3. Chng in credit spreads" xfId="51862" xr:uid="{00000000-0005-0000-0000-0000CEC30000}"/>
    <cellStyle name="Prosent 20" xfId="51863" xr:uid="{00000000-0005-0000-0000-0000CFC30000}"/>
    <cellStyle name="Prosent 20 2" xfId="51864" xr:uid="{00000000-0005-0000-0000-0000D0C30000}"/>
    <cellStyle name="Prosent 3" xfId="9883" xr:uid="{00000000-0005-0000-0000-0000D1C30000}"/>
    <cellStyle name="Prosent 3 2" xfId="9884" xr:uid="{00000000-0005-0000-0000-0000D2C30000}"/>
    <cellStyle name="Prosent 3 2 2" xfId="34388" xr:uid="{00000000-0005-0000-0000-0000D3C30000}"/>
    <cellStyle name="Prosent 3 2 2 2" xfId="34389" xr:uid="{00000000-0005-0000-0000-0000D4C30000}"/>
    <cellStyle name="Prosent 3 2 2 3" xfId="34390" xr:uid="{00000000-0005-0000-0000-0000D5C30000}"/>
    <cellStyle name="Prosent 3 2 2 4" xfId="36078" xr:uid="{00000000-0005-0000-0000-0000D6C30000}"/>
    <cellStyle name="Prosent 3 2 2_AVA DVA EL" xfId="34391" xr:uid="{00000000-0005-0000-0000-0000D7C30000}"/>
    <cellStyle name="Prosent 3 2 3" xfId="34392" xr:uid="{00000000-0005-0000-0000-0000D8C30000}"/>
    <cellStyle name="Prosent 3 2 3 2" xfId="36133" xr:uid="{00000000-0005-0000-0000-0000D9C30000}"/>
    <cellStyle name="Prosent 3 2 4" xfId="36002" xr:uid="{00000000-0005-0000-0000-0000DAC30000}"/>
    <cellStyle name="Prosent 3 2 5" xfId="36086" xr:uid="{00000000-0005-0000-0000-0000DBC30000}"/>
    <cellStyle name="Prosent 3 2_3. Chng in credit spreads" xfId="51865" xr:uid="{00000000-0005-0000-0000-0000DCC30000}"/>
    <cellStyle name="Prosent 3 3" xfId="9885" xr:uid="{00000000-0005-0000-0000-0000DDC30000}"/>
    <cellStyle name="Prosent 3 3 2" xfId="34393" xr:uid="{00000000-0005-0000-0000-0000DEC30000}"/>
    <cellStyle name="Prosent 3 3 2 2" xfId="36162" xr:uid="{00000000-0005-0000-0000-0000DFC30000}"/>
    <cellStyle name="Prosent 3 3 3" xfId="51866" xr:uid="{00000000-0005-0000-0000-0000E0C30000}"/>
    <cellStyle name="Prosent 3 3 3 2" xfId="51867" xr:uid="{00000000-0005-0000-0000-0000E1C30000}"/>
    <cellStyle name="Prosent 3 3 4" xfId="51868" xr:uid="{00000000-0005-0000-0000-0000E2C30000}"/>
    <cellStyle name="Prosent 3 3_3. Chng in credit spreads" xfId="51869" xr:uid="{00000000-0005-0000-0000-0000E3C30000}"/>
    <cellStyle name="Prosent 3 4" xfId="9886" xr:uid="{00000000-0005-0000-0000-0000E4C30000}"/>
    <cellStyle name="Prosent 3 4 2" xfId="34394" xr:uid="{00000000-0005-0000-0000-0000E5C30000}"/>
    <cellStyle name="Prosent 3 4 2 2" xfId="36319" xr:uid="{00000000-0005-0000-0000-0000E6C30000}"/>
    <cellStyle name="Prosent 3 4 3" xfId="34395" xr:uid="{00000000-0005-0000-0000-0000E7C30000}"/>
    <cellStyle name="Prosent 3 4 4" xfId="51870" xr:uid="{00000000-0005-0000-0000-0000E8C30000}"/>
    <cellStyle name="Prosent 3 4_AVA DVA EL" xfId="34396" xr:uid="{00000000-0005-0000-0000-0000E9C30000}"/>
    <cellStyle name="Prosent 3 5" xfId="34397" xr:uid="{00000000-0005-0000-0000-0000EAC30000}"/>
    <cellStyle name="Prosent 3 6" xfId="35991" xr:uid="{00000000-0005-0000-0000-0000EBC30000}"/>
    <cellStyle name="Prosent 3 7" xfId="36094" xr:uid="{00000000-0005-0000-0000-0000ECC30000}"/>
    <cellStyle name="Prosent 3 8" xfId="36911" xr:uid="{00000000-0005-0000-0000-0000EDC30000}"/>
    <cellStyle name="Prosent 3_3. Chng in credit spreads" xfId="51871" xr:uid="{00000000-0005-0000-0000-0000EEC30000}"/>
    <cellStyle name="Prosent 4" xfId="9887" xr:uid="{00000000-0005-0000-0000-0000EFC30000}"/>
    <cellStyle name="Prosent 4 10" xfId="36912" xr:uid="{00000000-0005-0000-0000-0000F0C30000}"/>
    <cellStyle name="Prosent 4 2" xfId="9888" xr:uid="{00000000-0005-0000-0000-0000F1C30000}"/>
    <cellStyle name="Prosent 4 2 2" xfId="34398" xr:uid="{00000000-0005-0000-0000-0000F2C30000}"/>
    <cellStyle name="Prosent 4 2 2 2" xfId="36080" xr:uid="{00000000-0005-0000-0000-0000F3C30000}"/>
    <cellStyle name="Prosent 4 2 3" xfId="36001" xr:uid="{00000000-0005-0000-0000-0000F4C30000}"/>
    <cellStyle name="Prosent 4 2 3 2" xfId="51872" xr:uid="{00000000-0005-0000-0000-0000F5C30000}"/>
    <cellStyle name="Prosent 4 2_3. Chng in credit spreads" xfId="51873" xr:uid="{00000000-0005-0000-0000-0000F6C30000}"/>
    <cellStyle name="Prosent 4 3" xfId="9889" xr:uid="{00000000-0005-0000-0000-0000F7C30000}"/>
    <cellStyle name="Prosent 4 3 2" xfId="9890" xr:uid="{00000000-0005-0000-0000-0000F8C30000}"/>
    <cellStyle name="Prosent 4 3 2 2" xfId="36165" xr:uid="{00000000-0005-0000-0000-0000F9C30000}"/>
    <cellStyle name="Prosent 4 3 3" xfId="51874" xr:uid="{00000000-0005-0000-0000-0000FAC30000}"/>
    <cellStyle name="Prosent 4 3_AVA DVA EL" xfId="34399" xr:uid="{00000000-0005-0000-0000-0000FBC30000}"/>
    <cellStyle name="Prosent 4 4" xfId="9891" xr:uid="{00000000-0005-0000-0000-0000FCC30000}"/>
    <cellStyle name="Prosent 4 4 2" xfId="9892" xr:uid="{00000000-0005-0000-0000-0000FDC30000}"/>
    <cellStyle name="Prosent 4 4 2 2" xfId="36322" xr:uid="{00000000-0005-0000-0000-0000FEC30000}"/>
    <cellStyle name="Prosent 4 4_AVA DVA EL" xfId="34400" xr:uid="{00000000-0005-0000-0000-0000FFC30000}"/>
    <cellStyle name="Prosent 4 5" xfId="34401" xr:uid="{00000000-0005-0000-0000-000000C40000}"/>
    <cellStyle name="Prosent 4 5 2" xfId="34402" xr:uid="{00000000-0005-0000-0000-000001C40000}"/>
    <cellStyle name="Prosent 4 5 3" xfId="34403" xr:uid="{00000000-0005-0000-0000-000002C40000}"/>
    <cellStyle name="Prosent 4 5 4" xfId="36079" xr:uid="{00000000-0005-0000-0000-000003C40000}"/>
    <cellStyle name="Prosent 4 5_AVA DVA EL" xfId="34404" xr:uid="{00000000-0005-0000-0000-000004C40000}"/>
    <cellStyle name="Prosent 4 6" xfId="34405" xr:uid="{00000000-0005-0000-0000-000005C40000}"/>
    <cellStyle name="Prosent 4 6 2" xfId="34406" xr:uid="{00000000-0005-0000-0000-000006C40000}"/>
    <cellStyle name="Prosent 4 6 3" xfId="34407" xr:uid="{00000000-0005-0000-0000-000007C40000}"/>
    <cellStyle name="Prosent 4 6 4" xfId="36419" xr:uid="{00000000-0005-0000-0000-000008C40000}"/>
    <cellStyle name="Prosent 4 6_AVA DVA EL" xfId="34408" xr:uid="{00000000-0005-0000-0000-000009C40000}"/>
    <cellStyle name="Prosent 4 7" xfId="34409" xr:uid="{00000000-0005-0000-0000-00000AC40000}"/>
    <cellStyle name="Prosent 4 8" xfId="35992" xr:uid="{00000000-0005-0000-0000-00000BC40000}"/>
    <cellStyle name="Prosent 4 9" xfId="36093" xr:uid="{00000000-0005-0000-0000-00000CC40000}"/>
    <cellStyle name="Prosent 4_3. Chng in credit spreads" xfId="51875" xr:uid="{00000000-0005-0000-0000-00000DC40000}"/>
    <cellStyle name="Prosent 5" xfId="9893" xr:uid="{00000000-0005-0000-0000-00000EC40000}"/>
    <cellStyle name="Prosent 5 10" xfId="36913"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76" xr:uid="{00000000-0005-0000-0000-000013C40000}"/>
    <cellStyle name="Prosent 5 2 2_AVA DVA EL" xfId="34410" xr:uid="{00000000-0005-0000-0000-000014C40000}"/>
    <cellStyle name="Prosent 5 2 3" xfId="9897" xr:uid="{00000000-0005-0000-0000-000015C40000}"/>
    <cellStyle name="Prosent 5 2 3 2" xfId="36138" xr:uid="{00000000-0005-0000-0000-000016C40000}"/>
    <cellStyle name="Prosent 5 2 4" xfId="36914" xr:uid="{00000000-0005-0000-0000-000017C40000}"/>
    <cellStyle name="Prosent 5 2_3. Chng in credit spreads" xfId="51877" xr:uid="{00000000-0005-0000-0000-000018C40000}"/>
    <cellStyle name="Prosent 5 3" xfId="9898" xr:uid="{00000000-0005-0000-0000-000019C40000}"/>
    <cellStyle name="Prosent 5 3 2" xfId="9899" xr:uid="{00000000-0005-0000-0000-00001AC40000}"/>
    <cellStyle name="Prosent 5 3 2 2" xfId="36168" xr:uid="{00000000-0005-0000-0000-00001BC40000}"/>
    <cellStyle name="Prosent 5 3 3" xfId="51878" xr:uid="{00000000-0005-0000-0000-00001CC40000}"/>
    <cellStyle name="Prosent 5 3_AVA DVA EL" xfId="34411" xr:uid="{00000000-0005-0000-0000-00001DC40000}"/>
    <cellStyle name="Prosent 5 4" xfId="9900" xr:uid="{00000000-0005-0000-0000-00001EC40000}"/>
    <cellStyle name="Prosent 5 4 2" xfId="9901" xr:uid="{00000000-0005-0000-0000-00001FC40000}"/>
    <cellStyle name="Prosent 5 4 2 2" xfId="36325" xr:uid="{00000000-0005-0000-0000-000020C40000}"/>
    <cellStyle name="Prosent 5 4 3" xfId="51879" xr:uid="{00000000-0005-0000-0000-000021C40000}"/>
    <cellStyle name="Prosent 5 4_AVA DVA EL" xfId="34412" xr:uid="{00000000-0005-0000-0000-000022C40000}"/>
    <cellStyle name="Prosent 5 5" xfId="34413" xr:uid="{00000000-0005-0000-0000-000023C40000}"/>
    <cellStyle name="Prosent 5 5 2" xfId="36081" xr:uid="{00000000-0005-0000-0000-000024C40000}"/>
    <cellStyle name="Prosent 5 6" xfId="36110" xr:uid="{00000000-0005-0000-0000-000025C40000}"/>
    <cellStyle name="Prosent 5 7" xfId="36420" xr:uid="{00000000-0005-0000-0000-000026C40000}"/>
    <cellStyle name="Prosent 5 8" xfId="35993" xr:uid="{00000000-0005-0000-0000-000027C40000}"/>
    <cellStyle name="Prosent 5 9" xfId="36092" xr:uid="{00000000-0005-0000-0000-000028C40000}"/>
    <cellStyle name="Prosent 5_3. Chng in credit spreads" xfId="51880" xr:uid="{00000000-0005-0000-0000-000029C40000}"/>
    <cellStyle name="Prosent 6" xfId="9902" xr:uid="{00000000-0005-0000-0000-00002AC40000}"/>
    <cellStyle name="Prosent 6 10" xfId="36084"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4" xr:uid="{00000000-0005-0000-0000-00002FC40000}"/>
    <cellStyle name="Prosent 6 2 3" xfId="9906" xr:uid="{00000000-0005-0000-0000-000030C40000}"/>
    <cellStyle name="Prosent 6 2 3 2" xfId="36141" xr:uid="{00000000-0005-0000-0000-000031C40000}"/>
    <cellStyle name="Prosent 6 2 4" xfId="36915" xr:uid="{00000000-0005-0000-0000-000032C40000}"/>
    <cellStyle name="Prosent 6 2_4Q16" xfId="34415"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6" xr:uid="{00000000-0005-0000-0000-000037C40000}"/>
    <cellStyle name="Prosent 6 3 3" xfId="9910" xr:uid="{00000000-0005-0000-0000-000038C40000}"/>
    <cellStyle name="Prosent 6 3 3 2" xfId="36171" xr:uid="{00000000-0005-0000-0000-000039C40000}"/>
    <cellStyle name="Prosent 6 3 4" xfId="36916" xr:uid="{00000000-0005-0000-0000-00003AC40000}"/>
    <cellStyle name="Prosent 6 3_4Q16" xfId="34417"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18" xr:uid="{00000000-0005-0000-0000-00003FC40000}"/>
    <cellStyle name="Prosent 6 4 3" xfId="9914" xr:uid="{00000000-0005-0000-0000-000040C40000}"/>
    <cellStyle name="Prosent 6 4 3 2" xfId="36328" xr:uid="{00000000-0005-0000-0000-000041C40000}"/>
    <cellStyle name="Prosent 6 4 4" xfId="36917" xr:uid="{00000000-0005-0000-0000-000042C40000}"/>
    <cellStyle name="Prosent 6 4_4Q16" xfId="34419" xr:uid="{00000000-0005-0000-0000-000043C40000}"/>
    <cellStyle name="Prosent 6 5" xfId="9915" xr:uid="{00000000-0005-0000-0000-000044C40000}"/>
    <cellStyle name="Prosent 6 5 2" xfId="9916" xr:uid="{00000000-0005-0000-0000-000045C40000}"/>
    <cellStyle name="Prosent 6 5_AVA DVA EL" xfId="34420" xr:uid="{00000000-0005-0000-0000-000046C40000}"/>
    <cellStyle name="Prosent 6 6" xfId="9917" xr:uid="{00000000-0005-0000-0000-000047C40000}"/>
    <cellStyle name="Prosent 6 6 2" xfId="34421" xr:uid="{00000000-0005-0000-0000-000048C40000}"/>
    <cellStyle name="Prosent 6 6 3" xfId="34422" xr:uid="{00000000-0005-0000-0000-000049C40000}"/>
    <cellStyle name="Prosent 6 6_AVA DVA EL" xfId="34423" xr:uid="{00000000-0005-0000-0000-00004AC40000}"/>
    <cellStyle name="Prosent 6 7" xfId="34424" xr:uid="{00000000-0005-0000-0000-00004BC40000}"/>
    <cellStyle name="Prosent 6 7 2" xfId="36112" xr:uid="{00000000-0005-0000-0000-00004CC40000}"/>
    <cellStyle name="Prosent 6 8" xfId="36424" xr:uid="{00000000-0005-0000-0000-00004DC40000}"/>
    <cellStyle name="Prosent 6 9" xfId="36005" xr:uid="{00000000-0005-0000-0000-00004EC40000}"/>
    <cellStyle name="Prosent 6_3. Chng in credit spreads" xfId="51881"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2" xr:uid="{00000000-0005-0000-0000-000054C40000}"/>
    <cellStyle name="Prosent 7 2 2_AVA DVA EL" xfId="34425" xr:uid="{00000000-0005-0000-0000-000055C40000}"/>
    <cellStyle name="Prosent 7 2 3" xfId="9922" xr:uid="{00000000-0005-0000-0000-000056C40000}"/>
    <cellStyle name="Prosent 7 2 3 2" xfId="36144" xr:uid="{00000000-0005-0000-0000-000057C40000}"/>
    <cellStyle name="Prosent 7 2 4" xfId="36919" xr:uid="{00000000-0005-0000-0000-000058C40000}"/>
    <cellStyle name="Prosent 7 2_3. Chng in credit spreads" xfId="51883" xr:uid="{00000000-0005-0000-0000-000059C40000}"/>
    <cellStyle name="Prosent 7 3" xfId="9923" xr:uid="{00000000-0005-0000-0000-00005AC40000}"/>
    <cellStyle name="Prosent 7 3 2" xfId="9924" xr:uid="{00000000-0005-0000-0000-00005BC40000}"/>
    <cellStyle name="Prosent 7 3 2 2" xfId="36174" xr:uid="{00000000-0005-0000-0000-00005CC40000}"/>
    <cellStyle name="Prosent 7 3 3" xfId="51884" xr:uid="{00000000-0005-0000-0000-00005DC40000}"/>
    <cellStyle name="Prosent 7 3_AVA DVA EL" xfId="34426" xr:uid="{00000000-0005-0000-0000-00005EC40000}"/>
    <cellStyle name="Prosent 7 4" xfId="9925" xr:uid="{00000000-0005-0000-0000-00005FC40000}"/>
    <cellStyle name="Prosent 7 4 2" xfId="36115" xr:uid="{00000000-0005-0000-0000-000060C40000}"/>
    <cellStyle name="Prosent 7 5" xfId="36918" xr:uid="{00000000-0005-0000-0000-000061C40000}"/>
    <cellStyle name="Prosent 7 5 2" xfId="51885" xr:uid="{00000000-0005-0000-0000-000062C40000}"/>
    <cellStyle name="Prosent 7_3. Chng in credit spreads" xfId="51886"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47" xr:uid="{00000000-0005-0000-0000-000067C40000}"/>
    <cellStyle name="Prosent 8 2 3" xfId="51887" xr:uid="{00000000-0005-0000-0000-000068C40000}"/>
    <cellStyle name="Prosent 8 2_3. Chng in credit spreads" xfId="51888" xr:uid="{00000000-0005-0000-0000-000069C40000}"/>
    <cellStyle name="Prosent 8 3" xfId="9929" xr:uid="{00000000-0005-0000-0000-00006AC40000}"/>
    <cellStyle name="Prosent 8 3 2" xfId="36177" xr:uid="{00000000-0005-0000-0000-00006BC40000}"/>
    <cellStyle name="Prosent 8 4" xfId="9930" xr:uid="{00000000-0005-0000-0000-00006CC40000}"/>
    <cellStyle name="Prosent 8 4 2" xfId="36118" xr:uid="{00000000-0005-0000-0000-00006DC40000}"/>
    <cellStyle name="Prosent 8 5" xfId="36920" xr:uid="{00000000-0005-0000-0000-00006EC40000}"/>
    <cellStyle name="Prosent 8_3. Chng in credit spreads" xfId="51889"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50" xr:uid="{00000000-0005-0000-0000-000073C40000}"/>
    <cellStyle name="Prosent 9 2 3" xfId="51890" xr:uid="{00000000-0005-0000-0000-000074C40000}"/>
    <cellStyle name="Prosent 9 2_AVA DVA EL" xfId="34427" xr:uid="{00000000-0005-0000-0000-000075C40000}"/>
    <cellStyle name="Prosent 9 3" xfId="9934" xr:uid="{00000000-0005-0000-0000-000076C40000}"/>
    <cellStyle name="Prosent 9 3 2" xfId="36180" xr:uid="{00000000-0005-0000-0000-000077C40000}"/>
    <cellStyle name="Prosent 9 4" xfId="36121" xr:uid="{00000000-0005-0000-0000-000078C40000}"/>
    <cellStyle name="Prosent 9 4 2" xfId="51891" xr:uid="{00000000-0005-0000-0000-000079C40000}"/>
    <cellStyle name="Prosent 9 5" xfId="36921" xr:uid="{00000000-0005-0000-0000-00007AC40000}"/>
    <cellStyle name="Prosent 9_3. Chng in credit spreads" xfId="51892" xr:uid="{00000000-0005-0000-0000-00007BC40000}"/>
    <cellStyle name="Prozent 2" xfId="9935" xr:uid="{00000000-0005-0000-0000-00007CC40000}"/>
    <cellStyle name="Prozent 2 2" xfId="9936" xr:uid="{00000000-0005-0000-0000-00007DC40000}"/>
    <cellStyle name="Prozent 2 2 2" xfId="34428" xr:uid="{00000000-0005-0000-0000-00007EC40000}"/>
    <cellStyle name="Prozent 2 2_AVA DVA EL" xfId="34429" xr:uid="{00000000-0005-0000-0000-00007FC40000}"/>
    <cellStyle name="Prozent 2 3" xfId="9937" xr:uid="{00000000-0005-0000-0000-000080C40000}"/>
    <cellStyle name="Prozent 2 3 2" xfId="34430" xr:uid="{00000000-0005-0000-0000-000081C40000}"/>
    <cellStyle name="Prozent 2 3_AVA DVA EL" xfId="34431" xr:uid="{00000000-0005-0000-0000-000082C40000}"/>
    <cellStyle name="Prozent 2 4" xfId="34432" xr:uid="{00000000-0005-0000-0000-000083C40000}"/>
    <cellStyle name="Prozent 2_4Q16" xfId="34433" xr:uid="{00000000-0005-0000-0000-000084C40000}"/>
    <cellStyle name="QIS5Area" xfId="9938" xr:uid="{00000000-0005-0000-0000-000085C40000}"/>
    <cellStyle name="Rad" xfId="9939" xr:uid="{00000000-0005-0000-0000-000086C40000}"/>
    <cellStyle name="Rad 2" xfId="9940" xr:uid="{00000000-0005-0000-0000-000087C40000}"/>
    <cellStyle name="Rad 2 2" xfId="34434" xr:uid="{00000000-0005-0000-0000-000088C40000}"/>
    <cellStyle name="Rad 2_AVA DVA EL" xfId="34435" xr:uid="{00000000-0005-0000-0000-000089C40000}"/>
    <cellStyle name="Rad 3" xfId="34436" xr:uid="{00000000-0005-0000-0000-00008AC40000}"/>
    <cellStyle name="Rad_4Q16" xfId="34437" xr:uid="{00000000-0005-0000-0000-00008BC40000}"/>
    <cellStyle name="Radrubrik" xfId="34438" xr:uid="{00000000-0005-0000-0000-00008CC40000}"/>
    <cellStyle name="Radrubrik 2" xfId="34439" xr:uid="{00000000-0005-0000-0000-00008DC40000}"/>
    <cellStyle name="Radrubrik 3" xfId="34440" xr:uid="{00000000-0005-0000-0000-00008EC40000}"/>
    <cellStyle name="Radrubrik 4" xfId="51893" xr:uid="{00000000-0005-0000-0000-00008FC40000}"/>
    <cellStyle name="Radrubrik_AVA DVA EL" xfId="34441" xr:uid="{00000000-0005-0000-0000-000090C40000}"/>
    <cellStyle name="Radtext" xfId="34442" xr:uid="{00000000-0005-0000-0000-000091C40000}"/>
    <cellStyle name="Radtext 2" xfId="34443" xr:uid="{00000000-0005-0000-0000-000092C40000}"/>
    <cellStyle name="Radtext 3" xfId="34444" xr:uid="{00000000-0005-0000-0000-000093C40000}"/>
    <cellStyle name="Radtext 4" xfId="51894" xr:uid="{00000000-0005-0000-0000-000094C40000}"/>
    <cellStyle name="Radtext_AVA DVA EL" xfId="34445" xr:uid="{00000000-0005-0000-0000-000095C40000}"/>
    <cellStyle name="RaekkeNiv1" xfId="9941" xr:uid="{00000000-0005-0000-0000-000096C40000}"/>
    <cellStyle name="RaekkeNiv1 2" xfId="34446" xr:uid="{00000000-0005-0000-0000-000097C40000}"/>
    <cellStyle name="RaekkeNiv1 2 2" xfId="51895" xr:uid="{00000000-0005-0000-0000-000098C40000}"/>
    <cellStyle name="RaekkeNiv1 2 2 2" xfId="51896" xr:uid="{00000000-0005-0000-0000-000099C40000}"/>
    <cellStyle name="RaekkeNiv1 2 2 3" xfId="51897" xr:uid="{00000000-0005-0000-0000-00009AC40000}"/>
    <cellStyle name="RaekkeNiv1 2 2 4" xfId="51898" xr:uid="{00000000-0005-0000-0000-00009BC40000}"/>
    <cellStyle name="RaekkeNiv1 2 2_Results &amp; key fig." xfId="51899" xr:uid="{00000000-0005-0000-0000-00009CC40000}"/>
    <cellStyle name="RaekkeNiv1 2 3" xfId="51900" xr:uid="{00000000-0005-0000-0000-00009DC40000}"/>
    <cellStyle name="RaekkeNiv1 2 4" xfId="51901" xr:uid="{00000000-0005-0000-0000-00009EC40000}"/>
    <cellStyle name="RaekkeNiv1 2 5" xfId="51902" xr:uid="{00000000-0005-0000-0000-00009FC40000}"/>
    <cellStyle name="RaekkeNiv1 2_3. Chng in credit spreads" xfId="51903" xr:uid="{00000000-0005-0000-0000-0000A0C40000}"/>
    <cellStyle name="RaekkeNiv1 3" xfId="51904" xr:uid="{00000000-0005-0000-0000-0000A1C40000}"/>
    <cellStyle name="RaekkeNiv1 3 2" xfId="51905" xr:uid="{00000000-0005-0000-0000-0000A2C40000}"/>
    <cellStyle name="RaekkeNiv1 3 3" xfId="51906" xr:uid="{00000000-0005-0000-0000-0000A3C40000}"/>
    <cellStyle name="RaekkeNiv1 3 4" xfId="51907" xr:uid="{00000000-0005-0000-0000-0000A4C40000}"/>
    <cellStyle name="RaekkeNiv1 4" xfId="51908" xr:uid="{00000000-0005-0000-0000-0000A5C40000}"/>
    <cellStyle name="RaekkeNiv1 5" xfId="51909" xr:uid="{00000000-0005-0000-0000-0000A6C40000}"/>
    <cellStyle name="RaekkeNiv1 6" xfId="51910" xr:uid="{00000000-0005-0000-0000-0000A7C40000}"/>
    <cellStyle name="RaekkeNiv1_3. Chng in credit spreads" xfId="51911" xr:uid="{00000000-0005-0000-0000-0000A8C40000}"/>
    <cellStyle name="RaekkeNiv2" xfId="9942" xr:uid="{00000000-0005-0000-0000-0000A9C40000}"/>
    <cellStyle name="RaekkeNiv2 2" xfId="34447" xr:uid="{00000000-0005-0000-0000-0000AAC40000}"/>
    <cellStyle name="RaekkeNiv2 2 2" xfId="51912" xr:uid="{00000000-0005-0000-0000-0000ABC40000}"/>
    <cellStyle name="RaekkeNiv2 2 2 2" xfId="51913" xr:uid="{00000000-0005-0000-0000-0000ACC40000}"/>
    <cellStyle name="RaekkeNiv2 2 2 3" xfId="51914" xr:uid="{00000000-0005-0000-0000-0000ADC40000}"/>
    <cellStyle name="RaekkeNiv2 2 2 4" xfId="51915" xr:uid="{00000000-0005-0000-0000-0000AEC40000}"/>
    <cellStyle name="RaekkeNiv2 2 2_Results &amp; key fig." xfId="51916" xr:uid="{00000000-0005-0000-0000-0000AFC40000}"/>
    <cellStyle name="RaekkeNiv2 2 3" xfId="51917" xr:uid="{00000000-0005-0000-0000-0000B0C40000}"/>
    <cellStyle name="RaekkeNiv2 2 4" xfId="51918" xr:uid="{00000000-0005-0000-0000-0000B1C40000}"/>
    <cellStyle name="RaekkeNiv2 2 5" xfId="51919" xr:uid="{00000000-0005-0000-0000-0000B2C40000}"/>
    <cellStyle name="RaekkeNiv2 2_3. Chng in credit spreads" xfId="51920" xr:uid="{00000000-0005-0000-0000-0000B3C40000}"/>
    <cellStyle name="RaekkeNiv2 3" xfId="34448" xr:uid="{00000000-0005-0000-0000-0000B4C40000}"/>
    <cellStyle name="RaekkeNiv2 3 2" xfId="51921" xr:uid="{00000000-0005-0000-0000-0000B5C40000}"/>
    <cellStyle name="RaekkeNiv2 3 3" xfId="51922" xr:uid="{00000000-0005-0000-0000-0000B6C40000}"/>
    <cellStyle name="RaekkeNiv2 3 4" xfId="51923" xr:uid="{00000000-0005-0000-0000-0000B7C40000}"/>
    <cellStyle name="RaekkeNiv2 3 5" xfId="51924" xr:uid="{00000000-0005-0000-0000-0000B8C40000}"/>
    <cellStyle name="RaekkeNiv2 4" xfId="51925" xr:uid="{00000000-0005-0000-0000-0000B9C40000}"/>
    <cellStyle name="RaekkeNiv2 5" xfId="51926" xr:uid="{00000000-0005-0000-0000-0000BAC40000}"/>
    <cellStyle name="RaekkeNiv2 6" xfId="51927" xr:uid="{00000000-0005-0000-0000-0000BBC40000}"/>
    <cellStyle name="RaekkeNiv2_3. Chng in credit spreads" xfId="51928" xr:uid="{00000000-0005-0000-0000-0000BCC40000}"/>
    <cellStyle name="RaekkeNiv3" xfId="34449" xr:uid="{00000000-0005-0000-0000-0000BDC40000}"/>
    <cellStyle name="RaekkeNiv3 2" xfId="34450" xr:uid="{00000000-0005-0000-0000-0000BEC40000}"/>
    <cellStyle name="RaekkeNiv3 2 2" xfId="51929" xr:uid="{00000000-0005-0000-0000-0000BFC40000}"/>
    <cellStyle name="RaekkeNiv3 2 2 2" xfId="51930" xr:uid="{00000000-0005-0000-0000-0000C0C40000}"/>
    <cellStyle name="RaekkeNiv3 2 2 3" xfId="51931" xr:uid="{00000000-0005-0000-0000-0000C1C40000}"/>
    <cellStyle name="RaekkeNiv3 2 2 4" xfId="51932" xr:uid="{00000000-0005-0000-0000-0000C2C40000}"/>
    <cellStyle name="RaekkeNiv3 2 2_Results &amp; key fig." xfId="51933" xr:uid="{00000000-0005-0000-0000-0000C3C40000}"/>
    <cellStyle name="RaekkeNiv3 2 3" xfId="51934" xr:uid="{00000000-0005-0000-0000-0000C4C40000}"/>
    <cellStyle name="RaekkeNiv3 2 4" xfId="51935" xr:uid="{00000000-0005-0000-0000-0000C5C40000}"/>
    <cellStyle name="RaekkeNiv3 2 5" xfId="51936" xr:uid="{00000000-0005-0000-0000-0000C6C40000}"/>
    <cellStyle name="RaekkeNiv3 2_3. Chng in credit spreads" xfId="51937" xr:uid="{00000000-0005-0000-0000-0000C7C40000}"/>
    <cellStyle name="RaekkeNiv3 3" xfId="34451" xr:uid="{00000000-0005-0000-0000-0000C8C40000}"/>
    <cellStyle name="RaekkeNiv3 3 2" xfId="51938" xr:uid="{00000000-0005-0000-0000-0000C9C40000}"/>
    <cellStyle name="RaekkeNiv3 3 3" xfId="51939" xr:uid="{00000000-0005-0000-0000-0000CAC40000}"/>
    <cellStyle name="RaekkeNiv3 3 4" xfId="51940" xr:uid="{00000000-0005-0000-0000-0000CBC40000}"/>
    <cellStyle name="RaekkeNiv3 3 5" xfId="51941" xr:uid="{00000000-0005-0000-0000-0000CCC40000}"/>
    <cellStyle name="RaekkeNiv3 4" xfId="51942" xr:uid="{00000000-0005-0000-0000-0000CDC40000}"/>
    <cellStyle name="RaekkeNiv3 5" xfId="51943" xr:uid="{00000000-0005-0000-0000-0000CEC40000}"/>
    <cellStyle name="RaekkeNiv3 6" xfId="51944" xr:uid="{00000000-0005-0000-0000-0000CFC40000}"/>
    <cellStyle name="RaekkeNiv3_3. Chng in credit spreads" xfId="51945" xr:uid="{00000000-0005-0000-0000-0000D0C40000}"/>
    <cellStyle name="RaekkeNiv4" xfId="34452" xr:uid="{00000000-0005-0000-0000-0000D1C40000}"/>
    <cellStyle name="RaekkeNiv4 2" xfId="34453" xr:uid="{00000000-0005-0000-0000-0000D2C40000}"/>
    <cellStyle name="RaekkeNiv4 2 2" xfId="51946" xr:uid="{00000000-0005-0000-0000-0000D3C40000}"/>
    <cellStyle name="RaekkeNiv4 2 2 2" xfId="51947" xr:uid="{00000000-0005-0000-0000-0000D4C40000}"/>
    <cellStyle name="RaekkeNiv4 2 2 3" xfId="51948" xr:uid="{00000000-0005-0000-0000-0000D5C40000}"/>
    <cellStyle name="RaekkeNiv4 2 2 4" xfId="51949" xr:uid="{00000000-0005-0000-0000-0000D6C40000}"/>
    <cellStyle name="RaekkeNiv4 2 2_Results &amp; key fig." xfId="51950" xr:uid="{00000000-0005-0000-0000-0000D7C40000}"/>
    <cellStyle name="RaekkeNiv4 2 3" xfId="51951" xr:uid="{00000000-0005-0000-0000-0000D8C40000}"/>
    <cellStyle name="RaekkeNiv4 2 4" xfId="51952" xr:uid="{00000000-0005-0000-0000-0000D9C40000}"/>
    <cellStyle name="RaekkeNiv4 2 5" xfId="51953" xr:uid="{00000000-0005-0000-0000-0000DAC40000}"/>
    <cellStyle name="RaekkeNiv4 2_3. Chng in credit spreads" xfId="51954" xr:uid="{00000000-0005-0000-0000-0000DBC40000}"/>
    <cellStyle name="RaekkeNiv4 3" xfId="34454" xr:uid="{00000000-0005-0000-0000-0000DCC40000}"/>
    <cellStyle name="RaekkeNiv4 3 2" xfId="51955" xr:uid="{00000000-0005-0000-0000-0000DDC40000}"/>
    <cellStyle name="RaekkeNiv4 3 3" xfId="51956" xr:uid="{00000000-0005-0000-0000-0000DEC40000}"/>
    <cellStyle name="RaekkeNiv4 3 4" xfId="51957" xr:uid="{00000000-0005-0000-0000-0000DFC40000}"/>
    <cellStyle name="RaekkeNiv4 3 5" xfId="51958" xr:uid="{00000000-0005-0000-0000-0000E0C40000}"/>
    <cellStyle name="RaekkeNiv4 4" xfId="51959" xr:uid="{00000000-0005-0000-0000-0000E1C40000}"/>
    <cellStyle name="RaekkeNiv4 5" xfId="51960" xr:uid="{00000000-0005-0000-0000-0000E2C40000}"/>
    <cellStyle name="RaekkeNiv4 6" xfId="51961" xr:uid="{00000000-0005-0000-0000-0000E3C40000}"/>
    <cellStyle name="RaekkeNiv4_3. Chng in credit spreads" xfId="51962" xr:uid="{00000000-0005-0000-0000-0000E4C40000}"/>
    <cellStyle name="Ratio" xfId="34455" xr:uid="{00000000-0005-0000-0000-0000E5C40000}"/>
    <cellStyle name="Ratio 2" xfId="34456" xr:uid="{00000000-0005-0000-0000-0000E6C40000}"/>
    <cellStyle name="Ratio 3" xfId="34457" xr:uid="{00000000-0005-0000-0000-0000E7C40000}"/>
    <cellStyle name="Ratio_AVA DVA EL" xfId="34458" xr:uid="{00000000-0005-0000-0000-0000E8C40000}"/>
    <cellStyle name="Resultat" xfId="34459" xr:uid="{00000000-0005-0000-0000-0000E9C40000}"/>
    <cellStyle name="Resultat 2" xfId="34460" xr:uid="{00000000-0005-0000-0000-0000EAC40000}"/>
    <cellStyle name="Resultat 3" xfId="34461" xr:uid="{00000000-0005-0000-0000-0000EBC40000}"/>
    <cellStyle name="Resultat 4" xfId="51963" xr:uid="{00000000-0005-0000-0000-0000ECC40000}"/>
    <cellStyle name="Resultat_AVA DVA EL" xfId="34462"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64"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3"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65"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66" xr:uid="{00000000-0005-0000-0000-0000B5C50000}"/>
    <cellStyle name="reviseExposure" xfId="10139" xr:uid="{00000000-0005-0000-0000-0000B6C50000}"/>
    <cellStyle name="Rossz" xfId="10140" xr:uid="{00000000-0005-0000-0000-0000B7C50000}"/>
    <cellStyle name="Rossz 2" xfId="34464" xr:uid="{00000000-0005-0000-0000-0000B8C50000}"/>
    <cellStyle name="Rossz_AVA DVA EL" xfId="34465" xr:uid="{00000000-0005-0000-0000-0000B9C50000}"/>
    <cellStyle name="Rubrik1" xfId="34466" xr:uid="{00000000-0005-0000-0000-0000BAC50000}"/>
    <cellStyle name="Rubrik1 2" xfId="34467" xr:uid="{00000000-0005-0000-0000-0000BBC50000}"/>
    <cellStyle name="Rubrik1 3" xfId="34468" xr:uid="{00000000-0005-0000-0000-0000BCC50000}"/>
    <cellStyle name="Rubrik1 4" xfId="51967" xr:uid="{00000000-0005-0000-0000-0000BDC50000}"/>
    <cellStyle name="Rubrik1_AVA DVA EL" xfId="34469"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2"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2" xr:uid="{00000000-0005-0000-0000-0000D0C50000}"/>
    <cellStyle name="Salida 3 13" xfId="36747"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5" xr:uid="{00000000-0005-0000-0000-00000AC60000}"/>
    <cellStyle name="Salida_A02" xfId="55649" xr:uid="{C3C188F4-DED1-48C8-9490-994150BF67EA}"/>
    <cellStyle name="Salomon Logo" xfId="34470" xr:uid="{00000000-0005-0000-0000-00000CC60000}"/>
    <cellStyle name="Salomon Logo 2" xfId="34471" xr:uid="{00000000-0005-0000-0000-00000DC60000}"/>
    <cellStyle name="Salomon Logo 3" xfId="34472" xr:uid="{00000000-0005-0000-0000-00000EC60000}"/>
    <cellStyle name="Salomon Logo_AVA DVA EL" xfId="34473" xr:uid="{00000000-0005-0000-0000-00000FC60000}"/>
    <cellStyle name="Sammenkædet celle" xfId="34474" xr:uid="{00000000-0005-0000-0000-000010C60000}"/>
    <cellStyle name="Sammenkædet celle 2" xfId="34475" xr:uid="{00000000-0005-0000-0000-000011C60000}"/>
    <cellStyle name="Sammenkædet celle 3" xfId="34476" xr:uid="{00000000-0005-0000-0000-000012C60000}"/>
    <cellStyle name="Sammenkædet celle_AVA DVA EL" xfId="34477" xr:uid="{00000000-0005-0000-0000-000013C60000}"/>
    <cellStyle name="ScotchRule" xfId="34478" xr:uid="{00000000-0005-0000-0000-000014C60000}"/>
    <cellStyle name="ScotchRule 2" xfId="34479" xr:uid="{00000000-0005-0000-0000-000015C60000}"/>
    <cellStyle name="ScotchRule 3" xfId="34480" xr:uid="{00000000-0005-0000-0000-000016C60000}"/>
    <cellStyle name="ScotchRule_AVA DVA EL" xfId="34481" xr:uid="{00000000-0005-0000-0000-000017C60000}"/>
    <cellStyle name="semestre" xfId="51968" xr:uid="{00000000-0005-0000-0000-000018C60000}"/>
    <cellStyle name="Semleges" xfId="10213" xr:uid="{00000000-0005-0000-0000-000019C60000}"/>
    <cellStyle name="Semleges 2" xfId="34482" xr:uid="{00000000-0005-0000-0000-00001AC60000}"/>
    <cellStyle name="Semleges_AVA DVA EL" xfId="34483" xr:uid="{00000000-0005-0000-0000-00001BC60000}"/>
    <cellStyle name="Shaded" xfId="34484" xr:uid="{00000000-0005-0000-0000-00001CC60000}"/>
    <cellStyle name="Shaded 2" xfId="34485" xr:uid="{00000000-0005-0000-0000-00001DC60000}"/>
    <cellStyle name="Shaded 3" xfId="34486" xr:uid="{00000000-0005-0000-0000-00001EC60000}"/>
    <cellStyle name="Shaded_AVA DVA EL" xfId="34487"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88" xr:uid="{00000000-0005-0000-0000-000023C60000}"/>
    <cellStyle name="showExposure 2 2" xfId="36545" xr:uid="{00000000-0005-0000-0000-000024C60000}"/>
    <cellStyle name="showExposure 2 3" xfId="36773" xr:uid="{00000000-0005-0000-0000-000025C60000}"/>
    <cellStyle name="showExposure 3" xfId="36644" xr:uid="{00000000-0005-0000-0000-000026C60000}"/>
    <cellStyle name="showExposure 3 2" xfId="36800" xr:uid="{00000000-0005-0000-0000-000027C60000}"/>
    <cellStyle name="showExposure_AVA DVA EL" xfId="34489"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0" xr:uid="{00000000-0005-0000-0000-00002FC60000}"/>
    <cellStyle name="Single Accounting 2" xfId="34491" xr:uid="{00000000-0005-0000-0000-000030C60000}"/>
    <cellStyle name="Single Accounting 3" xfId="34492" xr:uid="{00000000-0005-0000-0000-000031C60000}"/>
    <cellStyle name="Single Accounting_AVA DVA EL" xfId="34493"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4"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3" xr:uid="{00000000-0005-0000-0000-000044C60000}"/>
    <cellStyle name="Skaičiavimas 3 13" xfId="36748"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4" xr:uid="{00000000-0005-0000-0000-00007EC60000}"/>
    <cellStyle name="Skaičiavimas 9" xfId="36922" xr:uid="{00000000-0005-0000-0000-00007FC60000}"/>
    <cellStyle name="Skaičiavimas_A02" xfId="55650" xr:uid="{6A3208CF-EF67-4AE7-9D52-BDA57F94B646}"/>
    <cellStyle name="Standard 2" xfId="10295" xr:uid="{00000000-0005-0000-0000-000082C60000}"/>
    <cellStyle name="Standard 2 2" xfId="10296" xr:uid="{00000000-0005-0000-0000-000083C60000}"/>
    <cellStyle name="Standard 2 2 2" xfId="34495" xr:uid="{00000000-0005-0000-0000-000084C60000}"/>
    <cellStyle name="Standard 2 2_AVA DVA EL" xfId="34496" xr:uid="{00000000-0005-0000-0000-000085C60000}"/>
    <cellStyle name="Standard 2 3" xfId="34497" xr:uid="{00000000-0005-0000-0000-000086C60000}"/>
    <cellStyle name="Standard 2_4Q16" xfId="34498"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499" xr:uid="{00000000-0005-0000-0000-00008BC60000}"/>
    <cellStyle name="Standard 3 2 2_AVA DVA EL" xfId="34500" xr:uid="{00000000-0005-0000-0000-00008CC60000}"/>
    <cellStyle name="Standard 3 2 3" xfId="10300" xr:uid="{00000000-0005-0000-0000-00008DC60000}"/>
    <cellStyle name="Standard 3 2 3 2" xfId="34501" xr:uid="{00000000-0005-0000-0000-00008EC60000}"/>
    <cellStyle name="Standard 3 2 3_AVA DVA EL" xfId="34502"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3" xr:uid="{00000000-0005-0000-0000-000094C60000}"/>
    <cellStyle name="Standard 3 3_AVA DVA EL" xfId="34504" xr:uid="{00000000-0005-0000-0000-000095C60000}"/>
    <cellStyle name="Standard 3_4Q16" xfId="34505" xr:uid="{00000000-0005-0000-0000-000096C60000}"/>
    <cellStyle name="Standard 4" xfId="10305" xr:uid="{00000000-0005-0000-0000-000097C60000}"/>
    <cellStyle name="Standard 4 2" xfId="34506" xr:uid="{00000000-0005-0000-0000-000098C60000}"/>
    <cellStyle name="Standard 4_AVA DVA EL" xfId="34507" xr:uid="{00000000-0005-0000-0000-000099C60000}"/>
    <cellStyle name="Standard_01d Geographische Märkte" xfId="10306" xr:uid="{00000000-0005-0000-0000-00009AC60000}"/>
    <cellStyle name="Standaard_Blad1" xfId="34494" xr:uid="{00000000-0005-0000-0000-000081C60000}"/>
    <cellStyle name="Stil 1" xfId="10307" xr:uid="{00000000-0005-0000-0000-00009BC60000}"/>
    <cellStyle name="Stil 1 10" xfId="51969" xr:uid="{00000000-0005-0000-0000-00009CC60000}"/>
    <cellStyle name="Stil 1 10 2" xfId="51970" xr:uid="{00000000-0005-0000-0000-00009DC60000}"/>
    <cellStyle name="Stil 1 11" xfId="51971" xr:uid="{00000000-0005-0000-0000-00009EC60000}"/>
    <cellStyle name="Stil 1 11 2" xfId="51972" xr:uid="{00000000-0005-0000-0000-00009FC60000}"/>
    <cellStyle name="Stil 1 12" xfId="51973" xr:uid="{00000000-0005-0000-0000-0000A0C60000}"/>
    <cellStyle name="Stil 1 12 2" xfId="51974" xr:uid="{00000000-0005-0000-0000-0000A1C60000}"/>
    <cellStyle name="Stil 1 13" xfId="51975" xr:uid="{00000000-0005-0000-0000-0000A2C60000}"/>
    <cellStyle name="Stil 1 13 2" xfId="51976" xr:uid="{00000000-0005-0000-0000-0000A3C60000}"/>
    <cellStyle name="Stil 1 14" xfId="51977" xr:uid="{00000000-0005-0000-0000-0000A4C60000}"/>
    <cellStyle name="Stil 1 14 2" xfId="51978" xr:uid="{00000000-0005-0000-0000-0000A5C60000}"/>
    <cellStyle name="Stil 1 15" xfId="51979" xr:uid="{00000000-0005-0000-0000-0000A6C60000}"/>
    <cellStyle name="Stil 1 2" xfId="10308" xr:uid="{00000000-0005-0000-0000-0000A7C60000}"/>
    <cellStyle name="Stil 1 2 2" xfId="34508" xr:uid="{00000000-0005-0000-0000-0000A8C60000}"/>
    <cellStyle name="Stil 1 2 2 2" xfId="34509" xr:uid="{00000000-0005-0000-0000-0000A9C60000}"/>
    <cellStyle name="Stil 1 2 2 2 2" xfId="40170" xr:uid="{00000000-0005-0000-0000-0000AAC60000}"/>
    <cellStyle name="Stil 1 2 2 2 2 2" xfId="51980" xr:uid="{00000000-0005-0000-0000-0000ABC60000}"/>
    <cellStyle name="Stil 1 2 2 2 3" xfId="51981" xr:uid="{00000000-0005-0000-0000-0000ACC60000}"/>
    <cellStyle name="Stil 1 2 2 2_3. Chng in credit spreads" xfId="51982" xr:uid="{00000000-0005-0000-0000-0000ADC60000}"/>
    <cellStyle name="Stil 1 2 2 3" xfId="34510" xr:uid="{00000000-0005-0000-0000-0000AEC60000}"/>
    <cellStyle name="Stil 1 2 2 3 2" xfId="51983" xr:uid="{00000000-0005-0000-0000-0000AFC60000}"/>
    <cellStyle name="Stil 1 2 2 4" xfId="40169" xr:uid="{00000000-0005-0000-0000-0000B0C60000}"/>
    <cellStyle name="Stil 1 2 2_3. Chng in credit spreads" xfId="51984" xr:uid="{00000000-0005-0000-0000-0000B1C60000}"/>
    <cellStyle name="Stil 1 2 3" xfId="34511" xr:uid="{00000000-0005-0000-0000-0000B2C60000}"/>
    <cellStyle name="Stil 1 2 3 2" xfId="51985" xr:uid="{00000000-0005-0000-0000-0000B3C60000}"/>
    <cellStyle name="Stil 1 2 3 2 2" xfId="51986" xr:uid="{00000000-0005-0000-0000-0000B4C60000}"/>
    <cellStyle name="Stil 1 2 3 3" xfId="51987" xr:uid="{00000000-0005-0000-0000-0000B5C60000}"/>
    <cellStyle name="Stil 1 2 3 3 2" xfId="51988" xr:uid="{00000000-0005-0000-0000-0000B6C60000}"/>
    <cellStyle name="Stil 1 2 3 4" xfId="51989" xr:uid="{00000000-0005-0000-0000-0000B7C60000}"/>
    <cellStyle name="Stil 1 2 3_3. Chng in credit spreads" xfId="51990" xr:uid="{00000000-0005-0000-0000-0000B8C60000}"/>
    <cellStyle name="Stil 1 2 4" xfId="51991" xr:uid="{00000000-0005-0000-0000-0000B9C60000}"/>
    <cellStyle name="Stil 1 2 4 2" xfId="51992" xr:uid="{00000000-0005-0000-0000-0000BAC60000}"/>
    <cellStyle name="Stil 1 2 4 2 2" xfId="51993" xr:uid="{00000000-0005-0000-0000-0000BBC60000}"/>
    <cellStyle name="Stil 1 2 4 3" xfId="51994" xr:uid="{00000000-0005-0000-0000-0000BCC60000}"/>
    <cellStyle name="Stil 1 2 4_3. Chng in credit spreads" xfId="51995" xr:uid="{00000000-0005-0000-0000-0000BDC60000}"/>
    <cellStyle name="Stil 1 2_3. Chng in credit spreads" xfId="51996" xr:uid="{00000000-0005-0000-0000-0000BEC60000}"/>
    <cellStyle name="Stil 1 3" xfId="10309" xr:uid="{00000000-0005-0000-0000-0000BFC60000}"/>
    <cellStyle name="Stil 1 3 2" xfId="34512" xr:uid="{00000000-0005-0000-0000-0000C0C60000}"/>
    <cellStyle name="Stil 1 3 2 2" xfId="34513" xr:uid="{00000000-0005-0000-0000-0000C1C60000}"/>
    <cellStyle name="Stil 1 3 2 2 2" xfId="34514" xr:uid="{00000000-0005-0000-0000-0000C2C60000}"/>
    <cellStyle name="Stil 1 3 2 2 3" xfId="34515" xr:uid="{00000000-0005-0000-0000-0000C3C60000}"/>
    <cellStyle name="Stil 1 3 2 2_AVA DVA EL" xfId="34516" xr:uid="{00000000-0005-0000-0000-0000C4C60000}"/>
    <cellStyle name="Stil 1 3 2 3" xfId="34517" xr:uid="{00000000-0005-0000-0000-0000C5C60000}"/>
    <cellStyle name="Stil 1 3 2 3 2" xfId="51997" xr:uid="{00000000-0005-0000-0000-0000C6C60000}"/>
    <cellStyle name="Stil 1 3 2 4" xfId="34518" xr:uid="{00000000-0005-0000-0000-0000C7C60000}"/>
    <cellStyle name="Stil 1 3 2 5" xfId="51998" xr:uid="{00000000-0005-0000-0000-0000C8C60000}"/>
    <cellStyle name="Stil 1 3 2_3. Chng in credit spreads" xfId="51999" xr:uid="{00000000-0005-0000-0000-0000C9C60000}"/>
    <cellStyle name="Stil 1 3 3" xfId="34519" xr:uid="{00000000-0005-0000-0000-0000CAC60000}"/>
    <cellStyle name="Stil 1 3 3 2" xfId="34520" xr:uid="{00000000-0005-0000-0000-0000CBC60000}"/>
    <cellStyle name="Stil 1 3 3 2 2" xfId="52000" xr:uid="{00000000-0005-0000-0000-0000CCC60000}"/>
    <cellStyle name="Stil 1 3 3 3" xfId="34521" xr:uid="{00000000-0005-0000-0000-0000CDC60000}"/>
    <cellStyle name="Stil 1 3 3 3 2" xfId="52001" xr:uid="{00000000-0005-0000-0000-0000CEC60000}"/>
    <cellStyle name="Stil 1 3 3 4" xfId="52002" xr:uid="{00000000-0005-0000-0000-0000CFC60000}"/>
    <cellStyle name="Stil 1 3 3 4 2" xfId="52003" xr:uid="{00000000-0005-0000-0000-0000D0C60000}"/>
    <cellStyle name="Stil 1 3 3_3. Chng in credit spreads" xfId="52004" xr:uid="{00000000-0005-0000-0000-0000D1C60000}"/>
    <cellStyle name="Stil 1 3 4" xfId="34522" xr:uid="{00000000-0005-0000-0000-0000D2C60000}"/>
    <cellStyle name="Stil 1 3 4 2" xfId="52005" xr:uid="{00000000-0005-0000-0000-0000D3C60000}"/>
    <cellStyle name="Stil 1 3 5" xfId="52006" xr:uid="{00000000-0005-0000-0000-0000D4C60000}"/>
    <cellStyle name="Stil 1 3_3. Chng in credit spreads" xfId="52007" xr:uid="{00000000-0005-0000-0000-0000D5C60000}"/>
    <cellStyle name="Stil 1 4" xfId="10310" xr:uid="{00000000-0005-0000-0000-0000D6C60000}"/>
    <cellStyle name="Stil 1 4 2" xfId="34523" xr:uid="{00000000-0005-0000-0000-0000D7C60000}"/>
    <cellStyle name="Stil 1 4 2 2" xfId="52008" xr:uid="{00000000-0005-0000-0000-0000D8C60000}"/>
    <cellStyle name="Stil 1 4 2 2 2" xfId="52009" xr:uid="{00000000-0005-0000-0000-0000D9C60000}"/>
    <cellStyle name="Stil 1 4 2 3" xfId="52010" xr:uid="{00000000-0005-0000-0000-0000DAC60000}"/>
    <cellStyle name="Stil 1 4 2 3 2" xfId="52011" xr:uid="{00000000-0005-0000-0000-0000DBC60000}"/>
    <cellStyle name="Stil 1 4 2 4" xfId="52012" xr:uid="{00000000-0005-0000-0000-0000DCC60000}"/>
    <cellStyle name="Stil 1 4 2_3. Chng in credit spreads" xfId="52013" xr:uid="{00000000-0005-0000-0000-0000DDC60000}"/>
    <cellStyle name="Stil 1 4 3" xfId="34524" xr:uid="{00000000-0005-0000-0000-0000DEC60000}"/>
    <cellStyle name="Stil 1 4 3 2" xfId="52014" xr:uid="{00000000-0005-0000-0000-0000DFC60000}"/>
    <cellStyle name="Stil 1 4 4" xfId="52015" xr:uid="{00000000-0005-0000-0000-0000E0C60000}"/>
    <cellStyle name="Stil 1 4 4 2" xfId="52016" xr:uid="{00000000-0005-0000-0000-0000E1C60000}"/>
    <cellStyle name="Stil 1 4_3. Chng in credit spreads" xfId="52017" xr:uid="{00000000-0005-0000-0000-0000E2C60000}"/>
    <cellStyle name="Stil 1 5" xfId="34525" xr:uid="{00000000-0005-0000-0000-0000E3C60000}"/>
    <cellStyle name="Stil 1 5 2" xfId="52018" xr:uid="{00000000-0005-0000-0000-0000E4C60000}"/>
    <cellStyle name="Stil 1 5 2 2" xfId="52019" xr:uid="{00000000-0005-0000-0000-0000E5C60000}"/>
    <cellStyle name="Stil 1 5 2 2 2" xfId="52020" xr:uid="{00000000-0005-0000-0000-0000E6C60000}"/>
    <cellStyle name="Stil 1 5 2 3" xfId="52021" xr:uid="{00000000-0005-0000-0000-0000E7C60000}"/>
    <cellStyle name="Stil 1 5 2_3. Chng in credit spreads" xfId="52022" xr:uid="{00000000-0005-0000-0000-0000E8C60000}"/>
    <cellStyle name="Stil 1 5 3" xfId="52023" xr:uid="{00000000-0005-0000-0000-0000E9C60000}"/>
    <cellStyle name="Stil 1 5 3 2" xfId="52024" xr:uid="{00000000-0005-0000-0000-0000EAC60000}"/>
    <cellStyle name="Stil 1 5 4" xfId="52025" xr:uid="{00000000-0005-0000-0000-0000EBC60000}"/>
    <cellStyle name="Stil 1 5_3. Chng in credit spreads" xfId="52026" xr:uid="{00000000-0005-0000-0000-0000ECC60000}"/>
    <cellStyle name="Stil 1 6" xfId="36923" xr:uid="{00000000-0005-0000-0000-0000EDC60000}"/>
    <cellStyle name="Stil 1 6 2" xfId="52027" xr:uid="{00000000-0005-0000-0000-0000EEC60000}"/>
    <cellStyle name="Stil 1 6 2 2" xfId="52028" xr:uid="{00000000-0005-0000-0000-0000EFC60000}"/>
    <cellStyle name="Stil 1 6 2 2 2" xfId="52029" xr:uid="{00000000-0005-0000-0000-0000F0C60000}"/>
    <cellStyle name="Stil 1 6 2 3" xfId="52030" xr:uid="{00000000-0005-0000-0000-0000F1C60000}"/>
    <cellStyle name="Stil 1 6 2_3. Chng in credit spreads" xfId="52031" xr:uid="{00000000-0005-0000-0000-0000F2C60000}"/>
    <cellStyle name="Stil 1 6 3" xfId="52032" xr:uid="{00000000-0005-0000-0000-0000F3C60000}"/>
    <cellStyle name="Stil 1 6_3. Chng in credit spreads" xfId="52033" xr:uid="{00000000-0005-0000-0000-0000F4C60000}"/>
    <cellStyle name="Stil 1 7" xfId="52034" xr:uid="{00000000-0005-0000-0000-0000F5C60000}"/>
    <cellStyle name="Stil 1 7 2" xfId="52035" xr:uid="{00000000-0005-0000-0000-0000F6C60000}"/>
    <cellStyle name="Stil 1 7 2 2" xfId="52036" xr:uid="{00000000-0005-0000-0000-0000F7C60000}"/>
    <cellStyle name="Stil 1 7 2 2 2" xfId="52037" xr:uid="{00000000-0005-0000-0000-0000F8C60000}"/>
    <cellStyle name="Stil 1 7 2 3" xfId="52038" xr:uid="{00000000-0005-0000-0000-0000F9C60000}"/>
    <cellStyle name="Stil 1 7 2_3. Chng in credit spreads" xfId="52039" xr:uid="{00000000-0005-0000-0000-0000FAC60000}"/>
    <cellStyle name="Stil 1 7 3" xfId="52040" xr:uid="{00000000-0005-0000-0000-0000FBC60000}"/>
    <cellStyle name="Stil 1 7 3 2" xfId="52041" xr:uid="{00000000-0005-0000-0000-0000FCC60000}"/>
    <cellStyle name="Stil 1 7 4" xfId="52042" xr:uid="{00000000-0005-0000-0000-0000FDC60000}"/>
    <cellStyle name="Stil 1 7 4 2" xfId="52043" xr:uid="{00000000-0005-0000-0000-0000FEC60000}"/>
    <cellStyle name="Stil 1 7 5" xfId="52044" xr:uid="{00000000-0005-0000-0000-0000FFC60000}"/>
    <cellStyle name="Stil 1 7 5 2" xfId="52045" xr:uid="{00000000-0005-0000-0000-000000C70000}"/>
    <cellStyle name="Stil 1 7 6" xfId="52046" xr:uid="{00000000-0005-0000-0000-000001C70000}"/>
    <cellStyle name="Stil 1 7_3. Chng in credit spreads" xfId="52047" xr:uid="{00000000-0005-0000-0000-000002C70000}"/>
    <cellStyle name="Stil 1 8" xfId="52048" xr:uid="{00000000-0005-0000-0000-000003C70000}"/>
    <cellStyle name="Stil 1 8 2" xfId="52049" xr:uid="{00000000-0005-0000-0000-000004C70000}"/>
    <cellStyle name="Stil 1 8 2 2" xfId="52050" xr:uid="{00000000-0005-0000-0000-000005C70000}"/>
    <cellStyle name="Stil 1 8 3" xfId="52051" xr:uid="{00000000-0005-0000-0000-000006C70000}"/>
    <cellStyle name="Stil 1 8 3 2" xfId="52052" xr:uid="{00000000-0005-0000-0000-000007C70000}"/>
    <cellStyle name="Stil 1 8 4" xfId="52053" xr:uid="{00000000-0005-0000-0000-000008C70000}"/>
    <cellStyle name="Stil 1 8_3. Chng in credit spreads" xfId="52054" xr:uid="{00000000-0005-0000-0000-000009C70000}"/>
    <cellStyle name="Stil 1 9" xfId="52055" xr:uid="{00000000-0005-0000-0000-00000AC70000}"/>
    <cellStyle name="Stil 1 9 2" xfId="52056" xr:uid="{00000000-0005-0000-0000-00000BC70000}"/>
    <cellStyle name="Stil 1_3. Chng in credit spreads" xfId="52057" xr:uid="{00000000-0005-0000-0000-00000CC70000}"/>
    <cellStyle name="Stil 10" xfId="10311" xr:uid="{00000000-0005-0000-0000-00000DC70000}"/>
    <cellStyle name="Stil 10 2" xfId="52058" xr:uid="{00000000-0005-0000-0000-00000EC70000}"/>
    <cellStyle name="Stil 10 2 2" xfId="52059" xr:uid="{00000000-0005-0000-0000-00000FC70000}"/>
    <cellStyle name="Stil 10 3" xfId="52060" xr:uid="{00000000-0005-0000-0000-000010C70000}"/>
    <cellStyle name="Stil 10 4" xfId="52061" xr:uid="{00000000-0005-0000-0000-000011C70000}"/>
    <cellStyle name="Stil 10_3. Chng in credit spreads" xfId="52062" xr:uid="{00000000-0005-0000-0000-000012C70000}"/>
    <cellStyle name="Stil 11" xfId="10312" xr:uid="{00000000-0005-0000-0000-000013C70000}"/>
    <cellStyle name="Stil 11 2" xfId="52063" xr:uid="{00000000-0005-0000-0000-000014C70000}"/>
    <cellStyle name="Stil 11 2 2" xfId="52064" xr:uid="{00000000-0005-0000-0000-000015C70000}"/>
    <cellStyle name="Stil 11 3" xfId="52065" xr:uid="{00000000-0005-0000-0000-000016C70000}"/>
    <cellStyle name="Stil 11 4" xfId="52066" xr:uid="{00000000-0005-0000-0000-000017C70000}"/>
    <cellStyle name="Stil 11_3. Chng in credit spreads" xfId="52067" xr:uid="{00000000-0005-0000-0000-000018C70000}"/>
    <cellStyle name="Stil 12" xfId="10313" xr:uid="{00000000-0005-0000-0000-000019C70000}"/>
    <cellStyle name="Stil 12 2" xfId="52068" xr:uid="{00000000-0005-0000-0000-00001AC70000}"/>
    <cellStyle name="Stil 12 2 2" xfId="52069" xr:uid="{00000000-0005-0000-0000-00001BC70000}"/>
    <cellStyle name="Stil 12 3" xfId="52070" xr:uid="{00000000-0005-0000-0000-00001CC70000}"/>
    <cellStyle name="Stil 12 4" xfId="52071" xr:uid="{00000000-0005-0000-0000-00001DC70000}"/>
    <cellStyle name="Stil 12_3. Chng in credit spreads" xfId="52072" xr:uid="{00000000-0005-0000-0000-00001EC70000}"/>
    <cellStyle name="Stil 13" xfId="10314" xr:uid="{00000000-0005-0000-0000-00001FC70000}"/>
    <cellStyle name="Stil 13 2" xfId="52073" xr:uid="{00000000-0005-0000-0000-000020C70000}"/>
    <cellStyle name="Stil 14" xfId="10315" xr:uid="{00000000-0005-0000-0000-000021C70000}"/>
    <cellStyle name="Stil 14 2" xfId="52074" xr:uid="{00000000-0005-0000-0000-000022C70000}"/>
    <cellStyle name="Stil 14 2 2" xfId="52075" xr:uid="{00000000-0005-0000-0000-000023C70000}"/>
    <cellStyle name="Stil 14 3" xfId="52076" xr:uid="{00000000-0005-0000-0000-000024C70000}"/>
    <cellStyle name="Stil 14 4" xfId="52077" xr:uid="{00000000-0005-0000-0000-000025C70000}"/>
    <cellStyle name="Stil 14_3. Chng in credit spreads" xfId="52078" xr:uid="{00000000-0005-0000-0000-000026C70000}"/>
    <cellStyle name="Stil 15" xfId="10316" xr:uid="{00000000-0005-0000-0000-000027C70000}"/>
    <cellStyle name="Stil 15 2" xfId="52079" xr:uid="{00000000-0005-0000-0000-000028C70000}"/>
    <cellStyle name="Stil 15 2 2" xfId="52080" xr:uid="{00000000-0005-0000-0000-000029C70000}"/>
    <cellStyle name="Stil 15 3" xfId="52081" xr:uid="{00000000-0005-0000-0000-00002AC70000}"/>
    <cellStyle name="Stil 15 4" xfId="52082" xr:uid="{00000000-0005-0000-0000-00002BC70000}"/>
    <cellStyle name="Stil 15_3. Chng in credit spreads" xfId="52083" xr:uid="{00000000-0005-0000-0000-00002CC70000}"/>
    <cellStyle name="Stil 16" xfId="10317" xr:uid="{00000000-0005-0000-0000-00002DC70000}"/>
    <cellStyle name="Stil 16 2" xfId="52084" xr:uid="{00000000-0005-0000-0000-00002EC70000}"/>
    <cellStyle name="Stil 16 2 2" xfId="52085" xr:uid="{00000000-0005-0000-0000-00002FC70000}"/>
    <cellStyle name="Stil 16 3" xfId="52086" xr:uid="{00000000-0005-0000-0000-000030C70000}"/>
    <cellStyle name="Stil 16 4" xfId="52087" xr:uid="{00000000-0005-0000-0000-000031C70000}"/>
    <cellStyle name="Stil 16_3. Chng in credit spreads" xfId="52088" xr:uid="{00000000-0005-0000-0000-000032C70000}"/>
    <cellStyle name="Stil 17" xfId="10318" xr:uid="{00000000-0005-0000-0000-000033C70000}"/>
    <cellStyle name="Stil 17 2" xfId="52089" xr:uid="{00000000-0005-0000-0000-000034C70000}"/>
    <cellStyle name="Stil 17 2 2" xfId="52090" xr:uid="{00000000-0005-0000-0000-000035C70000}"/>
    <cellStyle name="Stil 17 3" xfId="52091" xr:uid="{00000000-0005-0000-0000-000036C70000}"/>
    <cellStyle name="Stil 17 4" xfId="52092" xr:uid="{00000000-0005-0000-0000-000037C70000}"/>
    <cellStyle name="Stil 17_3. Chng in credit spreads" xfId="52093" xr:uid="{00000000-0005-0000-0000-000038C70000}"/>
    <cellStyle name="Stil 18" xfId="10319" xr:uid="{00000000-0005-0000-0000-000039C70000}"/>
    <cellStyle name="Stil 18 2" xfId="52094" xr:uid="{00000000-0005-0000-0000-00003AC70000}"/>
    <cellStyle name="Stil 18 2 2" xfId="52095" xr:uid="{00000000-0005-0000-0000-00003BC70000}"/>
    <cellStyle name="Stil 18 3" xfId="52096" xr:uid="{00000000-0005-0000-0000-00003CC70000}"/>
    <cellStyle name="Stil 18 4" xfId="52097" xr:uid="{00000000-0005-0000-0000-00003DC70000}"/>
    <cellStyle name="Stil 18_3. Chng in credit spreads" xfId="52098" xr:uid="{00000000-0005-0000-0000-00003EC70000}"/>
    <cellStyle name="Stil 19" xfId="10320" xr:uid="{00000000-0005-0000-0000-00003FC70000}"/>
    <cellStyle name="Stil 19 2" xfId="52099" xr:uid="{00000000-0005-0000-0000-000040C70000}"/>
    <cellStyle name="Stil 19 2 2" xfId="52100" xr:uid="{00000000-0005-0000-0000-000041C70000}"/>
    <cellStyle name="Stil 19 3" xfId="52101" xr:uid="{00000000-0005-0000-0000-000042C70000}"/>
    <cellStyle name="Stil 19 4" xfId="52102" xr:uid="{00000000-0005-0000-0000-000043C70000}"/>
    <cellStyle name="Stil 19_3. Chng in credit spreads" xfId="52103" xr:uid="{00000000-0005-0000-0000-000044C70000}"/>
    <cellStyle name="Stil 2" xfId="10321" xr:uid="{00000000-0005-0000-0000-000045C70000}"/>
    <cellStyle name="Stil 2 2" xfId="34526" xr:uid="{00000000-0005-0000-0000-000046C70000}"/>
    <cellStyle name="Stil 2 2 2" xfId="52104" xr:uid="{00000000-0005-0000-0000-000047C70000}"/>
    <cellStyle name="Stil 2 3" xfId="34527" xr:uid="{00000000-0005-0000-0000-000048C70000}"/>
    <cellStyle name="Stil 2_3. Chng in credit spreads" xfId="52105" xr:uid="{00000000-0005-0000-0000-000049C70000}"/>
    <cellStyle name="Stil 20" xfId="10322" xr:uid="{00000000-0005-0000-0000-00004AC70000}"/>
    <cellStyle name="Stil 20 2" xfId="52106" xr:uid="{00000000-0005-0000-0000-00004BC70000}"/>
    <cellStyle name="Stil 20 2 2" xfId="52107" xr:uid="{00000000-0005-0000-0000-00004CC70000}"/>
    <cellStyle name="Stil 20 3" xfId="52108" xr:uid="{00000000-0005-0000-0000-00004DC70000}"/>
    <cellStyle name="Stil 20 4" xfId="52109" xr:uid="{00000000-0005-0000-0000-00004EC70000}"/>
    <cellStyle name="Stil 20_3. Chng in credit spreads" xfId="52110" xr:uid="{00000000-0005-0000-0000-00004FC70000}"/>
    <cellStyle name="Stil 21" xfId="10323" xr:uid="{00000000-0005-0000-0000-000050C70000}"/>
    <cellStyle name="Stil 21 2" xfId="52111" xr:uid="{00000000-0005-0000-0000-000051C70000}"/>
    <cellStyle name="Stil 21 2 2" xfId="52112" xr:uid="{00000000-0005-0000-0000-000052C70000}"/>
    <cellStyle name="Stil 21 3" xfId="52113" xr:uid="{00000000-0005-0000-0000-000053C70000}"/>
    <cellStyle name="Stil 21 4" xfId="52114" xr:uid="{00000000-0005-0000-0000-000054C70000}"/>
    <cellStyle name="Stil 21_3. Chng in credit spreads" xfId="52115" xr:uid="{00000000-0005-0000-0000-000055C70000}"/>
    <cellStyle name="Stil 22" xfId="10324" xr:uid="{00000000-0005-0000-0000-000056C70000}"/>
    <cellStyle name="Stil 22 2" xfId="52116" xr:uid="{00000000-0005-0000-0000-000057C70000}"/>
    <cellStyle name="Stil 22 2 2" xfId="52117" xr:uid="{00000000-0005-0000-0000-000058C70000}"/>
    <cellStyle name="Stil 22 3" xfId="52118" xr:uid="{00000000-0005-0000-0000-000059C70000}"/>
    <cellStyle name="Stil 22 4" xfId="52119" xr:uid="{00000000-0005-0000-0000-00005AC70000}"/>
    <cellStyle name="Stil 22_3. Chng in credit spreads" xfId="52120" xr:uid="{00000000-0005-0000-0000-00005BC70000}"/>
    <cellStyle name="Stil 23" xfId="10325" xr:uid="{00000000-0005-0000-0000-00005CC70000}"/>
    <cellStyle name="Stil 23 2" xfId="52121" xr:uid="{00000000-0005-0000-0000-00005DC70000}"/>
    <cellStyle name="Stil 23 2 2" xfId="52122" xr:uid="{00000000-0005-0000-0000-00005EC70000}"/>
    <cellStyle name="Stil 23 3" xfId="52123" xr:uid="{00000000-0005-0000-0000-00005FC70000}"/>
    <cellStyle name="Stil 23 4" xfId="52124" xr:uid="{00000000-0005-0000-0000-000060C70000}"/>
    <cellStyle name="Stil 23_3. Chng in credit spreads" xfId="52125" xr:uid="{00000000-0005-0000-0000-000061C70000}"/>
    <cellStyle name="Stil 24" xfId="10326" xr:uid="{00000000-0005-0000-0000-000062C70000}"/>
    <cellStyle name="Stil 24 2" xfId="52126" xr:uid="{00000000-0005-0000-0000-000063C70000}"/>
    <cellStyle name="Stil 24 2 2" xfId="52127" xr:uid="{00000000-0005-0000-0000-000064C70000}"/>
    <cellStyle name="Stil 24 3" xfId="52128" xr:uid="{00000000-0005-0000-0000-000065C70000}"/>
    <cellStyle name="Stil 24 4" xfId="52129" xr:uid="{00000000-0005-0000-0000-000066C70000}"/>
    <cellStyle name="Stil 24_3. Chng in credit spreads" xfId="52130" xr:uid="{00000000-0005-0000-0000-000067C70000}"/>
    <cellStyle name="Stil 25" xfId="10327" xr:uid="{00000000-0005-0000-0000-000068C70000}"/>
    <cellStyle name="Stil 25 2" xfId="52131" xr:uid="{00000000-0005-0000-0000-000069C70000}"/>
    <cellStyle name="Stil 25 2 2" xfId="52132" xr:uid="{00000000-0005-0000-0000-00006AC70000}"/>
    <cellStyle name="Stil 25 3" xfId="52133" xr:uid="{00000000-0005-0000-0000-00006BC70000}"/>
    <cellStyle name="Stil 25 4" xfId="52134" xr:uid="{00000000-0005-0000-0000-00006CC70000}"/>
    <cellStyle name="Stil 25_3. Chng in credit spreads" xfId="52135" xr:uid="{00000000-0005-0000-0000-00006DC70000}"/>
    <cellStyle name="Stil 26" xfId="10328" xr:uid="{00000000-0005-0000-0000-00006EC70000}"/>
    <cellStyle name="Stil 26 2" xfId="52136" xr:uid="{00000000-0005-0000-0000-00006FC70000}"/>
    <cellStyle name="Stil 26 2 2" xfId="52137" xr:uid="{00000000-0005-0000-0000-000070C70000}"/>
    <cellStyle name="Stil 26 3" xfId="52138" xr:uid="{00000000-0005-0000-0000-000071C70000}"/>
    <cellStyle name="Stil 26 4" xfId="52139" xr:uid="{00000000-0005-0000-0000-000072C70000}"/>
    <cellStyle name="Stil 26_3. Chng in credit spreads" xfId="52140" xr:uid="{00000000-0005-0000-0000-000073C70000}"/>
    <cellStyle name="Stil 27" xfId="10329" xr:uid="{00000000-0005-0000-0000-000074C70000}"/>
    <cellStyle name="Stil 27 2" xfId="52141" xr:uid="{00000000-0005-0000-0000-000075C70000}"/>
    <cellStyle name="Stil 27 2 2" xfId="52142" xr:uid="{00000000-0005-0000-0000-000076C70000}"/>
    <cellStyle name="Stil 27 3" xfId="52143" xr:uid="{00000000-0005-0000-0000-000077C70000}"/>
    <cellStyle name="Stil 27 4" xfId="52144" xr:uid="{00000000-0005-0000-0000-000078C70000}"/>
    <cellStyle name="Stil 27_3. Chng in credit spreads" xfId="52145" xr:uid="{00000000-0005-0000-0000-000079C70000}"/>
    <cellStyle name="Stil 28" xfId="10330" xr:uid="{00000000-0005-0000-0000-00007AC70000}"/>
    <cellStyle name="Stil 28 2" xfId="52146" xr:uid="{00000000-0005-0000-0000-00007BC70000}"/>
    <cellStyle name="Stil 29" xfId="10331" xr:uid="{00000000-0005-0000-0000-00007CC70000}"/>
    <cellStyle name="Stil 29 2" xfId="52147" xr:uid="{00000000-0005-0000-0000-00007DC70000}"/>
    <cellStyle name="Stil 3" xfId="10332" xr:uid="{00000000-0005-0000-0000-00007EC70000}"/>
    <cellStyle name="Stil 3 2" xfId="52148" xr:uid="{00000000-0005-0000-0000-00007FC70000}"/>
    <cellStyle name="Stil 3 2 2" xfId="52149" xr:uid="{00000000-0005-0000-0000-000080C70000}"/>
    <cellStyle name="Stil 3 3" xfId="52150" xr:uid="{00000000-0005-0000-0000-000081C70000}"/>
    <cellStyle name="Stil 3 4" xfId="52151" xr:uid="{00000000-0005-0000-0000-000082C70000}"/>
    <cellStyle name="Stil 3_3. Chng in credit spreads" xfId="52152" xr:uid="{00000000-0005-0000-0000-000083C70000}"/>
    <cellStyle name="Stil 30" xfId="10333" xr:uid="{00000000-0005-0000-0000-000084C70000}"/>
    <cellStyle name="Stil 30 2" xfId="52153" xr:uid="{00000000-0005-0000-0000-000085C70000}"/>
    <cellStyle name="Stil 30 2 2" xfId="52154" xr:uid="{00000000-0005-0000-0000-000086C70000}"/>
    <cellStyle name="Stil 30 3" xfId="52155" xr:uid="{00000000-0005-0000-0000-000087C70000}"/>
    <cellStyle name="Stil 30 4" xfId="52156" xr:uid="{00000000-0005-0000-0000-000088C70000}"/>
    <cellStyle name="Stil 30_3. Chng in credit spreads" xfId="52157" xr:uid="{00000000-0005-0000-0000-000089C70000}"/>
    <cellStyle name="Stil 31" xfId="10334" xr:uid="{00000000-0005-0000-0000-00008AC70000}"/>
    <cellStyle name="Stil 31 2" xfId="52158" xr:uid="{00000000-0005-0000-0000-00008BC70000}"/>
    <cellStyle name="Stil 31 2 2" xfId="52159" xr:uid="{00000000-0005-0000-0000-00008CC70000}"/>
    <cellStyle name="Stil 31 3" xfId="52160" xr:uid="{00000000-0005-0000-0000-00008DC70000}"/>
    <cellStyle name="Stil 31 4" xfId="52161" xr:uid="{00000000-0005-0000-0000-00008EC70000}"/>
    <cellStyle name="Stil 31_3. Chng in credit spreads" xfId="52162" xr:uid="{00000000-0005-0000-0000-00008FC70000}"/>
    <cellStyle name="Stil 32" xfId="10335" xr:uid="{00000000-0005-0000-0000-000090C70000}"/>
    <cellStyle name="Stil 32 2" xfId="52163" xr:uid="{00000000-0005-0000-0000-000091C70000}"/>
    <cellStyle name="Stil 32 2 2" xfId="52164" xr:uid="{00000000-0005-0000-0000-000092C70000}"/>
    <cellStyle name="Stil 32 3" xfId="52165" xr:uid="{00000000-0005-0000-0000-000093C70000}"/>
    <cellStyle name="Stil 32 4" xfId="52166" xr:uid="{00000000-0005-0000-0000-000094C70000}"/>
    <cellStyle name="Stil 32_3. Chng in credit spreads" xfId="52167" xr:uid="{00000000-0005-0000-0000-000095C70000}"/>
    <cellStyle name="Stil 33" xfId="10336" xr:uid="{00000000-0005-0000-0000-000096C70000}"/>
    <cellStyle name="Stil 33 2" xfId="52168" xr:uid="{00000000-0005-0000-0000-000097C70000}"/>
    <cellStyle name="Stil 33 2 2" xfId="52169" xr:uid="{00000000-0005-0000-0000-000098C70000}"/>
    <cellStyle name="Stil 33 3" xfId="52170" xr:uid="{00000000-0005-0000-0000-000099C70000}"/>
    <cellStyle name="Stil 33 4" xfId="52171" xr:uid="{00000000-0005-0000-0000-00009AC70000}"/>
    <cellStyle name="Stil 33_3. Chng in credit spreads" xfId="52172" xr:uid="{00000000-0005-0000-0000-00009BC70000}"/>
    <cellStyle name="Stil 34" xfId="10337" xr:uid="{00000000-0005-0000-0000-00009CC70000}"/>
    <cellStyle name="Stil 34 2" xfId="52173" xr:uid="{00000000-0005-0000-0000-00009DC70000}"/>
    <cellStyle name="Stil 34 2 2" xfId="52174" xr:uid="{00000000-0005-0000-0000-00009EC70000}"/>
    <cellStyle name="Stil 34 3" xfId="52175" xr:uid="{00000000-0005-0000-0000-00009FC70000}"/>
    <cellStyle name="Stil 34 4" xfId="52176" xr:uid="{00000000-0005-0000-0000-0000A0C70000}"/>
    <cellStyle name="Stil 34_3. Chng in credit spreads" xfId="52177" xr:uid="{00000000-0005-0000-0000-0000A1C70000}"/>
    <cellStyle name="Stil 35" xfId="10338" xr:uid="{00000000-0005-0000-0000-0000A2C70000}"/>
    <cellStyle name="Stil 35 2" xfId="52178" xr:uid="{00000000-0005-0000-0000-0000A3C70000}"/>
    <cellStyle name="Stil 35 2 2" xfId="52179" xr:uid="{00000000-0005-0000-0000-0000A4C70000}"/>
    <cellStyle name="Stil 35 3" xfId="52180" xr:uid="{00000000-0005-0000-0000-0000A5C70000}"/>
    <cellStyle name="Stil 35 4" xfId="52181" xr:uid="{00000000-0005-0000-0000-0000A6C70000}"/>
    <cellStyle name="Stil 35_3. Chng in credit spreads" xfId="52182" xr:uid="{00000000-0005-0000-0000-0000A7C70000}"/>
    <cellStyle name="Stil 36" xfId="10339" xr:uid="{00000000-0005-0000-0000-0000A8C70000}"/>
    <cellStyle name="Stil 36 2" xfId="52183" xr:uid="{00000000-0005-0000-0000-0000A9C70000}"/>
    <cellStyle name="Stil 36 2 2" xfId="52184" xr:uid="{00000000-0005-0000-0000-0000AAC70000}"/>
    <cellStyle name="Stil 36 3" xfId="52185" xr:uid="{00000000-0005-0000-0000-0000ABC70000}"/>
    <cellStyle name="Stil 36 4" xfId="52186" xr:uid="{00000000-0005-0000-0000-0000ACC70000}"/>
    <cellStyle name="Stil 36_3. Chng in credit spreads" xfId="52187" xr:uid="{00000000-0005-0000-0000-0000ADC70000}"/>
    <cellStyle name="Stil 37" xfId="10340" xr:uid="{00000000-0005-0000-0000-0000AEC70000}"/>
    <cellStyle name="Stil 37 2" xfId="52188" xr:uid="{00000000-0005-0000-0000-0000AFC70000}"/>
    <cellStyle name="Stil 37 2 2" xfId="52189" xr:uid="{00000000-0005-0000-0000-0000B0C70000}"/>
    <cellStyle name="Stil 37 3" xfId="52190" xr:uid="{00000000-0005-0000-0000-0000B1C70000}"/>
    <cellStyle name="Stil 37 4" xfId="52191" xr:uid="{00000000-0005-0000-0000-0000B2C70000}"/>
    <cellStyle name="Stil 37_3. Chng in credit spreads" xfId="52192" xr:uid="{00000000-0005-0000-0000-0000B3C70000}"/>
    <cellStyle name="Stil 38" xfId="10341" xr:uid="{00000000-0005-0000-0000-0000B4C70000}"/>
    <cellStyle name="Stil 38 2" xfId="52193" xr:uid="{00000000-0005-0000-0000-0000B5C70000}"/>
    <cellStyle name="Stil 38 2 2" xfId="52194" xr:uid="{00000000-0005-0000-0000-0000B6C70000}"/>
    <cellStyle name="Stil 38 3" xfId="52195" xr:uid="{00000000-0005-0000-0000-0000B7C70000}"/>
    <cellStyle name="Stil 38 4" xfId="52196" xr:uid="{00000000-0005-0000-0000-0000B8C70000}"/>
    <cellStyle name="Stil 38_3. Chng in credit spreads" xfId="52197" xr:uid="{00000000-0005-0000-0000-0000B9C70000}"/>
    <cellStyle name="Stil 39" xfId="10342" xr:uid="{00000000-0005-0000-0000-0000BAC70000}"/>
    <cellStyle name="Stil 39 2" xfId="52198" xr:uid="{00000000-0005-0000-0000-0000BBC70000}"/>
    <cellStyle name="Stil 4" xfId="10343" xr:uid="{00000000-0005-0000-0000-0000BCC70000}"/>
    <cellStyle name="Stil 4 2" xfId="52199" xr:uid="{00000000-0005-0000-0000-0000BDC70000}"/>
    <cellStyle name="Stil 4 2 2" xfId="52200" xr:uid="{00000000-0005-0000-0000-0000BEC70000}"/>
    <cellStyle name="Stil 4 3" xfId="52201" xr:uid="{00000000-0005-0000-0000-0000BFC70000}"/>
    <cellStyle name="Stil 4 4" xfId="52202" xr:uid="{00000000-0005-0000-0000-0000C0C70000}"/>
    <cellStyle name="Stil 4_3. Chng in credit spreads" xfId="52203" xr:uid="{00000000-0005-0000-0000-0000C1C70000}"/>
    <cellStyle name="Stil 40" xfId="10344" xr:uid="{00000000-0005-0000-0000-0000C2C70000}"/>
    <cellStyle name="Stil 40 2" xfId="52204" xr:uid="{00000000-0005-0000-0000-0000C3C70000}"/>
    <cellStyle name="Stil 41" xfId="10345" xr:uid="{00000000-0005-0000-0000-0000C4C70000}"/>
    <cellStyle name="Stil 41 2" xfId="52205" xr:uid="{00000000-0005-0000-0000-0000C5C70000}"/>
    <cellStyle name="Stil 42" xfId="10346" xr:uid="{00000000-0005-0000-0000-0000C6C70000}"/>
    <cellStyle name="Stil 42 2" xfId="52206" xr:uid="{00000000-0005-0000-0000-0000C7C70000}"/>
    <cellStyle name="Stil 43" xfId="10347" xr:uid="{00000000-0005-0000-0000-0000C8C70000}"/>
    <cellStyle name="Stil 43 2" xfId="52207" xr:uid="{00000000-0005-0000-0000-0000C9C70000}"/>
    <cellStyle name="Stil 44" xfId="10348" xr:uid="{00000000-0005-0000-0000-0000CAC70000}"/>
    <cellStyle name="Stil 44 2" xfId="52208" xr:uid="{00000000-0005-0000-0000-0000CBC70000}"/>
    <cellStyle name="Stil 45" xfId="10349" xr:uid="{00000000-0005-0000-0000-0000CCC70000}"/>
    <cellStyle name="Stil 45 2" xfId="52209" xr:uid="{00000000-0005-0000-0000-0000CDC70000}"/>
    <cellStyle name="Stil 45 2 2" xfId="52210" xr:uid="{00000000-0005-0000-0000-0000CEC70000}"/>
    <cellStyle name="Stil 45 3" xfId="52211" xr:uid="{00000000-0005-0000-0000-0000CFC70000}"/>
    <cellStyle name="Stil 45 4" xfId="52212" xr:uid="{00000000-0005-0000-0000-0000D0C70000}"/>
    <cellStyle name="Stil 45_3. Chng in credit spreads" xfId="52213" xr:uid="{00000000-0005-0000-0000-0000D1C70000}"/>
    <cellStyle name="Stil 46" xfId="10350" xr:uid="{00000000-0005-0000-0000-0000D2C70000}"/>
    <cellStyle name="Stil 46 2" xfId="52214" xr:uid="{00000000-0005-0000-0000-0000D3C70000}"/>
    <cellStyle name="Stil 46 2 2" xfId="52215" xr:uid="{00000000-0005-0000-0000-0000D4C70000}"/>
    <cellStyle name="Stil 46 3" xfId="52216" xr:uid="{00000000-0005-0000-0000-0000D5C70000}"/>
    <cellStyle name="Stil 46 4" xfId="52217" xr:uid="{00000000-0005-0000-0000-0000D6C70000}"/>
    <cellStyle name="Stil 46_3. Chng in credit spreads" xfId="52218" xr:uid="{00000000-0005-0000-0000-0000D7C70000}"/>
    <cellStyle name="Stil 47" xfId="10351" xr:uid="{00000000-0005-0000-0000-0000D8C70000}"/>
    <cellStyle name="Stil 47 2" xfId="52219" xr:uid="{00000000-0005-0000-0000-0000D9C70000}"/>
    <cellStyle name="Stil 47 2 2" xfId="52220" xr:uid="{00000000-0005-0000-0000-0000DAC70000}"/>
    <cellStyle name="Stil 47 3" xfId="52221" xr:uid="{00000000-0005-0000-0000-0000DBC70000}"/>
    <cellStyle name="Stil 47 4" xfId="52222" xr:uid="{00000000-0005-0000-0000-0000DCC70000}"/>
    <cellStyle name="Stil 47_3. Chng in credit spreads" xfId="52223" xr:uid="{00000000-0005-0000-0000-0000DDC70000}"/>
    <cellStyle name="Stil 48" xfId="10352" xr:uid="{00000000-0005-0000-0000-0000DEC70000}"/>
    <cellStyle name="Stil 48 2" xfId="52224" xr:uid="{00000000-0005-0000-0000-0000DFC70000}"/>
    <cellStyle name="Stil 48 2 2" xfId="52225" xr:uid="{00000000-0005-0000-0000-0000E0C70000}"/>
    <cellStyle name="Stil 48 3" xfId="52226" xr:uid="{00000000-0005-0000-0000-0000E1C70000}"/>
    <cellStyle name="Stil 48 4" xfId="52227" xr:uid="{00000000-0005-0000-0000-0000E2C70000}"/>
    <cellStyle name="Stil 48_3. Chng in credit spreads" xfId="52228" xr:uid="{00000000-0005-0000-0000-0000E3C70000}"/>
    <cellStyle name="Stil 49" xfId="10353" xr:uid="{00000000-0005-0000-0000-0000E4C70000}"/>
    <cellStyle name="Stil 49 2" xfId="52229" xr:uid="{00000000-0005-0000-0000-0000E5C70000}"/>
    <cellStyle name="Stil 5" xfId="10354" xr:uid="{00000000-0005-0000-0000-0000E6C70000}"/>
    <cellStyle name="Stil 5 2" xfId="52230" xr:uid="{00000000-0005-0000-0000-0000E7C70000}"/>
    <cellStyle name="Stil 5 2 2" xfId="52231" xr:uid="{00000000-0005-0000-0000-0000E8C70000}"/>
    <cellStyle name="Stil 5 3" xfId="52232" xr:uid="{00000000-0005-0000-0000-0000E9C70000}"/>
    <cellStyle name="Stil 5 4" xfId="52233" xr:uid="{00000000-0005-0000-0000-0000EAC70000}"/>
    <cellStyle name="Stil 5_3. Chng in credit spreads" xfId="52234" xr:uid="{00000000-0005-0000-0000-0000EBC70000}"/>
    <cellStyle name="Stil 50" xfId="10355" xr:uid="{00000000-0005-0000-0000-0000ECC70000}"/>
    <cellStyle name="Stil 50 2" xfId="52235" xr:uid="{00000000-0005-0000-0000-0000EDC70000}"/>
    <cellStyle name="Stil 51" xfId="10356" xr:uid="{00000000-0005-0000-0000-0000EEC70000}"/>
    <cellStyle name="Stil 51 2" xfId="52236" xr:uid="{00000000-0005-0000-0000-0000EFC70000}"/>
    <cellStyle name="Stil 51 2 2" xfId="52237" xr:uid="{00000000-0005-0000-0000-0000F0C70000}"/>
    <cellStyle name="Stil 51 3" xfId="52238" xr:uid="{00000000-0005-0000-0000-0000F1C70000}"/>
    <cellStyle name="Stil 51 4" xfId="52239" xr:uid="{00000000-0005-0000-0000-0000F2C70000}"/>
    <cellStyle name="Stil 51_3. Chng in credit spreads" xfId="52240" xr:uid="{00000000-0005-0000-0000-0000F3C70000}"/>
    <cellStyle name="Stil 52" xfId="10357" xr:uid="{00000000-0005-0000-0000-0000F4C70000}"/>
    <cellStyle name="Stil 52 2" xfId="52241" xr:uid="{00000000-0005-0000-0000-0000F5C70000}"/>
    <cellStyle name="Stil 52 2 2" xfId="52242" xr:uid="{00000000-0005-0000-0000-0000F6C70000}"/>
    <cellStyle name="Stil 52 3" xfId="52243" xr:uid="{00000000-0005-0000-0000-0000F7C70000}"/>
    <cellStyle name="Stil 52 4" xfId="52244" xr:uid="{00000000-0005-0000-0000-0000F8C70000}"/>
    <cellStyle name="Stil 52_3. Chng in credit spreads" xfId="52245" xr:uid="{00000000-0005-0000-0000-0000F9C70000}"/>
    <cellStyle name="Stil 53" xfId="10358" xr:uid="{00000000-0005-0000-0000-0000FAC70000}"/>
    <cellStyle name="Stil 53 2" xfId="52246" xr:uid="{00000000-0005-0000-0000-0000FBC70000}"/>
    <cellStyle name="Stil 53 2 2" xfId="52247" xr:uid="{00000000-0005-0000-0000-0000FCC70000}"/>
    <cellStyle name="Stil 53 3" xfId="52248" xr:uid="{00000000-0005-0000-0000-0000FDC70000}"/>
    <cellStyle name="Stil 53 4" xfId="52249" xr:uid="{00000000-0005-0000-0000-0000FEC70000}"/>
    <cellStyle name="Stil 53_3. Chng in credit spreads" xfId="52250" xr:uid="{00000000-0005-0000-0000-0000FFC70000}"/>
    <cellStyle name="Stil 54" xfId="10359" xr:uid="{00000000-0005-0000-0000-000000C80000}"/>
    <cellStyle name="Stil 54 2" xfId="52251" xr:uid="{00000000-0005-0000-0000-000001C80000}"/>
    <cellStyle name="Stil 54 2 2" xfId="52252" xr:uid="{00000000-0005-0000-0000-000002C80000}"/>
    <cellStyle name="Stil 54 3" xfId="52253" xr:uid="{00000000-0005-0000-0000-000003C80000}"/>
    <cellStyle name="Stil 54 4" xfId="52254" xr:uid="{00000000-0005-0000-0000-000004C80000}"/>
    <cellStyle name="Stil 54_3. Chng in credit spreads" xfId="52255" xr:uid="{00000000-0005-0000-0000-000005C80000}"/>
    <cellStyle name="Stil 55" xfId="10360" xr:uid="{00000000-0005-0000-0000-000006C80000}"/>
    <cellStyle name="Stil 55 2" xfId="52256" xr:uid="{00000000-0005-0000-0000-000007C80000}"/>
    <cellStyle name="Stil 56" xfId="10361" xr:uid="{00000000-0005-0000-0000-000008C80000}"/>
    <cellStyle name="Stil 56 2" xfId="52257" xr:uid="{00000000-0005-0000-0000-000009C80000}"/>
    <cellStyle name="Stil 57" xfId="10362" xr:uid="{00000000-0005-0000-0000-00000AC80000}"/>
    <cellStyle name="Stil 57 2" xfId="52258" xr:uid="{00000000-0005-0000-0000-00000BC80000}"/>
    <cellStyle name="Stil 58" xfId="10363" xr:uid="{00000000-0005-0000-0000-00000CC80000}"/>
    <cellStyle name="Stil 58 2" xfId="52259" xr:uid="{00000000-0005-0000-0000-00000DC80000}"/>
    <cellStyle name="Stil 6" xfId="10364" xr:uid="{00000000-0005-0000-0000-00000EC80000}"/>
    <cellStyle name="Stil 6 2" xfId="52260" xr:uid="{00000000-0005-0000-0000-00000FC80000}"/>
    <cellStyle name="Stil 6 2 2" xfId="52261" xr:uid="{00000000-0005-0000-0000-000010C80000}"/>
    <cellStyle name="Stil 6 3" xfId="52262" xr:uid="{00000000-0005-0000-0000-000011C80000}"/>
    <cellStyle name="Stil 6 4" xfId="52263" xr:uid="{00000000-0005-0000-0000-000012C80000}"/>
    <cellStyle name="Stil 6_3. Chng in credit spreads" xfId="52264" xr:uid="{00000000-0005-0000-0000-000013C80000}"/>
    <cellStyle name="Stil 7" xfId="10365" xr:uid="{00000000-0005-0000-0000-000014C80000}"/>
    <cellStyle name="Stil 7 2" xfId="52265" xr:uid="{00000000-0005-0000-0000-000015C80000}"/>
    <cellStyle name="Stil 7 2 2" xfId="52266" xr:uid="{00000000-0005-0000-0000-000016C80000}"/>
    <cellStyle name="Stil 7 3" xfId="52267" xr:uid="{00000000-0005-0000-0000-000017C80000}"/>
    <cellStyle name="Stil 7 4" xfId="52268" xr:uid="{00000000-0005-0000-0000-000018C80000}"/>
    <cellStyle name="Stil 7_3. Chng in credit spreads" xfId="52269" xr:uid="{00000000-0005-0000-0000-000019C80000}"/>
    <cellStyle name="Stil 8" xfId="10366" xr:uid="{00000000-0005-0000-0000-00001AC80000}"/>
    <cellStyle name="Stil 8 2" xfId="52270" xr:uid="{00000000-0005-0000-0000-00001BC80000}"/>
    <cellStyle name="Stil 8 2 2" xfId="52271" xr:uid="{00000000-0005-0000-0000-00001CC80000}"/>
    <cellStyle name="Stil 8 3" xfId="52272" xr:uid="{00000000-0005-0000-0000-00001DC80000}"/>
    <cellStyle name="Stil 8 4" xfId="52273" xr:uid="{00000000-0005-0000-0000-00001EC80000}"/>
    <cellStyle name="Stil 8_3. Chng in credit spreads" xfId="52274" xr:uid="{00000000-0005-0000-0000-00001FC80000}"/>
    <cellStyle name="Stil 9" xfId="10367" xr:uid="{00000000-0005-0000-0000-000020C80000}"/>
    <cellStyle name="Stil 9 2" xfId="52275" xr:uid="{00000000-0005-0000-0000-000021C80000}"/>
    <cellStyle name="Stil 9 2 2" xfId="52276" xr:uid="{00000000-0005-0000-0000-000022C80000}"/>
    <cellStyle name="Stil 9 3" xfId="52277" xr:uid="{00000000-0005-0000-0000-000023C80000}"/>
    <cellStyle name="Stil 9 4" xfId="52278" xr:uid="{00000000-0005-0000-0000-000024C80000}"/>
    <cellStyle name="Stil 9_3. Chng in credit spreads" xfId="52279" xr:uid="{00000000-0005-0000-0000-000025C80000}"/>
    <cellStyle name="Style 1" xfId="10368" xr:uid="{00000000-0005-0000-0000-000026C80000}"/>
    <cellStyle name="Style 1 2" xfId="34528" xr:uid="{00000000-0005-0000-0000-000027C80000}"/>
    <cellStyle name="Style 1 2 2" xfId="34529" xr:uid="{00000000-0005-0000-0000-000028C80000}"/>
    <cellStyle name="Style 1 2 3" xfId="34530" xr:uid="{00000000-0005-0000-0000-000029C80000}"/>
    <cellStyle name="Style 1 2 4" xfId="40171" xr:uid="{00000000-0005-0000-0000-00002AC80000}"/>
    <cellStyle name="Style 1 2_AVA DVA EL" xfId="34531" xr:uid="{00000000-0005-0000-0000-00002BC80000}"/>
    <cellStyle name="Style 1 3" xfId="34532" xr:uid="{00000000-0005-0000-0000-00002CC80000}"/>
    <cellStyle name="Style 1 3 2" xfId="34533" xr:uid="{00000000-0005-0000-0000-00002DC80000}"/>
    <cellStyle name="Style 1 3 2 2" xfId="34534" xr:uid="{00000000-0005-0000-0000-00002EC80000}"/>
    <cellStyle name="Style 1 3 2 3" xfId="34535" xr:uid="{00000000-0005-0000-0000-00002FC80000}"/>
    <cellStyle name="Style 1 3 2_AVA DVA EL" xfId="34536" xr:uid="{00000000-0005-0000-0000-000030C80000}"/>
    <cellStyle name="Style 1 3 3" xfId="34537" xr:uid="{00000000-0005-0000-0000-000031C80000}"/>
    <cellStyle name="Style 1 3 4" xfId="34538" xr:uid="{00000000-0005-0000-0000-000032C80000}"/>
    <cellStyle name="Style 1 3 5" xfId="40172" xr:uid="{00000000-0005-0000-0000-000033C80000}"/>
    <cellStyle name="Style 1 3_AVA DVA EL" xfId="34539" xr:uid="{00000000-0005-0000-0000-000034C80000}"/>
    <cellStyle name="Style 1 4" xfId="34540" xr:uid="{00000000-0005-0000-0000-000035C80000}"/>
    <cellStyle name="Style 1 4 2" xfId="34541" xr:uid="{00000000-0005-0000-0000-000036C80000}"/>
    <cellStyle name="Style 1 4 3" xfId="34542" xr:uid="{00000000-0005-0000-0000-000037C80000}"/>
    <cellStyle name="Style 1 4_AVA DVA EL" xfId="34543" xr:uid="{00000000-0005-0000-0000-000038C80000}"/>
    <cellStyle name="Style 1 5" xfId="34544" xr:uid="{00000000-0005-0000-0000-000039C80000}"/>
    <cellStyle name="Style 1 6" xfId="52280" xr:uid="{00000000-0005-0000-0000-00003AC80000}"/>
    <cellStyle name="Style 1_AVA DVA EL" xfId="34545" xr:uid="{00000000-0005-0000-0000-00003BC80000}"/>
    <cellStyle name="Style 21" xfId="10369" xr:uid="{00000000-0005-0000-0000-00003CC80000}"/>
    <cellStyle name="Style 21 10" xfId="10370" xr:uid="{00000000-0005-0000-0000-00003DC80000}"/>
    <cellStyle name="Style 21 10 2" xfId="34546" xr:uid="{00000000-0005-0000-0000-00003EC80000}"/>
    <cellStyle name="Style 21 10_A02" xfId="55651" xr:uid="{AB70F254-C728-4E33-81BF-FEFB08881F56}"/>
    <cellStyle name="Style 21 11" xfId="10371" xr:uid="{00000000-0005-0000-0000-000040C80000}"/>
    <cellStyle name="Style 21 11 2" xfId="34547" xr:uid="{00000000-0005-0000-0000-000041C80000}"/>
    <cellStyle name="Style 21 11_A02" xfId="55652" xr:uid="{1F4A2AB9-180C-4831-840C-3AC6966E5FB3}"/>
    <cellStyle name="Style 21 12" xfId="34548" xr:uid="{00000000-0005-0000-0000-000043C80000}"/>
    <cellStyle name="Style 21 2" xfId="10372" xr:uid="{00000000-0005-0000-0000-000044C80000}"/>
    <cellStyle name="Style 21 2 2" xfId="10373" xr:uid="{00000000-0005-0000-0000-000045C80000}"/>
    <cellStyle name="Style 21 2 2 2" xfId="34549" xr:uid="{00000000-0005-0000-0000-000046C80000}"/>
    <cellStyle name="Style 21 2 2_A02" xfId="55653" xr:uid="{3D80B27E-C92F-43BC-8A02-F69D4D485F8D}"/>
    <cellStyle name="Style 21 2 3" xfId="34550" xr:uid="{00000000-0005-0000-0000-000048C80000}"/>
    <cellStyle name="Style 21 2_4Q16" xfId="34551" xr:uid="{00000000-0005-0000-0000-000049C80000}"/>
    <cellStyle name="Style 21 3" xfId="10374" xr:uid="{00000000-0005-0000-0000-00004AC80000}"/>
    <cellStyle name="Style 21 3 2" xfId="10375" xr:uid="{00000000-0005-0000-0000-00004BC80000}"/>
    <cellStyle name="Style 21 3 2 2" xfId="34552" xr:uid="{00000000-0005-0000-0000-00004CC80000}"/>
    <cellStyle name="Style 21 3 2_A02" xfId="55654" xr:uid="{4AA57FB7-41BF-4EEE-9492-55AD4F3C68DE}"/>
    <cellStyle name="Style 21 3 3" xfId="34553" xr:uid="{00000000-0005-0000-0000-00004EC80000}"/>
    <cellStyle name="Style 21 3_4Q16" xfId="34554" xr:uid="{00000000-0005-0000-0000-00004FC80000}"/>
    <cellStyle name="Style 21 4" xfId="10376" xr:uid="{00000000-0005-0000-0000-000050C80000}"/>
    <cellStyle name="Style 21 4 2" xfId="34555" xr:uid="{00000000-0005-0000-0000-000051C80000}"/>
    <cellStyle name="Style 21 4_A02" xfId="55655" xr:uid="{5C639887-5B27-4B64-9D5A-C86192FD6539}"/>
    <cellStyle name="Style 21 5" xfId="10377" xr:uid="{00000000-0005-0000-0000-000053C80000}"/>
    <cellStyle name="Style 21 5 2" xfId="34556" xr:uid="{00000000-0005-0000-0000-000054C80000}"/>
    <cellStyle name="Style 21 5_A02" xfId="55656" xr:uid="{1DC0DC4D-9E48-40D3-ADF3-3E307C91C973}"/>
    <cellStyle name="Style 21 6" xfId="10378" xr:uid="{00000000-0005-0000-0000-000056C80000}"/>
    <cellStyle name="Style 21 6 2" xfId="34557" xr:uid="{00000000-0005-0000-0000-000057C80000}"/>
    <cellStyle name="Style 21 6_A02" xfId="55657" xr:uid="{096CF0A6-E0F5-455E-BE45-3FB5E09505DF}"/>
    <cellStyle name="Style 21 7" xfId="10379" xr:uid="{00000000-0005-0000-0000-000059C80000}"/>
    <cellStyle name="Style 21 7 2" xfId="34558" xr:uid="{00000000-0005-0000-0000-00005AC80000}"/>
    <cellStyle name="Style 21 7_A02" xfId="55658" xr:uid="{7355359F-1A49-4C2C-9CA3-CDBD31377AFA}"/>
    <cellStyle name="Style 21 8" xfId="10380" xr:uid="{00000000-0005-0000-0000-00005CC80000}"/>
    <cellStyle name="Style 21 8 2" xfId="34559" xr:uid="{00000000-0005-0000-0000-00005DC80000}"/>
    <cellStyle name="Style 21 8_A02" xfId="55659" xr:uid="{ADD529EE-C1C7-48FE-866B-59892CA79E3F}"/>
    <cellStyle name="Style 21 9" xfId="10381" xr:uid="{00000000-0005-0000-0000-00005FC80000}"/>
    <cellStyle name="Style 21 9 2" xfId="34560" xr:uid="{00000000-0005-0000-0000-000060C80000}"/>
    <cellStyle name="Style 21 9_A02" xfId="55660" xr:uid="{7FF71F48-A6F6-4250-8287-AB8CC4ABB318}"/>
    <cellStyle name="Style 21_4Q16" xfId="34561" xr:uid="{00000000-0005-0000-0000-000062C80000}"/>
    <cellStyle name="Style 22" xfId="10382" xr:uid="{00000000-0005-0000-0000-000063C80000}"/>
    <cellStyle name="Style 22 10" xfId="10383" xr:uid="{00000000-0005-0000-0000-000064C80000}"/>
    <cellStyle name="Style 22 10 2" xfId="34562" xr:uid="{00000000-0005-0000-0000-000065C80000}"/>
    <cellStyle name="Style 22 10_A02" xfId="55661" xr:uid="{1F6FEFD7-BDE7-4BC1-9033-FCFD877EBA4C}"/>
    <cellStyle name="Style 22 11" xfId="10384" xr:uid="{00000000-0005-0000-0000-000067C80000}"/>
    <cellStyle name="Style 22 11 2" xfId="34563" xr:uid="{00000000-0005-0000-0000-000068C80000}"/>
    <cellStyle name="Style 22 11_A02" xfId="55662" xr:uid="{0BFB00F3-608E-4810-884E-CB7DFE90E182}"/>
    <cellStyle name="Style 22 12" xfId="34564" xr:uid="{00000000-0005-0000-0000-00006AC80000}"/>
    <cellStyle name="Style 22 2" xfId="10385" xr:uid="{00000000-0005-0000-0000-00006BC80000}"/>
    <cellStyle name="Style 22 2 2" xfId="10386" xr:uid="{00000000-0005-0000-0000-00006CC80000}"/>
    <cellStyle name="Style 22 2 2 2" xfId="34565" xr:uid="{00000000-0005-0000-0000-00006DC80000}"/>
    <cellStyle name="Style 22 2 2_A02" xfId="55663" xr:uid="{BC434310-496B-4A53-9032-0E406C0F5733}"/>
    <cellStyle name="Style 22 2 3" xfId="34566" xr:uid="{00000000-0005-0000-0000-00006FC80000}"/>
    <cellStyle name="Style 22 2_4Q16" xfId="34567" xr:uid="{00000000-0005-0000-0000-000070C80000}"/>
    <cellStyle name="Style 22 3" xfId="10387" xr:uid="{00000000-0005-0000-0000-000071C80000}"/>
    <cellStyle name="Style 22 3 2" xfId="10388" xr:uid="{00000000-0005-0000-0000-000072C80000}"/>
    <cellStyle name="Style 22 3 2 2" xfId="34568" xr:uid="{00000000-0005-0000-0000-000073C80000}"/>
    <cellStyle name="Style 22 3 2_A02" xfId="55664" xr:uid="{3CB94F61-0B53-4CE8-A46A-24203806F0F5}"/>
    <cellStyle name="Style 22 3 3" xfId="34569" xr:uid="{00000000-0005-0000-0000-000075C80000}"/>
    <cellStyle name="Style 22 3_4Q16" xfId="34570" xr:uid="{00000000-0005-0000-0000-000076C80000}"/>
    <cellStyle name="Style 22 4" xfId="10389" xr:uid="{00000000-0005-0000-0000-000077C80000}"/>
    <cellStyle name="Style 22 4 2" xfId="34571" xr:uid="{00000000-0005-0000-0000-000078C80000}"/>
    <cellStyle name="Style 22 4_A02" xfId="55665" xr:uid="{BE2D365D-324B-4505-9FA3-892F3623B575}"/>
    <cellStyle name="Style 22 5" xfId="10390" xr:uid="{00000000-0005-0000-0000-00007AC80000}"/>
    <cellStyle name="Style 22 5 2" xfId="34572" xr:uid="{00000000-0005-0000-0000-00007BC80000}"/>
    <cellStyle name="Style 22 5_A02" xfId="55666" xr:uid="{F85B7B24-0C42-4399-A613-E82EED20ACEA}"/>
    <cellStyle name="Style 22 6" xfId="10391" xr:uid="{00000000-0005-0000-0000-00007DC80000}"/>
    <cellStyle name="Style 22 6 2" xfId="34573" xr:uid="{00000000-0005-0000-0000-00007EC80000}"/>
    <cellStyle name="Style 22 6_A02" xfId="55667" xr:uid="{692BD223-BE93-4E72-98B8-5DC0B83061FC}"/>
    <cellStyle name="Style 22 7" xfId="10392" xr:uid="{00000000-0005-0000-0000-000080C80000}"/>
    <cellStyle name="Style 22 7 2" xfId="34574" xr:uid="{00000000-0005-0000-0000-000081C80000}"/>
    <cellStyle name="Style 22 7_A02" xfId="55668" xr:uid="{B4ECE573-3229-4513-A827-5DEBDEEB0777}"/>
    <cellStyle name="Style 22 8" xfId="10393" xr:uid="{00000000-0005-0000-0000-000083C80000}"/>
    <cellStyle name="Style 22 8 2" xfId="34575" xr:uid="{00000000-0005-0000-0000-000084C80000}"/>
    <cellStyle name="Style 22 8_A02" xfId="55669" xr:uid="{2518D574-5442-49FF-9F4D-4892B08FD5DB}"/>
    <cellStyle name="Style 22 9" xfId="10394" xr:uid="{00000000-0005-0000-0000-000086C80000}"/>
    <cellStyle name="Style 22 9 2" xfId="34576" xr:uid="{00000000-0005-0000-0000-000087C80000}"/>
    <cellStyle name="Style 22 9_A02" xfId="55670" xr:uid="{CA8391A9-2BC9-4979-9110-EF4DA9DBBA53}"/>
    <cellStyle name="Style 22_4Q16" xfId="34577" xr:uid="{00000000-0005-0000-0000-000089C80000}"/>
    <cellStyle name="Style 23" xfId="10395" xr:uid="{00000000-0005-0000-0000-00008AC80000}"/>
    <cellStyle name="Style 23 10" xfId="10396" xr:uid="{00000000-0005-0000-0000-00008BC80000}"/>
    <cellStyle name="Style 23 10 2" xfId="34578" xr:uid="{00000000-0005-0000-0000-00008CC80000}"/>
    <cellStyle name="Style 23 10_A02" xfId="55671" xr:uid="{243FDD84-8D23-4825-B9F1-586E93364F39}"/>
    <cellStyle name="Style 23 11" xfId="10397" xr:uid="{00000000-0005-0000-0000-00008EC80000}"/>
    <cellStyle name="Style 23 11 2" xfId="34579" xr:uid="{00000000-0005-0000-0000-00008FC80000}"/>
    <cellStyle name="Style 23 11_A02" xfId="55672" xr:uid="{E8C1B3CF-4848-4524-87AE-3DFAA5A5E6FD}"/>
    <cellStyle name="Style 23 12" xfId="34580" xr:uid="{00000000-0005-0000-0000-000091C80000}"/>
    <cellStyle name="Style 23 2" xfId="10398" xr:uid="{00000000-0005-0000-0000-000092C80000}"/>
    <cellStyle name="Style 23 2 2" xfId="10399" xr:uid="{00000000-0005-0000-0000-000093C80000}"/>
    <cellStyle name="Style 23 2 2 2" xfId="34581" xr:uid="{00000000-0005-0000-0000-000094C80000}"/>
    <cellStyle name="Style 23 2 2_A02" xfId="55673" xr:uid="{F84B3D8F-1D82-41A3-BDED-7DB1AE1EC485}"/>
    <cellStyle name="Style 23 2 3" xfId="34582" xr:uid="{00000000-0005-0000-0000-000096C80000}"/>
    <cellStyle name="Style 23 2_4Q16" xfId="34583" xr:uid="{00000000-0005-0000-0000-000097C80000}"/>
    <cellStyle name="Style 23 3" xfId="10400" xr:uid="{00000000-0005-0000-0000-000098C80000}"/>
    <cellStyle name="Style 23 3 2" xfId="10401" xr:uid="{00000000-0005-0000-0000-000099C80000}"/>
    <cellStyle name="Style 23 3 2 2" xfId="34584" xr:uid="{00000000-0005-0000-0000-00009AC80000}"/>
    <cellStyle name="Style 23 3 2_A02" xfId="55674" xr:uid="{593EE799-1006-4694-AA76-393E428FE42D}"/>
    <cellStyle name="Style 23 3 3" xfId="34585" xr:uid="{00000000-0005-0000-0000-00009CC80000}"/>
    <cellStyle name="Style 23 3_4Q16" xfId="34586" xr:uid="{00000000-0005-0000-0000-00009DC80000}"/>
    <cellStyle name="Style 23 4" xfId="10402" xr:uid="{00000000-0005-0000-0000-00009EC80000}"/>
    <cellStyle name="Style 23 4 2" xfId="34587" xr:uid="{00000000-0005-0000-0000-00009FC80000}"/>
    <cellStyle name="Style 23 4_A02" xfId="55675" xr:uid="{87BE5E6F-F12D-4934-A438-41A93E51D596}"/>
    <cellStyle name="Style 23 5" xfId="10403" xr:uid="{00000000-0005-0000-0000-0000A1C80000}"/>
    <cellStyle name="Style 23 5 2" xfId="34588" xr:uid="{00000000-0005-0000-0000-0000A2C80000}"/>
    <cellStyle name="Style 23 5_A02" xfId="55676" xr:uid="{AAB6F60D-BBCF-497B-9A14-38B042F442B5}"/>
    <cellStyle name="Style 23 6" xfId="10404" xr:uid="{00000000-0005-0000-0000-0000A4C80000}"/>
    <cellStyle name="Style 23 6 2" xfId="34589" xr:uid="{00000000-0005-0000-0000-0000A5C80000}"/>
    <cellStyle name="Style 23 6_A02" xfId="55677" xr:uid="{345A8226-4F7C-4FBB-B7D5-0794278B2F49}"/>
    <cellStyle name="Style 23 7" xfId="10405" xr:uid="{00000000-0005-0000-0000-0000A7C80000}"/>
    <cellStyle name="Style 23 7 2" xfId="34590" xr:uid="{00000000-0005-0000-0000-0000A8C80000}"/>
    <cellStyle name="Style 23 7_A02" xfId="55678" xr:uid="{C16F16F5-7673-4206-880F-CFCDD479284E}"/>
    <cellStyle name="Style 23 8" xfId="10406" xr:uid="{00000000-0005-0000-0000-0000AAC80000}"/>
    <cellStyle name="Style 23 8 2" xfId="34591" xr:uid="{00000000-0005-0000-0000-0000ABC80000}"/>
    <cellStyle name="Style 23 8_A02" xfId="55679" xr:uid="{328822E3-02AA-4CF2-8C64-EB0F9DCEDF8D}"/>
    <cellStyle name="Style 23 9" xfId="10407" xr:uid="{00000000-0005-0000-0000-0000ADC80000}"/>
    <cellStyle name="Style 23 9 2" xfId="34592" xr:uid="{00000000-0005-0000-0000-0000AEC80000}"/>
    <cellStyle name="Style 23 9_A02" xfId="55680" xr:uid="{27D230E5-7063-4DF1-8925-1E8B15331B33}"/>
    <cellStyle name="Style 23_4Q16" xfId="34593" xr:uid="{00000000-0005-0000-0000-0000B0C80000}"/>
    <cellStyle name="Style 24" xfId="10408" xr:uid="{00000000-0005-0000-0000-0000B1C80000}"/>
    <cellStyle name="Style 24 10" xfId="10409" xr:uid="{00000000-0005-0000-0000-0000B2C80000}"/>
    <cellStyle name="Style 24 10 2" xfId="34594" xr:uid="{00000000-0005-0000-0000-0000B3C80000}"/>
    <cellStyle name="Style 24 10_A02" xfId="55681" xr:uid="{47C6F4C3-1CDC-4B94-B139-82FE489FD0DB}"/>
    <cellStyle name="Style 24 11" xfId="10410" xr:uid="{00000000-0005-0000-0000-0000B5C80000}"/>
    <cellStyle name="Style 24 11 2" xfId="34595" xr:uid="{00000000-0005-0000-0000-0000B6C80000}"/>
    <cellStyle name="Style 24 11_A02" xfId="55682" xr:uid="{93579B40-FA4A-44D8-8ADB-E7D4219A96B9}"/>
    <cellStyle name="Style 24 12" xfId="34596" xr:uid="{00000000-0005-0000-0000-0000B8C80000}"/>
    <cellStyle name="Style 24 2" xfId="10411" xr:uid="{00000000-0005-0000-0000-0000B9C80000}"/>
    <cellStyle name="Style 24 2 2" xfId="10412" xr:uid="{00000000-0005-0000-0000-0000BAC80000}"/>
    <cellStyle name="Style 24 2 2 2" xfId="34597" xr:uid="{00000000-0005-0000-0000-0000BBC80000}"/>
    <cellStyle name="Style 24 2 2_A02" xfId="55683" xr:uid="{E40B82B7-6DB4-43C0-89D2-21EFD5EE0EBF}"/>
    <cellStyle name="Style 24 2 3" xfId="34598" xr:uid="{00000000-0005-0000-0000-0000BDC80000}"/>
    <cellStyle name="Style 24 2_4Q16" xfId="34599" xr:uid="{00000000-0005-0000-0000-0000BEC80000}"/>
    <cellStyle name="Style 24 3" xfId="10413" xr:uid="{00000000-0005-0000-0000-0000BFC80000}"/>
    <cellStyle name="Style 24 3 2" xfId="10414" xr:uid="{00000000-0005-0000-0000-0000C0C80000}"/>
    <cellStyle name="Style 24 3 2 2" xfId="34600" xr:uid="{00000000-0005-0000-0000-0000C1C80000}"/>
    <cellStyle name="Style 24 3 2_A02" xfId="55684" xr:uid="{0D9348AA-8FFA-44CE-A2D5-EFF64806AD38}"/>
    <cellStyle name="Style 24 3 3" xfId="34601" xr:uid="{00000000-0005-0000-0000-0000C3C80000}"/>
    <cellStyle name="Style 24 3_4Q16" xfId="34602" xr:uid="{00000000-0005-0000-0000-0000C4C80000}"/>
    <cellStyle name="Style 24 4" xfId="10415" xr:uid="{00000000-0005-0000-0000-0000C5C80000}"/>
    <cellStyle name="Style 24 4 2" xfId="34603" xr:uid="{00000000-0005-0000-0000-0000C6C80000}"/>
    <cellStyle name="Style 24 4_A02" xfId="55685" xr:uid="{88C6F548-3D9E-48A6-9DB7-2AC0D348A464}"/>
    <cellStyle name="Style 24 5" xfId="10416" xr:uid="{00000000-0005-0000-0000-0000C8C80000}"/>
    <cellStyle name="Style 24 5 2" xfId="34604" xr:uid="{00000000-0005-0000-0000-0000C9C80000}"/>
    <cellStyle name="Style 24 5_A02" xfId="55686" xr:uid="{9A06DCE0-C9CC-41D2-B85B-56DF397E67CF}"/>
    <cellStyle name="Style 24 6" xfId="10417" xr:uid="{00000000-0005-0000-0000-0000CBC80000}"/>
    <cellStyle name="Style 24 6 2" xfId="34605" xr:uid="{00000000-0005-0000-0000-0000CCC80000}"/>
    <cellStyle name="Style 24 6_A02" xfId="55687" xr:uid="{C6CC4303-ECA3-4758-946E-5D0F5AFCB6FB}"/>
    <cellStyle name="Style 24 7" xfId="10418" xr:uid="{00000000-0005-0000-0000-0000CEC80000}"/>
    <cellStyle name="Style 24 7 2" xfId="34606" xr:uid="{00000000-0005-0000-0000-0000CFC80000}"/>
    <cellStyle name="Style 24 7_A02" xfId="55688" xr:uid="{DDF708DF-223F-4A05-BB47-C4BC0BEEAF05}"/>
    <cellStyle name="Style 24 8" xfId="10419" xr:uid="{00000000-0005-0000-0000-0000D1C80000}"/>
    <cellStyle name="Style 24 8 2" xfId="34607" xr:uid="{00000000-0005-0000-0000-0000D2C80000}"/>
    <cellStyle name="Style 24 8_A02" xfId="55689" xr:uid="{315FB197-E990-4426-A904-36086341C15D}"/>
    <cellStyle name="Style 24 9" xfId="10420" xr:uid="{00000000-0005-0000-0000-0000D4C80000}"/>
    <cellStyle name="Style 24 9 2" xfId="34608" xr:uid="{00000000-0005-0000-0000-0000D5C80000}"/>
    <cellStyle name="Style 24 9_A02" xfId="55690" xr:uid="{8F785A1F-BD1A-4BB1-804F-D3D5929CA64D}"/>
    <cellStyle name="Style 24_4Q16" xfId="34609" xr:uid="{00000000-0005-0000-0000-0000D7C80000}"/>
    <cellStyle name="Style 25" xfId="10421" xr:uid="{00000000-0005-0000-0000-0000D8C80000}"/>
    <cellStyle name="Style 25 10" xfId="10422" xr:uid="{00000000-0005-0000-0000-0000D9C80000}"/>
    <cellStyle name="Style 25 10 2" xfId="34610" xr:uid="{00000000-0005-0000-0000-0000DAC80000}"/>
    <cellStyle name="Style 25 10_A02" xfId="55691" xr:uid="{29C8DB6F-5B19-4A1D-A112-D8EBDF90AE2E}"/>
    <cellStyle name="Style 25 11" xfId="10423" xr:uid="{00000000-0005-0000-0000-0000DCC80000}"/>
    <cellStyle name="Style 25 11 2" xfId="34611" xr:uid="{00000000-0005-0000-0000-0000DDC80000}"/>
    <cellStyle name="Style 25 11_A02" xfId="55692" xr:uid="{DE1A8C10-4CED-412B-8638-284D364AF6A9}"/>
    <cellStyle name="Style 25 12" xfId="34612" xr:uid="{00000000-0005-0000-0000-0000DFC80000}"/>
    <cellStyle name="Style 25 2" xfId="10424" xr:uid="{00000000-0005-0000-0000-0000E0C80000}"/>
    <cellStyle name="Style 25 2 2" xfId="10425" xr:uid="{00000000-0005-0000-0000-0000E1C80000}"/>
    <cellStyle name="Style 25 2 2 2" xfId="34613" xr:uid="{00000000-0005-0000-0000-0000E2C80000}"/>
    <cellStyle name="Style 25 2 2_A02" xfId="55693" xr:uid="{48B8F5B9-F0C1-43F3-9230-6B827B22F8AA}"/>
    <cellStyle name="Style 25 2 3" xfId="34614" xr:uid="{00000000-0005-0000-0000-0000E4C80000}"/>
    <cellStyle name="Style 25 2_4Q16" xfId="34615" xr:uid="{00000000-0005-0000-0000-0000E5C80000}"/>
    <cellStyle name="Style 25 3" xfId="10426" xr:uid="{00000000-0005-0000-0000-0000E6C80000}"/>
    <cellStyle name="Style 25 3 2" xfId="10427" xr:uid="{00000000-0005-0000-0000-0000E7C80000}"/>
    <cellStyle name="Style 25 3 2 2" xfId="34616" xr:uid="{00000000-0005-0000-0000-0000E8C80000}"/>
    <cellStyle name="Style 25 3 2_A02" xfId="55694" xr:uid="{14106404-8FAE-49F0-AFB7-6F7CA74F0244}"/>
    <cellStyle name="Style 25 3 3" xfId="34617" xr:uid="{00000000-0005-0000-0000-0000EAC80000}"/>
    <cellStyle name="Style 25 3_4Q16" xfId="34618" xr:uid="{00000000-0005-0000-0000-0000EBC80000}"/>
    <cellStyle name="Style 25 4" xfId="10428" xr:uid="{00000000-0005-0000-0000-0000ECC80000}"/>
    <cellStyle name="Style 25 4 2" xfId="34619" xr:uid="{00000000-0005-0000-0000-0000EDC80000}"/>
    <cellStyle name="Style 25 4_A02" xfId="55695" xr:uid="{06BC4586-3037-4818-82F5-7774DDBB724A}"/>
    <cellStyle name="Style 25 5" xfId="10429" xr:uid="{00000000-0005-0000-0000-0000EFC80000}"/>
    <cellStyle name="Style 25 5 2" xfId="34620" xr:uid="{00000000-0005-0000-0000-0000F0C80000}"/>
    <cellStyle name="Style 25 5_A02" xfId="55696" xr:uid="{E5ECC8B0-64B8-4946-AB40-24BCFF3D81FA}"/>
    <cellStyle name="Style 25 6" xfId="10430" xr:uid="{00000000-0005-0000-0000-0000F2C80000}"/>
    <cellStyle name="Style 25 6 2" xfId="34621" xr:uid="{00000000-0005-0000-0000-0000F3C80000}"/>
    <cellStyle name="Style 25 6_A02" xfId="55697" xr:uid="{EBE7ECFC-939E-4395-A403-88BEE0D91312}"/>
    <cellStyle name="Style 25 7" xfId="10431" xr:uid="{00000000-0005-0000-0000-0000F5C80000}"/>
    <cellStyle name="Style 25 7 2" xfId="34622" xr:uid="{00000000-0005-0000-0000-0000F6C80000}"/>
    <cellStyle name="Style 25 7_A02" xfId="55698" xr:uid="{C83DF1D4-96E8-4692-86CE-3659C12E0549}"/>
    <cellStyle name="Style 25 8" xfId="10432" xr:uid="{00000000-0005-0000-0000-0000F8C80000}"/>
    <cellStyle name="Style 25 8 2" xfId="34623" xr:uid="{00000000-0005-0000-0000-0000F9C80000}"/>
    <cellStyle name="Style 25 8_A02" xfId="55699" xr:uid="{89CA2A9F-19F8-4650-8129-1DCCF0CC1076}"/>
    <cellStyle name="Style 25 9" xfId="10433" xr:uid="{00000000-0005-0000-0000-0000FBC80000}"/>
    <cellStyle name="Style 25 9 2" xfId="34624" xr:uid="{00000000-0005-0000-0000-0000FCC80000}"/>
    <cellStyle name="Style 25 9_A02" xfId="55700" xr:uid="{32F9A84A-DFB6-452A-90AA-77664961BD4D}"/>
    <cellStyle name="Style 25_4Q16" xfId="34625" xr:uid="{00000000-0005-0000-0000-0000FEC80000}"/>
    <cellStyle name="Style 26" xfId="10434" xr:uid="{00000000-0005-0000-0000-0000FFC80000}"/>
    <cellStyle name="Style 26 10" xfId="10435" xr:uid="{00000000-0005-0000-0000-000000C90000}"/>
    <cellStyle name="Style 26 10 2" xfId="34626" xr:uid="{00000000-0005-0000-0000-000001C90000}"/>
    <cellStyle name="Style 26 10_AVA DVA EL" xfId="34627" xr:uid="{00000000-0005-0000-0000-000002C90000}"/>
    <cellStyle name="Style 26 11" xfId="10436" xr:uid="{00000000-0005-0000-0000-000003C90000}"/>
    <cellStyle name="Style 26 11 2" xfId="34628" xr:uid="{00000000-0005-0000-0000-000004C90000}"/>
    <cellStyle name="Style 26 11_AVA DVA EL" xfId="34629" xr:uid="{00000000-0005-0000-0000-000005C90000}"/>
    <cellStyle name="Style 26 12" xfId="34630" xr:uid="{00000000-0005-0000-0000-000006C90000}"/>
    <cellStyle name="Style 26 2" xfId="10437" xr:uid="{00000000-0005-0000-0000-000007C90000}"/>
    <cellStyle name="Style 26 2 2" xfId="10438" xr:uid="{00000000-0005-0000-0000-000008C90000}"/>
    <cellStyle name="Style 26 2 2 2" xfId="34631" xr:uid="{00000000-0005-0000-0000-000009C90000}"/>
    <cellStyle name="Style 26 2 2_AVA DVA EL" xfId="34632" xr:uid="{00000000-0005-0000-0000-00000AC90000}"/>
    <cellStyle name="Style 26 2 3" xfId="34633" xr:uid="{00000000-0005-0000-0000-00000BC90000}"/>
    <cellStyle name="Style 26 2_4Q16" xfId="34634" xr:uid="{00000000-0005-0000-0000-00000CC90000}"/>
    <cellStyle name="Style 26 3" xfId="10439" xr:uid="{00000000-0005-0000-0000-00000DC90000}"/>
    <cellStyle name="Style 26 3 2" xfId="10440" xr:uid="{00000000-0005-0000-0000-00000EC90000}"/>
    <cellStyle name="Style 26 3 2 2" xfId="34635" xr:uid="{00000000-0005-0000-0000-00000FC90000}"/>
    <cellStyle name="Style 26 3 2_AVA DVA EL" xfId="34636" xr:uid="{00000000-0005-0000-0000-000010C90000}"/>
    <cellStyle name="Style 26 3 3" xfId="34637" xr:uid="{00000000-0005-0000-0000-000011C90000}"/>
    <cellStyle name="Style 26 3_4Q16" xfId="34638" xr:uid="{00000000-0005-0000-0000-000012C90000}"/>
    <cellStyle name="Style 26 4" xfId="10441" xr:uid="{00000000-0005-0000-0000-000013C90000}"/>
    <cellStyle name="Style 26 4 2" xfId="34639" xr:uid="{00000000-0005-0000-0000-000014C90000}"/>
    <cellStyle name="Style 26 4_AVA DVA EL" xfId="34640" xr:uid="{00000000-0005-0000-0000-000015C90000}"/>
    <cellStyle name="Style 26 5" xfId="10442" xr:uid="{00000000-0005-0000-0000-000016C90000}"/>
    <cellStyle name="Style 26 5 2" xfId="34641" xr:uid="{00000000-0005-0000-0000-000017C90000}"/>
    <cellStyle name="Style 26 5_AVA DVA EL" xfId="34642" xr:uid="{00000000-0005-0000-0000-000018C90000}"/>
    <cellStyle name="Style 26 6" xfId="10443" xr:uid="{00000000-0005-0000-0000-000019C90000}"/>
    <cellStyle name="Style 26 6 2" xfId="34643" xr:uid="{00000000-0005-0000-0000-00001AC90000}"/>
    <cellStyle name="Style 26 6_AVA DVA EL" xfId="34644" xr:uid="{00000000-0005-0000-0000-00001BC90000}"/>
    <cellStyle name="Style 26 7" xfId="10444" xr:uid="{00000000-0005-0000-0000-00001CC90000}"/>
    <cellStyle name="Style 26 7 2" xfId="34645" xr:uid="{00000000-0005-0000-0000-00001DC90000}"/>
    <cellStyle name="Style 26 7_AVA DVA EL" xfId="34646" xr:uid="{00000000-0005-0000-0000-00001EC90000}"/>
    <cellStyle name="Style 26 8" xfId="10445" xr:uid="{00000000-0005-0000-0000-00001FC90000}"/>
    <cellStyle name="Style 26 8 2" xfId="34647" xr:uid="{00000000-0005-0000-0000-000020C90000}"/>
    <cellStyle name="Style 26 8_AVA DVA EL" xfId="34648" xr:uid="{00000000-0005-0000-0000-000021C90000}"/>
    <cellStyle name="Style 26 9" xfId="10446" xr:uid="{00000000-0005-0000-0000-000022C90000}"/>
    <cellStyle name="Style 26 9 2" xfId="34649" xr:uid="{00000000-0005-0000-0000-000023C90000}"/>
    <cellStyle name="Style 26 9_AVA DVA EL" xfId="34650" xr:uid="{00000000-0005-0000-0000-000024C90000}"/>
    <cellStyle name="Style 26_4Q16" xfId="34651" xr:uid="{00000000-0005-0000-0000-000025C90000}"/>
    <cellStyle name="Style 27" xfId="10447" xr:uid="{00000000-0005-0000-0000-000026C90000}"/>
    <cellStyle name="Style 27 10" xfId="10448" xr:uid="{00000000-0005-0000-0000-000027C90000}"/>
    <cellStyle name="Style 27 10 2" xfId="34652" xr:uid="{00000000-0005-0000-0000-000028C90000}"/>
    <cellStyle name="Style 27 10_A02" xfId="55701" xr:uid="{4E2E2889-39AA-4C7A-ADF8-76C89C4D4AF3}"/>
    <cellStyle name="Style 27 11" xfId="10449" xr:uid="{00000000-0005-0000-0000-00002AC90000}"/>
    <cellStyle name="Style 27 11 2" xfId="34653" xr:uid="{00000000-0005-0000-0000-00002BC90000}"/>
    <cellStyle name="Style 27 11_A02" xfId="55702" xr:uid="{D5E5FFAA-CD90-4D82-9936-8AD29C04257D}"/>
    <cellStyle name="Style 27 12" xfId="34654" xr:uid="{00000000-0005-0000-0000-00002DC90000}"/>
    <cellStyle name="Style 27 2" xfId="10450" xr:uid="{00000000-0005-0000-0000-00002EC90000}"/>
    <cellStyle name="Style 27 2 2" xfId="10451" xr:uid="{00000000-0005-0000-0000-00002FC90000}"/>
    <cellStyle name="Style 27 2 2 2" xfId="34655" xr:uid="{00000000-0005-0000-0000-000030C90000}"/>
    <cellStyle name="Style 27 2 2_A02" xfId="55703" xr:uid="{13C5B72A-DD02-4A21-B919-FA948736A75B}"/>
    <cellStyle name="Style 27 2 3" xfId="34656" xr:uid="{00000000-0005-0000-0000-000032C90000}"/>
    <cellStyle name="Style 27 2_4Q16" xfId="34657" xr:uid="{00000000-0005-0000-0000-000033C90000}"/>
    <cellStyle name="Style 27 3" xfId="10452" xr:uid="{00000000-0005-0000-0000-000034C90000}"/>
    <cellStyle name="Style 27 3 2" xfId="10453" xr:uid="{00000000-0005-0000-0000-000035C90000}"/>
    <cellStyle name="Style 27 3 2 2" xfId="34658" xr:uid="{00000000-0005-0000-0000-000036C90000}"/>
    <cellStyle name="Style 27 3 2_A02" xfId="55704" xr:uid="{524B4C53-9A69-4CA4-8466-25C623E5BC38}"/>
    <cellStyle name="Style 27 3 3" xfId="34659" xr:uid="{00000000-0005-0000-0000-000038C90000}"/>
    <cellStyle name="Style 27 3_4Q16" xfId="34660" xr:uid="{00000000-0005-0000-0000-000039C90000}"/>
    <cellStyle name="Style 27 4" xfId="10454" xr:uid="{00000000-0005-0000-0000-00003AC90000}"/>
    <cellStyle name="Style 27 4 2" xfId="34661" xr:uid="{00000000-0005-0000-0000-00003BC90000}"/>
    <cellStyle name="Style 27 4_A02" xfId="55705" xr:uid="{B81F2065-5542-4865-859A-79285EDAE0EC}"/>
    <cellStyle name="Style 27 5" xfId="10455" xr:uid="{00000000-0005-0000-0000-00003DC90000}"/>
    <cellStyle name="Style 27 5 2" xfId="34662" xr:uid="{00000000-0005-0000-0000-00003EC90000}"/>
    <cellStyle name="Style 27 5_A02" xfId="55706" xr:uid="{788E37FD-3118-4374-BD0D-68D42C6CFFDB}"/>
    <cellStyle name="Style 27 6" xfId="10456" xr:uid="{00000000-0005-0000-0000-000040C90000}"/>
    <cellStyle name="Style 27 6 2" xfId="34663" xr:uid="{00000000-0005-0000-0000-000041C90000}"/>
    <cellStyle name="Style 27 6_A02" xfId="55707" xr:uid="{8EDC0004-5877-45A9-A1A8-79B0141FB9BE}"/>
    <cellStyle name="Style 27 7" xfId="10457" xr:uid="{00000000-0005-0000-0000-000043C90000}"/>
    <cellStyle name="Style 27 7 2" xfId="34664" xr:uid="{00000000-0005-0000-0000-000044C90000}"/>
    <cellStyle name="Style 27 7_A02" xfId="55708" xr:uid="{539F9DDA-4C67-4064-8161-B41A4664A5D7}"/>
    <cellStyle name="Style 27 8" xfId="10458" xr:uid="{00000000-0005-0000-0000-000046C90000}"/>
    <cellStyle name="Style 27 8 2" xfId="34665" xr:uid="{00000000-0005-0000-0000-000047C90000}"/>
    <cellStyle name="Style 27 8_A02" xfId="55709" xr:uid="{06131EFB-0F01-46C3-9BA5-2A4C0CB1DDA0}"/>
    <cellStyle name="Style 27 9" xfId="10459" xr:uid="{00000000-0005-0000-0000-000049C90000}"/>
    <cellStyle name="Style 27 9 2" xfId="34666" xr:uid="{00000000-0005-0000-0000-00004AC90000}"/>
    <cellStyle name="Style 27 9_A02" xfId="55710" xr:uid="{A42C083A-A17F-4015-A433-451ACEA6DA2C}"/>
    <cellStyle name="Style 27_4Q16" xfId="34667" xr:uid="{00000000-0005-0000-0000-00004CC90000}"/>
    <cellStyle name="Style 28" xfId="10460" xr:uid="{00000000-0005-0000-0000-00004DC90000}"/>
    <cellStyle name="Style 28 10" xfId="10461" xr:uid="{00000000-0005-0000-0000-00004EC90000}"/>
    <cellStyle name="Style 28 10 2" xfId="34668" xr:uid="{00000000-0005-0000-0000-00004FC90000}"/>
    <cellStyle name="Style 28 10_A02" xfId="55711" xr:uid="{B7860E58-39C6-47EE-A415-496473CD5B1E}"/>
    <cellStyle name="Style 28 11" xfId="10462" xr:uid="{00000000-0005-0000-0000-000051C90000}"/>
    <cellStyle name="Style 28 11 2" xfId="34669" xr:uid="{00000000-0005-0000-0000-000052C90000}"/>
    <cellStyle name="Style 28 11_A02" xfId="55712" xr:uid="{E3F54791-3BE4-4B92-922F-882358B20288}"/>
    <cellStyle name="Style 28 12" xfId="34670" xr:uid="{00000000-0005-0000-0000-000054C90000}"/>
    <cellStyle name="Style 28 2" xfId="10463" xr:uid="{00000000-0005-0000-0000-000055C90000}"/>
    <cellStyle name="Style 28 2 2" xfId="10464" xr:uid="{00000000-0005-0000-0000-000056C90000}"/>
    <cellStyle name="Style 28 2 2 2" xfId="34671" xr:uid="{00000000-0005-0000-0000-000057C90000}"/>
    <cellStyle name="Style 28 2 2_A02" xfId="55713" xr:uid="{7DF5BB3F-56EB-47BC-B50F-C1B3F3FDAB81}"/>
    <cellStyle name="Style 28 2 3" xfId="34672" xr:uid="{00000000-0005-0000-0000-000059C90000}"/>
    <cellStyle name="Style 28 2_4Q16" xfId="34673" xr:uid="{00000000-0005-0000-0000-00005AC90000}"/>
    <cellStyle name="Style 28 3" xfId="10465" xr:uid="{00000000-0005-0000-0000-00005BC90000}"/>
    <cellStyle name="Style 28 3 2" xfId="10466" xr:uid="{00000000-0005-0000-0000-00005CC90000}"/>
    <cellStyle name="Style 28 3 2 2" xfId="34674" xr:uid="{00000000-0005-0000-0000-00005DC90000}"/>
    <cellStyle name="Style 28 3 2_A02" xfId="55714" xr:uid="{CF8D766A-5BB2-4F9F-9B9B-196058517011}"/>
    <cellStyle name="Style 28 3 3" xfId="34675" xr:uid="{00000000-0005-0000-0000-00005FC90000}"/>
    <cellStyle name="Style 28 3_4Q16" xfId="34676" xr:uid="{00000000-0005-0000-0000-000060C90000}"/>
    <cellStyle name="Style 28 4" xfId="10467" xr:uid="{00000000-0005-0000-0000-000061C90000}"/>
    <cellStyle name="Style 28 4 2" xfId="34677" xr:uid="{00000000-0005-0000-0000-000062C90000}"/>
    <cellStyle name="Style 28 4_A02" xfId="55715" xr:uid="{5E2E94F9-E266-483A-916D-34CD6655BB65}"/>
    <cellStyle name="Style 28 5" xfId="10468" xr:uid="{00000000-0005-0000-0000-000064C90000}"/>
    <cellStyle name="Style 28 5 2" xfId="34678" xr:uid="{00000000-0005-0000-0000-000065C90000}"/>
    <cellStyle name="Style 28 5_A02" xfId="55716" xr:uid="{4ECAAB1B-B1CF-4553-9538-F9B5796F1814}"/>
    <cellStyle name="Style 28 6" xfId="10469" xr:uid="{00000000-0005-0000-0000-000067C90000}"/>
    <cellStyle name="Style 28 6 2" xfId="34679" xr:uid="{00000000-0005-0000-0000-000068C90000}"/>
    <cellStyle name="Style 28 6_A02" xfId="55717" xr:uid="{0366CD79-9EA2-48D8-A954-52EA34B2AF71}"/>
    <cellStyle name="Style 28 7" xfId="10470" xr:uid="{00000000-0005-0000-0000-00006AC90000}"/>
    <cellStyle name="Style 28 7 2" xfId="34680" xr:uid="{00000000-0005-0000-0000-00006BC90000}"/>
    <cellStyle name="Style 28 7_A02" xfId="55718" xr:uid="{11D96F99-763F-4A76-B9E3-B4815A741251}"/>
    <cellStyle name="Style 28 8" xfId="10471" xr:uid="{00000000-0005-0000-0000-00006DC90000}"/>
    <cellStyle name="Style 28 8 2" xfId="34681" xr:uid="{00000000-0005-0000-0000-00006EC90000}"/>
    <cellStyle name="Style 28 8_A02" xfId="55719" xr:uid="{6378B92B-8817-401D-9182-7C0D0F346918}"/>
    <cellStyle name="Style 28 9" xfId="10472" xr:uid="{00000000-0005-0000-0000-000070C90000}"/>
    <cellStyle name="Style 28 9 2" xfId="34682" xr:uid="{00000000-0005-0000-0000-000071C90000}"/>
    <cellStyle name="Style 28 9_A02" xfId="55720" xr:uid="{5D67F3E2-8CFA-45EE-8003-553A7E034E30}"/>
    <cellStyle name="Style 28_4Q16" xfId="34683" xr:uid="{00000000-0005-0000-0000-000073C90000}"/>
    <cellStyle name="Style 29" xfId="10473" xr:uid="{00000000-0005-0000-0000-000074C90000}"/>
    <cellStyle name="Style 29 10" xfId="10474" xr:uid="{00000000-0005-0000-0000-000075C90000}"/>
    <cellStyle name="Style 29 10 2" xfId="34684" xr:uid="{00000000-0005-0000-0000-000076C90000}"/>
    <cellStyle name="Style 29 10_A02" xfId="55721" xr:uid="{6CD22C7E-256F-4902-935B-7F0A27174B24}"/>
    <cellStyle name="Style 29 11" xfId="10475" xr:uid="{00000000-0005-0000-0000-000078C90000}"/>
    <cellStyle name="Style 29 11 2" xfId="34685" xr:uid="{00000000-0005-0000-0000-000079C90000}"/>
    <cellStyle name="Style 29 11_A02" xfId="55722" xr:uid="{7B695508-88F4-404A-9477-30726E36DDDF}"/>
    <cellStyle name="Style 29 12" xfId="34686" xr:uid="{00000000-0005-0000-0000-00007BC90000}"/>
    <cellStyle name="Style 29 2" xfId="10476" xr:uid="{00000000-0005-0000-0000-00007CC90000}"/>
    <cellStyle name="Style 29 2 2" xfId="10477" xr:uid="{00000000-0005-0000-0000-00007DC90000}"/>
    <cellStyle name="Style 29 2 2 2" xfId="34687" xr:uid="{00000000-0005-0000-0000-00007EC90000}"/>
    <cellStyle name="Style 29 2 2_A02" xfId="55723" xr:uid="{984A5CF5-4F9C-431A-8CDC-3E143F68042B}"/>
    <cellStyle name="Style 29 2 3" xfId="34688" xr:uid="{00000000-0005-0000-0000-000080C90000}"/>
    <cellStyle name="Style 29 2_4Q16" xfId="34689" xr:uid="{00000000-0005-0000-0000-000081C90000}"/>
    <cellStyle name="Style 29 3" xfId="10478" xr:uid="{00000000-0005-0000-0000-000082C90000}"/>
    <cellStyle name="Style 29 3 2" xfId="10479" xr:uid="{00000000-0005-0000-0000-000083C90000}"/>
    <cellStyle name="Style 29 3 2 2" xfId="34690" xr:uid="{00000000-0005-0000-0000-000084C90000}"/>
    <cellStyle name="Style 29 3 2_A02" xfId="55724" xr:uid="{5B10B9EE-0B7A-464A-A5D3-F9903A8817CB}"/>
    <cellStyle name="Style 29 3 3" xfId="34691" xr:uid="{00000000-0005-0000-0000-000086C90000}"/>
    <cellStyle name="Style 29 3_4Q16" xfId="34692" xr:uid="{00000000-0005-0000-0000-000087C90000}"/>
    <cellStyle name="Style 29 4" xfId="10480" xr:uid="{00000000-0005-0000-0000-000088C90000}"/>
    <cellStyle name="Style 29 4 2" xfId="34693" xr:uid="{00000000-0005-0000-0000-000089C90000}"/>
    <cellStyle name="Style 29 4_A02" xfId="55725" xr:uid="{D55DDFA6-2500-4F9E-A530-1F94AB53A4CD}"/>
    <cellStyle name="Style 29 5" xfId="10481" xr:uid="{00000000-0005-0000-0000-00008BC90000}"/>
    <cellStyle name="Style 29 5 2" xfId="34694" xr:uid="{00000000-0005-0000-0000-00008CC90000}"/>
    <cellStyle name="Style 29 5_A02" xfId="55726" xr:uid="{9BFF4FF9-F01F-41E0-9770-3B2088C7E332}"/>
    <cellStyle name="Style 29 6" xfId="10482" xr:uid="{00000000-0005-0000-0000-00008EC90000}"/>
    <cellStyle name="Style 29 6 2" xfId="34695" xr:uid="{00000000-0005-0000-0000-00008FC90000}"/>
    <cellStyle name="Style 29 6_A02" xfId="55727" xr:uid="{993AA4D6-707F-4F27-908C-1AEF5FC29870}"/>
    <cellStyle name="Style 29 7" xfId="10483" xr:uid="{00000000-0005-0000-0000-000091C90000}"/>
    <cellStyle name="Style 29 7 2" xfId="34696" xr:uid="{00000000-0005-0000-0000-000092C90000}"/>
    <cellStyle name="Style 29 7_A02" xfId="55728" xr:uid="{936C0E3E-4107-4572-86E0-9167154E43A7}"/>
    <cellStyle name="Style 29 8" xfId="10484" xr:uid="{00000000-0005-0000-0000-000094C90000}"/>
    <cellStyle name="Style 29 8 2" xfId="34697" xr:uid="{00000000-0005-0000-0000-000095C90000}"/>
    <cellStyle name="Style 29 8_A02" xfId="55729" xr:uid="{40D47B4B-906C-4061-B048-3FD577DBCB97}"/>
    <cellStyle name="Style 29 9" xfId="10485" xr:uid="{00000000-0005-0000-0000-000097C90000}"/>
    <cellStyle name="Style 29 9 2" xfId="34698" xr:uid="{00000000-0005-0000-0000-000098C90000}"/>
    <cellStyle name="Style 29 9_A02" xfId="55730" xr:uid="{20F60DF1-24D4-4DBB-8AD1-C25F3A4B2D90}"/>
    <cellStyle name="Style 29_4Q16" xfId="34699" xr:uid="{00000000-0005-0000-0000-00009AC90000}"/>
    <cellStyle name="Style 30" xfId="10486" xr:uid="{00000000-0005-0000-0000-00009BC90000}"/>
    <cellStyle name="Style 30 10" xfId="10487" xr:uid="{00000000-0005-0000-0000-00009CC90000}"/>
    <cellStyle name="Style 30 10 2" xfId="34700" xr:uid="{00000000-0005-0000-0000-00009DC90000}"/>
    <cellStyle name="Style 30 10_AVA DVA EL" xfId="34701" xr:uid="{00000000-0005-0000-0000-00009EC90000}"/>
    <cellStyle name="Style 30 11" xfId="10488" xr:uid="{00000000-0005-0000-0000-00009FC90000}"/>
    <cellStyle name="Style 30 11 2" xfId="34702" xr:uid="{00000000-0005-0000-0000-0000A0C90000}"/>
    <cellStyle name="Style 30 11_AVA DVA EL" xfId="34703" xr:uid="{00000000-0005-0000-0000-0000A1C90000}"/>
    <cellStyle name="Style 30 12" xfId="34704" xr:uid="{00000000-0005-0000-0000-0000A2C90000}"/>
    <cellStyle name="Style 30 2" xfId="10489" xr:uid="{00000000-0005-0000-0000-0000A3C90000}"/>
    <cellStyle name="Style 30 2 2" xfId="10490" xr:uid="{00000000-0005-0000-0000-0000A4C90000}"/>
    <cellStyle name="Style 30 2 2 2" xfId="34705" xr:uid="{00000000-0005-0000-0000-0000A5C90000}"/>
    <cellStyle name="Style 30 2 2_AVA DVA EL" xfId="34706" xr:uid="{00000000-0005-0000-0000-0000A6C90000}"/>
    <cellStyle name="Style 30 2 3" xfId="34707" xr:uid="{00000000-0005-0000-0000-0000A7C90000}"/>
    <cellStyle name="Style 30 2_4Q16" xfId="34708" xr:uid="{00000000-0005-0000-0000-0000A8C90000}"/>
    <cellStyle name="Style 30 3" xfId="10491" xr:uid="{00000000-0005-0000-0000-0000A9C90000}"/>
    <cellStyle name="Style 30 3 2" xfId="10492" xr:uid="{00000000-0005-0000-0000-0000AAC90000}"/>
    <cellStyle name="Style 30 3 2 2" xfId="34709" xr:uid="{00000000-0005-0000-0000-0000ABC90000}"/>
    <cellStyle name="Style 30 3 2_AVA DVA EL" xfId="34710" xr:uid="{00000000-0005-0000-0000-0000ACC90000}"/>
    <cellStyle name="Style 30 3 3" xfId="34711" xr:uid="{00000000-0005-0000-0000-0000ADC90000}"/>
    <cellStyle name="Style 30 3_4Q16" xfId="34712" xr:uid="{00000000-0005-0000-0000-0000AEC90000}"/>
    <cellStyle name="Style 30 4" xfId="10493" xr:uid="{00000000-0005-0000-0000-0000AFC90000}"/>
    <cellStyle name="Style 30 4 2" xfId="34713" xr:uid="{00000000-0005-0000-0000-0000B0C90000}"/>
    <cellStyle name="Style 30 4_AVA DVA EL" xfId="34714" xr:uid="{00000000-0005-0000-0000-0000B1C90000}"/>
    <cellStyle name="Style 30 5" xfId="10494" xr:uid="{00000000-0005-0000-0000-0000B2C90000}"/>
    <cellStyle name="Style 30 5 2" xfId="34715" xr:uid="{00000000-0005-0000-0000-0000B3C90000}"/>
    <cellStyle name="Style 30 5_AVA DVA EL" xfId="34716" xr:uid="{00000000-0005-0000-0000-0000B4C90000}"/>
    <cellStyle name="Style 30 6" xfId="10495" xr:uid="{00000000-0005-0000-0000-0000B5C90000}"/>
    <cellStyle name="Style 30 6 2" xfId="34717" xr:uid="{00000000-0005-0000-0000-0000B6C90000}"/>
    <cellStyle name="Style 30 6_AVA DVA EL" xfId="34718" xr:uid="{00000000-0005-0000-0000-0000B7C90000}"/>
    <cellStyle name="Style 30 7" xfId="10496" xr:uid="{00000000-0005-0000-0000-0000B8C90000}"/>
    <cellStyle name="Style 30 7 2" xfId="34719" xr:uid="{00000000-0005-0000-0000-0000B9C90000}"/>
    <cellStyle name="Style 30 7_AVA DVA EL" xfId="34720" xr:uid="{00000000-0005-0000-0000-0000BAC90000}"/>
    <cellStyle name="Style 30 8" xfId="10497" xr:uid="{00000000-0005-0000-0000-0000BBC90000}"/>
    <cellStyle name="Style 30 8 2" xfId="34721" xr:uid="{00000000-0005-0000-0000-0000BCC90000}"/>
    <cellStyle name="Style 30 8_AVA DVA EL" xfId="34722" xr:uid="{00000000-0005-0000-0000-0000BDC90000}"/>
    <cellStyle name="Style 30 9" xfId="10498" xr:uid="{00000000-0005-0000-0000-0000BEC90000}"/>
    <cellStyle name="Style 30 9 2" xfId="34723" xr:uid="{00000000-0005-0000-0000-0000BFC90000}"/>
    <cellStyle name="Style 30 9_AVA DVA EL" xfId="34724" xr:uid="{00000000-0005-0000-0000-0000C0C90000}"/>
    <cellStyle name="Style 30_4Q16" xfId="34725" xr:uid="{00000000-0005-0000-0000-0000C1C90000}"/>
    <cellStyle name="Style 31" xfId="10499" xr:uid="{00000000-0005-0000-0000-0000C2C90000}"/>
    <cellStyle name="Style 31 10" xfId="10500" xr:uid="{00000000-0005-0000-0000-0000C3C90000}"/>
    <cellStyle name="Style 31 10 2" xfId="34726" xr:uid="{00000000-0005-0000-0000-0000C4C90000}"/>
    <cellStyle name="Style 31 10_AVA DVA EL" xfId="34727" xr:uid="{00000000-0005-0000-0000-0000C5C90000}"/>
    <cellStyle name="Style 31 11" xfId="10501" xr:uid="{00000000-0005-0000-0000-0000C6C90000}"/>
    <cellStyle name="Style 31 11 2" xfId="34728" xr:uid="{00000000-0005-0000-0000-0000C7C90000}"/>
    <cellStyle name="Style 31 11_AVA DVA EL" xfId="34729" xr:uid="{00000000-0005-0000-0000-0000C8C90000}"/>
    <cellStyle name="Style 31 12" xfId="34730" xr:uid="{00000000-0005-0000-0000-0000C9C90000}"/>
    <cellStyle name="Style 31 2" xfId="10502" xr:uid="{00000000-0005-0000-0000-0000CAC90000}"/>
    <cellStyle name="Style 31 2 2" xfId="10503" xr:uid="{00000000-0005-0000-0000-0000CBC90000}"/>
    <cellStyle name="Style 31 2 2 2" xfId="34731" xr:uid="{00000000-0005-0000-0000-0000CCC90000}"/>
    <cellStyle name="Style 31 2 2_AVA DVA EL" xfId="34732" xr:uid="{00000000-0005-0000-0000-0000CDC90000}"/>
    <cellStyle name="Style 31 2 3" xfId="34733" xr:uid="{00000000-0005-0000-0000-0000CEC90000}"/>
    <cellStyle name="Style 31 2_4Q16" xfId="34734" xr:uid="{00000000-0005-0000-0000-0000CFC90000}"/>
    <cellStyle name="Style 31 3" xfId="10504" xr:uid="{00000000-0005-0000-0000-0000D0C90000}"/>
    <cellStyle name="Style 31 3 2" xfId="10505" xr:uid="{00000000-0005-0000-0000-0000D1C90000}"/>
    <cellStyle name="Style 31 3 2 2" xfId="34735" xr:uid="{00000000-0005-0000-0000-0000D2C90000}"/>
    <cellStyle name="Style 31 3 2_AVA DVA EL" xfId="34736" xr:uid="{00000000-0005-0000-0000-0000D3C90000}"/>
    <cellStyle name="Style 31 3 3" xfId="34737" xr:uid="{00000000-0005-0000-0000-0000D4C90000}"/>
    <cellStyle name="Style 31 3_4Q16" xfId="34738" xr:uid="{00000000-0005-0000-0000-0000D5C90000}"/>
    <cellStyle name="Style 31 4" xfId="10506" xr:uid="{00000000-0005-0000-0000-0000D6C90000}"/>
    <cellStyle name="Style 31 4 2" xfId="34739" xr:uid="{00000000-0005-0000-0000-0000D7C90000}"/>
    <cellStyle name="Style 31 4_AVA DVA EL" xfId="34740" xr:uid="{00000000-0005-0000-0000-0000D8C90000}"/>
    <cellStyle name="Style 31 5" xfId="10507" xr:uid="{00000000-0005-0000-0000-0000D9C90000}"/>
    <cellStyle name="Style 31 5 2" xfId="34741" xr:uid="{00000000-0005-0000-0000-0000DAC90000}"/>
    <cellStyle name="Style 31 5_AVA DVA EL" xfId="34742" xr:uid="{00000000-0005-0000-0000-0000DBC90000}"/>
    <cellStyle name="Style 31 6" xfId="10508" xr:uid="{00000000-0005-0000-0000-0000DCC90000}"/>
    <cellStyle name="Style 31 6 2" xfId="34743" xr:uid="{00000000-0005-0000-0000-0000DDC90000}"/>
    <cellStyle name="Style 31 6_AVA DVA EL" xfId="34744" xr:uid="{00000000-0005-0000-0000-0000DEC90000}"/>
    <cellStyle name="Style 31 7" xfId="10509" xr:uid="{00000000-0005-0000-0000-0000DFC90000}"/>
    <cellStyle name="Style 31 7 2" xfId="34745" xr:uid="{00000000-0005-0000-0000-0000E0C90000}"/>
    <cellStyle name="Style 31 7_AVA DVA EL" xfId="34746" xr:uid="{00000000-0005-0000-0000-0000E1C90000}"/>
    <cellStyle name="Style 31 8" xfId="10510" xr:uid="{00000000-0005-0000-0000-0000E2C90000}"/>
    <cellStyle name="Style 31 8 2" xfId="34747" xr:uid="{00000000-0005-0000-0000-0000E3C90000}"/>
    <cellStyle name="Style 31 8_AVA DVA EL" xfId="34748" xr:uid="{00000000-0005-0000-0000-0000E4C90000}"/>
    <cellStyle name="Style 31 9" xfId="10511" xr:uid="{00000000-0005-0000-0000-0000E5C90000}"/>
    <cellStyle name="Style 31 9 2" xfId="34749" xr:uid="{00000000-0005-0000-0000-0000E6C90000}"/>
    <cellStyle name="Style 31 9_AVA DVA EL" xfId="34750" xr:uid="{00000000-0005-0000-0000-0000E7C90000}"/>
    <cellStyle name="Style 31_4Q16" xfId="34751" xr:uid="{00000000-0005-0000-0000-0000E8C90000}"/>
    <cellStyle name="Style 32" xfId="10512" xr:uid="{00000000-0005-0000-0000-0000E9C90000}"/>
    <cellStyle name="Style 32 10" xfId="10513" xr:uid="{00000000-0005-0000-0000-0000EAC90000}"/>
    <cellStyle name="Style 32 10 2" xfId="34752" xr:uid="{00000000-0005-0000-0000-0000EBC90000}"/>
    <cellStyle name="Style 32 10_AVA DVA EL" xfId="34753" xr:uid="{00000000-0005-0000-0000-0000ECC90000}"/>
    <cellStyle name="Style 32 11" xfId="10514" xr:uid="{00000000-0005-0000-0000-0000EDC90000}"/>
    <cellStyle name="Style 32 11 2" xfId="34754" xr:uid="{00000000-0005-0000-0000-0000EEC90000}"/>
    <cellStyle name="Style 32 11_AVA DVA EL" xfId="34755" xr:uid="{00000000-0005-0000-0000-0000EFC90000}"/>
    <cellStyle name="Style 32 12" xfId="10515" xr:uid="{00000000-0005-0000-0000-0000F0C90000}"/>
    <cellStyle name="Style 32 12 2" xfId="34756" xr:uid="{00000000-0005-0000-0000-0000F1C90000}"/>
    <cellStyle name="Style 32 12_AVA DVA EL" xfId="34757" xr:uid="{00000000-0005-0000-0000-0000F2C90000}"/>
    <cellStyle name="Style 32 13" xfId="10516" xr:uid="{00000000-0005-0000-0000-0000F3C90000}"/>
    <cellStyle name="Style 32 13 2" xfId="34758" xr:uid="{00000000-0005-0000-0000-0000F4C90000}"/>
    <cellStyle name="Style 32 13_AVA DVA EL" xfId="34759" xr:uid="{00000000-0005-0000-0000-0000F5C90000}"/>
    <cellStyle name="Style 32 14" xfId="10517" xr:uid="{00000000-0005-0000-0000-0000F6C90000}"/>
    <cellStyle name="Style 32 14 2" xfId="34760" xr:uid="{00000000-0005-0000-0000-0000F7C90000}"/>
    <cellStyle name="Style 32 14_AVA DVA EL" xfId="34761" xr:uid="{00000000-0005-0000-0000-0000F8C90000}"/>
    <cellStyle name="Style 32 15" xfId="34762" xr:uid="{00000000-0005-0000-0000-0000F9C90000}"/>
    <cellStyle name="Style 32 2" xfId="10518" xr:uid="{00000000-0005-0000-0000-0000FAC90000}"/>
    <cellStyle name="Style 32 2 2" xfId="10519" xr:uid="{00000000-0005-0000-0000-0000FBC90000}"/>
    <cellStyle name="Style 32 2 2 2" xfId="34763" xr:uid="{00000000-0005-0000-0000-0000FCC90000}"/>
    <cellStyle name="Style 32 2 2_AVA DVA EL" xfId="34764" xr:uid="{00000000-0005-0000-0000-0000FDC90000}"/>
    <cellStyle name="Style 32 2 3" xfId="10520" xr:uid="{00000000-0005-0000-0000-0000FEC90000}"/>
    <cellStyle name="Style 32 2 3 2" xfId="34765" xr:uid="{00000000-0005-0000-0000-0000FFC90000}"/>
    <cellStyle name="Style 32 2 3_AVA DVA EL" xfId="34766" xr:uid="{00000000-0005-0000-0000-000000CA0000}"/>
    <cellStyle name="Style 32 2 4" xfId="34767" xr:uid="{00000000-0005-0000-0000-000001CA0000}"/>
    <cellStyle name="Style 32 2_4Q16" xfId="34768" xr:uid="{00000000-0005-0000-0000-000002CA0000}"/>
    <cellStyle name="Style 32 3" xfId="10521" xr:uid="{00000000-0005-0000-0000-000003CA0000}"/>
    <cellStyle name="Style 32 3 2" xfId="10522" xr:uid="{00000000-0005-0000-0000-000004CA0000}"/>
    <cellStyle name="Style 32 3 2 2" xfId="34769" xr:uid="{00000000-0005-0000-0000-000005CA0000}"/>
    <cellStyle name="Style 32 3 2_AVA DVA EL" xfId="34770" xr:uid="{00000000-0005-0000-0000-000006CA0000}"/>
    <cellStyle name="Style 32 3 3" xfId="34771" xr:uid="{00000000-0005-0000-0000-000007CA0000}"/>
    <cellStyle name="Style 32 3_4Q16" xfId="34772" xr:uid="{00000000-0005-0000-0000-000008CA0000}"/>
    <cellStyle name="Style 32 4" xfId="10523" xr:uid="{00000000-0005-0000-0000-000009CA0000}"/>
    <cellStyle name="Style 32 4 2" xfId="34773" xr:uid="{00000000-0005-0000-0000-00000ACA0000}"/>
    <cellStyle name="Style 32 4_AVA DVA EL" xfId="34774" xr:uid="{00000000-0005-0000-0000-00000BCA0000}"/>
    <cellStyle name="Style 32 5" xfId="10524" xr:uid="{00000000-0005-0000-0000-00000CCA0000}"/>
    <cellStyle name="Style 32 5 2" xfId="34775" xr:uid="{00000000-0005-0000-0000-00000DCA0000}"/>
    <cellStyle name="Style 32 5_AVA DVA EL" xfId="34776" xr:uid="{00000000-0005-0000-0000-00000ECA0000}"/>
    <cellStyle name="Style 32 6" xfId="10525" xr:uid="{00000000-0005-0000-0000-00000FCA0000}"/>
    <cellStyle name="Style 32 6 2" xfId="34777" xr:uid="{00000000-0005-0000-0000-000010CA0000}"/>
    <cellStyle name="Style 32 6_AVA DVA EL" xfId="34778" xr:uid="{00000000-0005-0000-0000-000011CA0000}"/>
    <cellStyle name="Style 32 7" xfId="10526" xr:uid="{00000000-0005-0000-0000-000012CA0000}"/>
    <cellStyle name="Style 32 7 2" xfId="34779" xr:uid="{00000000-0005-0000-0000-000013CA0000}"/>
    <cellStyle name="Style 32 7_AVA DVA EL" xfId="34780" xr:uid="{00000000-0005-0000-0000-000014CA0000}"/>
    <cellStyle name="Style 32 8" xfId="10527" xr:uid="{00000000-0005-0000-0000-000015CA0000}"/>
    <cellStyle name="Style 32 8 2" xfId="34781" xr:uid="{00000000-0005-0000-0000-000016CA0000}"/>
    <cellStyle name="Style 32 8_AVA DVA EL" xfId="34782" xr:uid="{00000000-0005-0000-0000-000017CA0000}"/>
    <cellStyle name="Style 32 9" xfId="10528" xr:uid="{00000000-0005-0000-0000-000018CA0000}"/>
    <cellStyle name="Style 32 9 2" xfId="34783" xr:uid="{00000000-0005-0000-0000-000019CA0000}"/>
    <cellStyle name="Style 32 9_AVA DVA EL" xfId="34784" xr:uid="{00000000-0005-0000-0000-00001ACA0000}"/>
    <cellStyle name="Style 32_4Q16" xfId="34785" xr:uid="{00000000-0005-0000-0000-00001BCA0000}"/>
    <cellStyle name="Style 33" xfId="10529" xr:uid="{00000000-0005-0000-0000-00001CCA0000}"/>
    <cellStyle name="Style 33 10" xfId="10530" xr:uid="{00000000-0005-0000-0000-00001DCA0000}"/>
    <cellStyle name="Style 33 10 2" xfId="34786" xr:uid="{00000000-0005-0000-0000-00001ECA0000}"/>
    <cellStyle name="Style 33 10_A02" xfId="55731" xr:uid="{68B1BFD7-AD10-44F5-8DD6-B0CB45DE853F}"/>
    <cellStyle name="Style 33 11" xfId="10531" xr:uid="{00000000-0005-0000-0000-000020CA0000}"/>
    <cellStyle name="Style 33 11 2" xfId="34787" xr:uid="{00000000-0005-0000-0000-000021CA0000}"/>
    <cellStyle name="Style 33 11_A02" xfId="55732" xr:uid="{040BCC39-148B-4FDB-9A08-53892B457F20}"/>
    <cellStyle name="Style 33 12" xfId="34788" xr:uid="{00000000-0005-0000-0000-000023CA0000}"/>
    <cellStyle name="Style 33 2" xfId="10532" xr:uid="{00000000-0005-0000-0000-000024CA0000}"/>
    <cellStyle name="Style 33 2 2" xfId="10533" xr:uid="{00000000-0005-0000-0000-000025CA0000}"/>
    <cellStyle name="Style 33 2 2 2" xfId="34789" xr:uid="{00000000-0005-0000-0000-000026CA0000}"/>
    <cellStyle name="Style 33 2 2_A02" xfId="55733" xr:uid="{A56BA855-DA6E-4470-AEB7-A92A03D2D5B5}"/>
    <cellStyle name="Style 33 2 3" xfId="34790" xr:uid="{00000000-0005-0000-0000-000028CA0000}"/>
    <cellStyle name="Style 33 2_4Q16" xfId="34791" xr:uid="{00000000-0005-0000-0000-000029CA0000}"/>
    <cellStyle name="Style 33 3" xfId="10534" xr:uid="{00000000-0005-0000-0000-00002ACA0000}"/>
    <cellStyle name="Style 33 3 2" xfId="10535" xr:uid="{00000000-0005-0000-0000-00002BCA0000}"/>
    <cellStyle name="Style 33 3 2 2" xfId="34792" xr:uid="{00000000-0005-0000-0000-00002CCA0000}"/>
    <cellStyle name="Style 33 3 2_A02" xfId="55734" xr:uid="{CEBE2B29-725A-4E31-BFD6-6AE5473BF398}"/>
    <cellStyle name="Style 33 3 3" xfId="34793" xr:uid="{00000000-0005-0000-0000-00002ECA0000}"/>
    <cellStyle name="Style 33 3_4Q16" xfId="34794" xr:uid="{00000000-0005-0000-0000-00002FCA0000}"/>
    <cellStyle name="Style 33 4" xfId="10536" xr:uid="{00000000-0005-0000-0000-000030CA0000}"/>
    <cellStyle name="Style 33 4 2" xfId="34795" xr:uid="{00000000-0005-0000-0000-000031CA0000}"/>
    <cellStyle name="Style 33 4_A02" xfId="55735" xr:uid="{777F2783-4F4D-4CE9-B9E0-E18ADBF78927}"/>
    <cellStyle name="Style 33 5" xfId="10537" xr:uid="{00000000-0005-0000-0000-000033CA0000}"/>
    <cellStyle name="Style 33 5 2" xfId="34796" xr:uid="{00000000-0005-0000-0000-000034CA0000}"/>
    <cellStyle name="Style 33 5_A02" xfId="55736" xr:uid="{EFE8598F-CA53-4D55-A726-C76789087CFA}"/>
    <cellStyle name="Style 33 6" xfId="10538" xr:uid="{00000000-0005-0000-0000-000036CA0000}"/>
    <cellStyle name="Style 33 6 2" xfId="34797" xr:uid="{00000000-0005-0000-0000-000037CA0000}"/>
    <cellStyle name="Style 33 6_A02" xfId="55737" xr:uid="{9229AE38-EA1A-4EDB-BFDB-C7E22AB48F08}"/>
    <cellStyle name="Style 33 7" xfId="10539" xr:uid="{00000000-0005-0000-0000-000039CA0000}"/>
    <cellStyle name="Style 33 7 2" xfId="34798" xr:uid="{00000000-0005-0000-0000-00003ACA0000}"/>
    <cellStyle name="Style 33 7_A02" xfId="55738" xr:uid="{7F0010E0-EE77-4177-B607-9D628A7739AA}"/>
    <cellStyle name="Style 33 8" xfId="10540" xr:uid="{00000000-0005-0000-0000-00003CCA0000}"/>
    <cellStyle name="Style 33 8 2" xfId="34799" xr:uid="{00000000-0005-0000-0000-00003DCA0000}"/>
    <cellStyle name="Style 33 8_A02" xfId="55739" xr:uid="{4ACDD598-A99A-42FE-AFBF-9E148D279EBC}"/>
    <cellStyle name="Style 33 9" xfId="10541" xr:uid="{00000000-0005-0000-0000-00003FCA0000}"/>
    <cellStyle name="Style 33 9 2" xfId="34800" xr:uid="{00000000-0005-0000-0000-000040CA0000}"/>
    <cellStyle name="Style 33 9_A02" xfId="55740" xr:uid="{104EFBEF-6276-4332-B93E-23C5F01CFEBB}"/>
    <cellStyle name="Style 33_4Q16" xfId="34801" xr:uid="{00000000-0005-0000-0000-000042CA0000}"/>
    <cellStyle name="Style 34" xfId="10542" xr:uid="{00000000-0005-0000-0000-000043CA0000}"/>
    <cellStyle name="Style 34 2" xfId="10543" xr:uid="{00000000-0005-0000-0000-000044CA0000}"/>
    <cellStyle name="Style 34 2 2" xfId="34802" xr:uid="{00000000-0005-0000-0000-000045CA0000}"/>
    <cellStyle name="Style 34 2_AVA DVA EL" xfId="34803" xr:uid="{00000000-0005-0000-0000-000046CA0000}"/>
    <cellStyle name="Style 34 3" xfId="10544" xr:uid="{00000000-0005-0000-0000-000047CA0000}"/>
    <cellStyle name="Style 34 3 2" xfId="34804" xr:uid="{00000000-0005-0000-0000-000048CA0000}"/>
    <cellStyle name="Style 34 3_AVA DVA EL" xfId="34805" xr:uid="{00000000-0005-0000-0000-000049CA0000}"/>
    <cellStyle name="Style 34 4" xfId="10545" xr:uid="{00000000-0005-0000-0000-00004ACA0000}"/>
    <cellStyle name="Style 34 4 2" xfId="34806" xr:uid="{00000000-0005-0000-0000-00004BCA0000}"/>
    <cellStyle name="Style 34 4_AVA DVA EL" xfId="34807" xr:uid="{00000000-0005-0000-0000-00004CCA0000}"/>
    <cellStyle name="Style 34 5" xfId="34808" xr:uid="{00000000-0005-0000-0000-00004DCA0000}"/>
    <cellStyle name="Style 34_4Q16" xfId="34809" xr:uid="{00000000-0005-0000-0000-00004ECA0000}"/>
    <cellStyle name="Style 35" xfId="10546" xr:uid="{00000000-0005-0000-0000-00004FCA0000}"/>
    <cellStyle name="Style 35 10" xfId="10547" xr:uid="{00000000-0005-0000-0000-000050CA0000}"/>
    <cellStyle name="Style 35 10 2" xfId="34810" xr:uid="{00000000-0005-0000-0000-000051CA0000}"/>
    <cellStyle name="Style 35 10_AVA DVA EL" xfId="34811" xr:uid="{00000000-0005-0000-0000-000052CA0000}"/>
    <cellStyle name="Style 35 11" xfId="10548" xr:uid="{00000000-0005-0000-0000-000053CA0000}"/>
    <cellStyle name="Style 35 11 2" xfId="34812" xr:uid="{00000000-0005-0000-0000-000054CA0000}"/>
    <cellStyle name="Style 35 11_AVA DVA EL" xfId="34813" xr:uid="{00000000-0005-0000-0000-000055CA0000}"/>
    <cellStyle name="Style 35 12" xfId="34814" xr:uid="{00000000-0005-0000-0000-000056CA0000}"/>
    <cellStyle name="Style 35 2" xfId="10549" xr:uid="{00000000-0005-0000-0000-000057CA0000}"/>
    <cellStyle name="Style 35 2 2" xfId="10550" xr:uid="{00000000-0005-0000-0000-000058CA0000}"/>
    <cellStyle name="Style 35 2 2 2" xfId="34815" xr:uid="{00000000-0005-0000-0000-000059CA0000}"/>
    <cellStyle name="Style 35 2 2_AVA DVA EL" xfId="34816" xr:uid="{00000000-0005-0000-0000-00005ACA0000}"/>
    <cellStyle name="Style 35 2 3" xfId="34817" xr:uid="{00000000-0005-0000-0000-00005BCA0000}"/>
    <cellStyle name="Style 35 2_4Q16" xfId="34818" xr:uid="{00000000-0005-0000-0000-00005CCA0000}"/>
    <cellStyle name="Style 35 3" xfId="10551" xr:uid="{00000000-0005-0000-0000-00005DCA0000}"/>
    <cellStyle name="Style 35 3 2" xfId="10552" xr:uid="{00000000-0005-0000-0000-00005ECA0000}"/>
    <cellStyle name="Style 35 3 2 2" xfId="34819" xr:uid="{00000000-0005-0000-0000-00005FCA0000}"/>
    <cellStyle name="Style 35 3 2_AVA DVA EL" xfId="34820" xr:uid="{00000000-0005-0000-0000-000060CA0000}"/>
    <cellStyle name="Style 35 3 3" xfId="34821" xr:uid="{00000000-0005-0000-0000-000061CA0000}"/>
    <cellStyle name="Style 35 3_4Q16" xfId="34822" xr:uid="{00000000-0005-0000-0000-000062CA0000}"/>
    <cellStyle name="Style 35 4" xfId="10553" xr:uid="{00000000-0005-0000-0000-000063CA0000}"/>
    <cellStyle name="Style 35 4 2" xfId="34823" xr:uid="{00000000-0005-0000-0000-000064CA0000}"/>
    <cellStyle name="Style 35 4_AVA DVA EL" xfId="34824" xr:uid="{00000000-0005-0000-0000-000065CA0000}"/>
    <cellStyle name="Style 35 5" xfId="10554" xr:uid="{00000000-0005-0000-0000-000066CA0000}"/>
    <cellStyle name="Style 35 5 2" xfId="34825" xr:uid="{00000000-0005-0000-0000-000067CA0000}"/>
    <cellStyle name="Style 35 5_AVA DVA EL" xfId="34826" xr:uid="{00000000-0005-0000-0000-000068CA0000}"/>
    <cellStyle name="Style 35 6" xfId="10555" xr:uid="{00000000-0005-0000-0000-000069CA0000}"/>
    <cellStyle name="Style 35 6 2" xfId="34827" xr:uid="{00000000-0005-0000-0000-00006ACA0000}"/>
    <cellStyle name="Style 35 6_AVA DVA EL" xfId="34828" xr:uid="{00000000-0005-0000-0000-00006BCA0000}"/>
    <cellStyle name="Style 35 7" xfId="10556" xr:uid="{00000000-0005-0000-0000-00006CCA0000}"/>
    <cellStyle name="Style 35 7 2" xfId="34829" xr:uid="{00000000-0005-0000-0000-00006DCA0000}"/>
    <cellStyle name="Style 35 7_AVA DVA EL" xfId="34830" xr:uid="{00000000-0005-0000-0000-00006ECA0000}"/>
    <cellStyle name="Style 35 8" xfId="10557" xr:uid="{00000000-0005-0000-0000-00006FCA0000}"/>
    <cellStyle name="Style 35 8 2" xfId="34831" xr:uid="{00000000-0005-0000-0000-000070CA0000}"/>
    <cellStyle name="Style 35 8_AVA DVA EL" xfId="34832" xr:uid="{00000000-0005-0000-0000-000071CA0000}"/>
    <cellStyle name="Style 35 9" xfId="10558" xr:uid="{00000000-0005-0000-0000-000072CA0000}"/>
    <cellStyle name="Style 35 9 2" xfId="34833" xr:uid="{00000000-0005-0000-0000-000073CA0000}"/>
    <cellStyle name="Style 35 9_AVA DVA EL" xfId="34834" xr:uid="{00000000-0005-0000-0000-000074CA0000}"/>
    <cellStyle name="Style 35_4Q16" xfId="34835" xr:uid="{00000000-0005-0000-0000-000075CA0000}"/>
    <cellStyle name="Style 36" xfId="10559" xr:uid="{00000000-0005-0000-0000-000076CA0000}"/>
    <cellStyle name="Style 36 10" xfId="10560" xr:uid="{00000000-0005-0000-0000-000077CA0000}"/>
    <cellStyle name="Style 36 10 2" xfId="34836" xr:uid="{00000000-0005-0000-0000-000078CA0000}"/>
    <cellStyle name="Style 36 10_AVA DVA EL" xfId="34837" xr:uid="{00000000-0005-0000-0000-000079CA0000}"/>
    <cellStyle name="Style 36 11" xfId="10561" xr:uid="{00000000-0005-0000-0000-00007ACA0000}"/>
    <cellStyle name="Style 36 11 2" xfId="34838" xr:uid="{00000000-0005-0000-0000-00007BCA0000}"/>
    <cellStyle name="Style 36 11_AVA DVA EL" xfId="34839" xr:uid="{00000000-0005-0000-0000-00007CCA0000}"/>
    <cellStyle name="Style 36 12" xfId="34840" xr:uid="{00000000-0005-0000-0000-00007DCA0000}"/>
    <cellStyle name="Style 36 2" xfId="10562" xr:uid="{00000000-0005-0000-0000-00007ECA0000}"/>
    <cellStyle name="Style 36 2 2" xfId="10563" xr:uid="{00000000-0005-0000-0000-00007FCA0000}"/>
    <cellStyle name="Style 36 2 2 2" xfId="34841" xr:uid="{00000000-0005-0000-0000-000080CA0000}"/>
    <cellStyle name="Style 36 2 2_AVA DVA EL" xfId="34842" xr:uid="{00000000-0005-0000-0000-000081CA0000}"/>
    <cellStyle name="Style 36 2 3" xfId="34843" xr:uid="{00000000-0005-0000-0000-000082CA0000}"/>
    <cellStyle name="Style 36 2_4Q16" xfId="34844" xr:uid="{00000000-0005-0000-0000-000083CA0000}"/>
    <cellStyle name="Style 36 3" xfId="10564" xr:uid="{00000000-0005-0000-0000-000084CA0000}"/>
    <cellStyle name="Style 36 3 2" xfId="10565" xr:uid="{00000000-0005-0000-0000-000085CA0000}"/>
    <cellStyle name="Style 36 3 2 2" xfId="34845" xr:uid="{00000000-0005-0000-0000-000086CA0000}"/>
    <cellStyle name="Style 36 3 2_AVA DVA EL" xfId="34846" xr:uid="{00000000-0005-0000-0000-000087CA0000}"/>
    <cellStyle name="Style 36 3 3" xfId="34847" xr:uid="{00000000-0005-0000-0000-000088CA0000}"/>
    <cellStyle name="Style 36 3_4Q16" xfId="34848" xr:uid="{00000000-0005-0000-0000-000089CA0000}"/>
    <cellStyle name="Style 36 4" xfId="10566" xr:uid="{00000000-0005-0000-0000-00008ACA0000}"/>
    <cellStyle name="Style 36 4 2" xfId="34849" xr:uid="{00000000-0005-0000-0000-00008BCA0000}"/>
    <cellStyle name="Style 36 4_AVA DVA EL" xfId="34850" xr:uid="{00000000-0005-0000-0000-00008CCA0000}"/>
    <cellStyle name="Style 36 5" xfId="10567" xr:uid="{00000000-0005-0000-0000-00008DCA0000}"/>
    <cellStyle name="Style 36 5 2" xfId="34851" xr:uid="{00000000-0005-0000-0000-00008ECA0000}"/>
    <cellStyle name="Style 36 5_AVA DVA EL" xfId="34852" xr:uid="{00000000-0005-0000-0000-00008FCA0000}"/>
    <cellStyle name="Style 36 6" xfId="10568" xr:uid="{00000000-0005-0000-0000-000090CA0000}"/>
    <cellStyle name="Style 36 6 2" xfId="34853" xr:uid="{00000000-0005-0000-0000-000091CA0000}"/>
    <cellStyle name="Style 36 6_AVA DVA EL" xfId="34854" xr:uid="{00000000-0005-0000-0000-000092CA0000}"/>
    <cellStyle name="Style 36 7" xfId="10569" xr:uid="{00000000-0005-0000-0000-000093CA0000}"/>
    <cellStyle name="Style 36 7 2" xfId="34855" xr:uid="{00000000-0005-0000-0000-000094CA0000}"/>
    <cellStyle name="Style 36 7_AVA DVA EL" xfId="34856" xr:uid="{00000000-0005-0000-0000-000095CA0000}"/>
    <cellStyle name="Style 36 8" xfId="10570" xr:uid="{00000000-0005-0000-0000-000096CA0000}"/>
    <cellStyle name="Style 36 8 2" xfId="34857" xr:uid="{00000000-0005-0000-0000-000097CA0000}"/>
    <cellStyle name="Style 36 8_AVA DVA EL" xfId="34858" xr:uid="{00000000-0005-0000-0000-000098CA0000}"/>
    <cellStyle name="Style 36 9" xfId="10571" xr:uid="{00000000-0005-0000-0000-000099CA0000}"/>
    <cellStyle name="Style 36 9 2" xfId="34859" xr:uid="{00000000-0005-0000-0000-00009ACA0000}"/>
    <cellStyle name="Style 36 9_AVA DVA EL" xfId="34860" xr:uid="{00000000-0005-0000-0000-00009BCA0000}"/>
    <cellStyle name="Style 36_4Q16" xfId="34861" xr:uid="{00000000-0005-0000-0000-00009CCA0000}"/>
    <cellStyle name="Style D green" xfId="10572" xr:uid="{00000000-0005-0000-0000-00009DCA0000}"/>
    <cellStyle name="Style D green 2" xfId="34862" xr:uid="{00000000-0005-0000-0000-00009ECA0000}"/>
    <cellStyle name="Style D green_A02" xfId="55741" xr:uid="{C082C08E-F7C1-48FD-BE17-8E49030FEC6D}"/>
    <cellStyle name="Style E" xfId="10573" xr:uid="{00000000-0005-0000-0000-0000A0CA0000}"/>
    <cellStyle name="Style E 2" xfId="34863" xr:uid="{00000000-0005-0000-0000-0000A1CA0000}"/>
    <cellStyle name="Style E_AVA DVA EL" xfId="34864" xr:uid="{00000000-0005-0000-0000-0000A2CA0000}"/>
    <cellStyle name="Style H" xfId="10574" xr:uid="{00000000-0005-0000-0000-0000A3CA0000}"/>
    <cellStyle name="Style H 2" xfId="34865" xr:uid="{00000000-0005-0000-0000-0000A4CA0000}"/>
    <cellStyle name="Style H_A02" xfId="55742" xr:uid="{6E23E8EA-1A90-491C-A0F9-EE15639CA5A3}"/>
    <cellStyle name="Sub total" xfId="10575" xr:uid="{00000000-0005-0000-0000-0000A6CA0000}"/>
    <cellStyle name="Sub total 10" xfId="10576" xr:uid="{00000000-0005-0000-0000-0000A7CA0000}"/>
    <cellStyle name="Sub total 10 2" xfId="52281" xr:uid="{00000000-0005-0000-0000-0000A8CA0000}"/>
    <cellStyle name="Sub total 11" xfId="36033" xr:uid="{00000000-0005-0000-0000-0000A9CA0000}"/>
    <cellStyle name="Sub total 11 2" xfId="52282" xr:uid="{00000000-0005-0000-0000-0000AACA0000}"/>
    <cellStyle name="Sub total 12" xfId="36924" xr:uid="{00000000-0005-0000-0000-0000ABCA0000}"/>
    <cellStyle name="Sub total 12 2" xfId="52283" xr:uid="{00000000-0005-0000-0000-0000ACCA0000}"/>
    <cellStyle name="Sub total 13" xfId="52284" xr:uid="{00000000-0005-0000-0000-0000ADCA0000}"/>
    <cellStyle name="Sub total 13 2" xfId="52285" xr:uid="{00000000-0005-0000-0000-0000AECA0000}"/>
    <cellStyle name="Sub total 14" xfId="52286" xr:uid="{00000000-0005-0000-0000-0000AFCA0000}"/>
    <cellStyle name="Sub total 14 2" xfId="52287" xr:uid="{00000000-0005-0000-0000-0000B0CA0000}"/>
    <cellStyle name="Sub total 15" xfId="52288" xr:uid="{00000000-0005-0000-0000-0000B1CA0000}"/>
    <cellStyle name="Sub total 15 2" xfId="52289" xr:uid="{00000000-0005-0000-0000-0000B2CA0000}"/>
    <cellStyle name="Sub total 16" xfId="52290" xr:uid="{00000000-0005-0000-0000-0000B3CA0000}"/>
    <cellStyle name="Sub total 16 2" xfId="52291" xr:uid="{00000000-0005-0000-0000-0000B4CA0000}"/>
    <cellStyle name="Sub total 17" xfId="52292" xr:uid="{00000000-0005-0000-0000-0000B5CA0000}"/>
    <cellStyle name="Sub total 17 2" xfId="52293" xr:uid="{00000000-0005-0000-0000-0000B6CA0000}"/>
    <cellStyle name="Sub total 18" xfId="52294" xr:uid="{00000000-0005-0000-0000-0000B7CA0000}"/>
    <cellStyle name="Sub total 18 2" xfId="52295" xr:uid="{00000000-0005-0000-0000-0000B8CA0000}"/>
    <cellStyle name="Sub total 19" xfId="52296" xr:uid="{00000000-0005-0000-0000-0000B9CA0000}"/>
    <cellStyle name="Sub total 19 2" xfId="52297" xr:uid="{00000000-0005-0000-0000-0000BACA0000}"/>
    <cellStyle name="Sub total 2" xfId="10577" xr:uid="{00000000-0005-0000-0000-0000BBCA0000}"/>
    <cellStyle name="Sub total 2 10" xfId="36455" xr:uid="{00000000-0005-0000-0000-0000BCCA0000}"/>
    <cellStyle name="Sub total 2 11" xfId="36925" xr:uid="{00000000-0005-0000-0000-0000BDCA0000}"/>
    <cellStyle name="Sub total 2 2" xfId="10578" xr:uid="{00000000-0005-0000-0000-0000BECA0000}"/>
    <cellStyle name="Sub total 2 2 10" xfId="10579" xr:uid="{00000000-0005-0000-0000-0000BFCA0000}"/>
    <cellStyle name="Sub total 2 2 11" xfId="36780" xr:uid="{00000000-0005-0000-0000-0000C0CA0000}"/>
    <cellStyle name="Sub total 2 2 2" xfId="10580" xr:uid="{00000000-0005-0000-0000-0000C1CA0000}"/>
    <cellStyle name="Sub total 2 2 2 2" xfId="52298"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299" xr:uid="{00000000-0005-0000-0000-0000CACA0000}"/>
    <cellStyle name="Sub total 2 3" xfId="10588" xr:uid="{00000000-0005-0000-0000-0000CBCA0000}"/>
    <cellStyle name="Sub total 2 3 10" xfId="10589" xr:uid="{00000000-0005-0000-0000-0000CCCA0000}"/>
    <cellStyle name="Sub total 2 3 11" xfId="36536" xr:uid="{00000000-0005-0000-0000-0000CDCA0000}"/>
    <cellStyle name="Sub total 2 3 12" xfId="36763"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300" xr:uid="{00000000-0005-0000-0000-000005CB0000}"/>
    <cellStyle name="Sub total 20" xfId="52301" xr:uid="{00000000-0005-0000-0000-000006CB0000}"/>
    <cellStyle name="Sub total 20 2" xfId="52302" xr:uid="{00000000-0005-0000-0000-000007CB0000}"/>
    <cellStyle name="Sub total 21" xfId="52303" xr:uid="{00000000-0005-0000-0000-000008CB0000}"/>
    <cellStyle name="Sub total 21 2" xfId="52304" xr:uid="{00000000-0005-0000-0000-000009CB0000}"/>
    <cellStyle name="Sub total 22" xfId="52305" xr:uid="{00000000-0005-0000-0000-00000ACB0000}"/>
    <cellStyle name="Sub total 22 2" xfId="52306" xr:uid="{00000000-0005-0000-0000-00000BCB0000}"/>
    <cellStyle name="Sub total 23" xfId="52307" xr:uid="{00000000-0005-0000-0000-00000CCB0000}"/>
    <cellStyle name="Sub total 23 2" xfId="52308" xr:uid="{00000000-0005-0000-0000-00000DCB0000}"/>
    <cellStyle name="Sub total 24" xfId="52309" xr:uid="{00000000-0005-0000-0000-00000ECB0000}"/>
    <cellStyle name="Sub total 24 2" xfId="52310" xr:uid="{00000000-0005-0000-0000-00000FCB0000}"/>
    <cellStyle name="Sub total 25" xfId="52311" xr:uid="{00000000-0005-0000-0000-000010CB0000}"/>
    <cellStyle name="Sub total 25 2" xfId="52312" xr:uid="{00000000-0005-0000-0000-000011CB0000}"/>
    <cellStyle name="Sub total 26" xfId="52313" xr:uid="{00000000-0005-0000-0000-000012CB0000}"/>
    <cellStyle name="Sub total 26 2" xfId="52314" xr:uid="{00000000-0005-0000-0000-000013CB0000}"/>
    <cellStyle name="Sub total 3" xfId="10644" xr:uid="{00000000-0005-0000-0000-000014CB0000}"/>
    <cellStyle name="Sub total 3 10" xfId="10645" xr:uid="{00000000-0005-0000-0000-000015CB0000}"/>
    <cellStyle name="Sub total 3 11" xfId="36779" xr:uid="{00000000-0005-0000-0000-000016CB0000}"/>
    <cellStyle name="Sub total 3 2" xfId="10646" xr:uid="{00000000-0005-0000-0000-000017CB0000}"/>
    <cellStyle name="Sub total 3 2 2" xfId="34866" xr:uid="{00000000-0005-0000-0000-000018CB0000}"/>
    <cellStyle name="Sub total 3 2 2 2" xfId="52315" xr:uid="{00000000-0005-0000-0000-000019CB0000}"/>
    <cellStyle name="Sub total 3 2 3" xfId="34867" xr:uid="{00000000-0005-0000-0000-00001ACB0000}"/>
    <cellStyle name="Sub total 3 2_3. Chng in credit spreads" xfId="52316" xr:uid="{00000000-0005-0000-0000-00001BCB0000}"/>
    <cellStyle name="Sub total 3 3" xfId="10647" xr:uid="{00000000-0005-0000-0000-00001CCB0000}"/>
    <cellStyle name="Sub total 3 3 2" xfId="52317"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18" xr:uid="{00000000-0005-0000-0000-000024CB0000}"/>
    <cellStyle name="Sub total 4" xfId="10654" xr:uid="{00000000-0005-0000-0000-000025CB0000}"/>
    <cellStyle name="Sub total 4 10" xfId="10655" xr:uid="{00000000-0005-0000-0000-000026CB0000}"/>
    <cellStyle name="Sub total 4 11" xfId="36421" xr:uid="{00000000-0005-0000-0000-000027CB0000}"/>
    <cellStyle name="Sub total 4 12" xfId="36007"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19" xr:uid="{00000000-0005-0000-0000-00005ECB0000}"/>
    <cellStyle name="Sub total_1" xfId="52320" xr:uid="{00000000-0005-0000-0000-00005FCB0000}"/>
    <cellStyle name="Subtitle" xfId="34868" xr:uid="{00000000-0005-0000-0000-000060CB0000}"/>
    <cellStyle name="Subtitle 2" xfId="34869" xr:uid="{00000000-0005-0000-0000-000061CB0000}"/>
    <cellStyle name="Subtitle 2 2" xfId="34870" xr:uid="{00000000-0005-0000-0000-000062CB0000}"/>
    <cellStyle name="Subtitle 2 3" xfId="34871" xr:uid="{00000000-0005-0000-0000-000063CB0000}"/>
    <cellStyle name="Subtitle 2 4" xfId="52321" xr:uid="{00000000-0005-0000-0000-000064CB0000}"/>
    <cellStyle name="Subtitle 2_AVA DVA EL" xfId="34872" xr:uid="{00000000-0005-0000-0000-000065CB0000}"/>
    <cellStyle name="Subtitle 3" xfId="34873" xr:uid="{00000000-0005-0000-0000-000066CB0000}"/>
    <cellStyle name="Subtitle 4" xfId="34874" xr:uid="{00000000-0005-0000-0000-000067CB0000}"/>
    <cellStyle name="Subtitle_AVA DVA EL" xfId="34875"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1"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6"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37" xr:uid="{00000000-0005-0000-0000-00007ACB0000}"/>
    <cellStyle name="Suma 3 13" xfId="36764"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6" xr:uid="{00000000-0005-0000-0000-0000B4CB0000}"/>
    <cellStyle name="Suma 9" xfId="36926" xr:uid="{00000000-0005-0000-0000-0000B5CB0000}"/>
    <cellStyle name="Suma_3. Chng in credit spreads" xfId="52322" xr:uid="{00000000-0005-0000-0000-0000B6CB0000}"/>
    <cellStyle name="Summa" xfId="10780" xr:uid="{00000000-0005-0000-0000-0000B7CB0000}"/>
    <cellStyle name="Summa 1 låst" xfId="34877" xr:uid="{00000000-0005-0000-0000-0000B8CB0000}"/>
    <cellStyle name="Summa 1 låst 2" xfId="34878" xr:uid="{00000000-0005-0000-0000-0000B9CB0000}"/>
    <cellStyle name="Summa 1 låst 3" xfId="34879" xr:uid="{00000000-0005-0000-0000-0000BACB0000}"/>
    <cellStyle name="Summa 1 låst 4" xfId="52323" xr:uid="{00000000-0005-0000-0000-0000BBCB0000}"/>
    <cellStyle name="Summa 1 låst_AVA DVA EL" xfId="34880" xr:uid="{00000000-0005-0000-0000-0000BCCB0000}"/>
    <cellStyle name="Summa 10" xfId="36927"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24" xr:uid="{00000000-0005-0000-0000-000020CC0000}"/>
    <cellStyle name="Summa1 låst" xfId="34881" xr:uid="{00000000-0005-0000-0000-000021CC0000}"/>
    <cellStyle name="Summa1 låst 2" xfId="34882" xr:uid="{00000000-0005-0000-0000-000022CC0000}"/>
    <cellStyle name="Summa1 låst 3" xfId="34883" xr:uid="{00000000-0005-0000-0000-000023CC0000}"/>
    <cellStyle name="Summa1 låst 4" xfId="52325" xr:uid="{00000000-0005-0000-0000-000024CC0000}"/>
    <cellStyle name="Summa1 låst_AVA DVA EL" xfId="34884"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5" xr:uid="{00000000-0005-0000-0000-00003CCC0000}"/>
    <cellStyle name="Susietas langelis_A02" xfId="55743" xr:uid="{082FC062-23F5-4EDC-B7A0-BAAD343FE386}"/>
    <cellStyle name="SwitchCell" xfId="34886" xr:uid="{00000000-0005-0000-0000-00003ECC0000}"/>
    <cellStyle name="SwitchCell 2" xfId="34887" xr:uid="{00000000-0005-0000-0000-00003FCC0000}"/>
    <cellStyle name="SwitchCell 3" xfId="34888" xr:uid="{00000000-0005-0000-0000-000040CC0000}"/>
    <cellStyle name="SwitchCell_AVA DVA EL" xfId="34889"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2"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5" xr:uid="{00000000-0005-0000-0000-000053CC0000}"/>
    <cellStyle name="Számítás 3 13" xfId="36762"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4" xr:uid="{00000000-0005-0000-0000-00008DCC0000}"/>
    <cellStyle name="Számítás_A02" xfId="55744" xr:uid="{9544AA6E-FA68-49C6-9688-3DF5347704E2}"/>
    <cellStyle name="Tabelltittel" xfId="10973" xr:uid="{00000000-0005-0000-0000-00008FCC0000}"/>
    <cellStyle name="Tabelltittel 2" xfId="34890" xr:uid="{00000000-0005-0000-0000-000090CC0000}"/>
    <cellStyle name="Tabelltittel 3" xfId="52326" xr:uid="{00000000-0005-0000-0000-000091CC0000}"/>
    <cellStyle name="Tabelltittel_AVA DVA EL" xfId="34891" xr:uid="{00000000-0005-0000-0000-000092CC0000}"/>
    <cellStyle name="Table Col Head" xfId="34892" xr:uid="{00000000-0005-0000-0000-000093CC0000}"/>
    <cellStyle name="Table Col Head 2" xfId="34893" xr:uid="{00000000-0005-0000-0000-000094CC0000}"/>
    <cellStyle name="Table Col Head 3" xfId="34894" xr:uid="{00000000-0005-0000-0000-000095CC0000}"/>
    <cellStyle name="Table Col Head_AVA DVA EL" xfId="34895" xr:uid="{00000000-0005-0000-0000-000096CC0000}"/>
    <cellStyle name="Table end" xfId="10974" xr:uid="{00000000-0005-0000-0000-000097CC0000}"/>
    <cellStyle name="Table end 2" xfId="10975" xr:uid="{00000000-0005-0000-0000-000098CC0000}"/>
    <cellStyle name="Table end 2 2" xfId="34896" xr:uid="{00000000-0005-0000-0000-000099CC0000}"/>
    <cellStyle name="Table end 2 2 2" xfId="36565" xr:uid="{00000000-0005-0000-0000-00009ACC0000}"/>
    <cellStyle name="Table end 2_3. Chng in credit spreads" xfId="52327" xr:uid="{00000000-0005-0000-0000-00009BCC0000}"/>
    <cellStyle name="Table end 3" xfId="34897" xr:uid="{00000000-0005-0000-0000-00009CCC0000}"/>
    <cellStyle name="Table end 3 2" xfId="34898" xr:uid="{00000000-0005-0000-0000-00009DCC0000}"/>
    <cellStyle name="Table end 3 2 2" xfId="34899" xr:uid="{00000000-0005-0000-0000-00009ECC0000}"/>
    <cellStyle name="Table end 3 2 3" xfId="34900" xr:uid="{00000000-0005-0000-0000-00009FCC0000}"/>
    <cellStyle name="Table end 3 2_AVA DVA EL" xfId="34901" xr:uid="{00000000-0005-0000-0000-0000A0CC0000}"/>
    <cellStyle name="Table end 3 3" xfId="34902" xr:uid="{00000000-0005-0000-0000-0000A1CC0000}"/>
    <cellStyle name="Table end 3 4" xfId="34903" xr:uid="{00000000-0005-0000-0000-0000A2CC0000}"/>
    <cellStyle name="Table end 3 5" xfId="36564" xr:uid="{00000000-0005-0000-0000-0000A3CC0000}"/>
    <cellStyle name="Table end 3 6" xfId="36783" xr:uid="{00000000-0005-0000-0000-0000A4CC0000}"/>
    <cellStyle name="Table end 3_3. Chng in credit spreads" xfId="52328" xr:uid="{00000000-0005-0000-0000-0000A5CC0000}"/>
    <cellStyle name="Table end 4" xfId="34904" xr:uid="{00000000-0005-0000-0000-0000A6CC0000}"/>
    <cellStyle name="Table end_1" xfId="52329" xr:uid="{00000000-0005-0000-0000-0000A7CC0000}"/>
    <cellStyle name="Table head" xfId="10976" xr:uid="{00000000-0005-0000-0000-0000A8CC0000}"/>
    <cellStyle name="Table head 10" xfId="10977" xr:uid="{00000000-0005-0000-0000-0000A9CC0000}"/>
    <cellStyle name="Table head 11" xfId="36928" xr:uid="{00000000-0005-0000-0000-0000AACC0000}"/>
    <cellStyle name="Table head 2" xfId="10978" xr:uid="{00000000-0005-0000-0000-0000ABCC0000}"/>
    <cellStyle name="Table head 2 10" xfId="36929"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30"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1"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2"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33"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34"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5" xr:uid="{00000000-0005-0000-0000-000072CD0000}"/>
    <cellStyle name="Table Head Aligned 2" xfId="34906" xr:uid="{00000000-0005-0000-0000-000073CD0000}"/>
    <cellStyle name="Table Head Aligned 3" xfId="34907" xr:uid="{00000000-0005-0000-0000-000074CD0000}"/>
    <cellStyle name="Table Head Aligned_AVA DVA EL" xfId="34908" xr:uid="{00000000-0005-0000-0000-000075CD0000}"/>
    <cellStyle name="Table Head Blue" xfId="34909" xr:uid="{00000000-0005-0000-0000-000076CD0000}"/>
    <cellStyle name="Table Head Blue 2" xfId="34910" xr:uid="{00000000-0005-0000-0000-000077CD0000}"/>
    <cellStyle name="Table Head Blue 3" xfId="34911" xr:uid="{00000000-0005-0000-0000-000078CD0000}"/>
    <cellStyle name="Table Head Blue_AVA DVA EL" xfId="34912" xr:uid="{00000000-0005-0000-0000-000079CD0000}"/>
    <cellStyle name="Table Head Green" xfId="34913" xr:uid="{00000000-0005-0000-0000-00007ACD0000}"/>
    <cellStyle name="Table Head Green 2" xfId="34914" xr:uid="{00000000-0005-0000-0000-00007BCD0000}"/>
    <cellStyle name="Table Head Green 3" xfId="34915" xr:uid="{00000000-0005-0000-0000-00007CCD0000}"/>
    <cellStyle name="Table Head Green_AVA DVA EL" xfId="34916" xr:uid="{00000000-0005-0000-0000-00007DCD0000}"/>
    <cellStyle name="Table Head_03-Egne aksjer 1002" xfId="34917" xr:uid="{00000000-0005-0000-0000-00007ECD0000}"/>
    <cellStyle name="Table Heading" xfId="34918" xr:uid="{00000000-0005-0000-0000-00007FCD0000}"/>
    <cellStyle name="Table Heading 2" xfId="34919" xr:uid="{00000000-0005-0000-0000-000080CD0000}"/>
    <cellStyle name="Table Heading 2 2" xfId="34920" xr:uid="{00000000-0005-0000-0000-000081CD0000}"/>
    <cellStyle name="Table Heading 2 3" xfId="34921" xr:uid="{00000000-0005-0000-0000-000082CD0000}"/>
    <cellStyle name="Table Heading 2 4" xfId="52335" xr:uid="{00000000-0005-0000-0000-000083CD0000}"/>
    <cellStyle name="Table Heading 2_AVA DVA EL" xfId="34922" xr:uid="{00000000-0005-0000-0000-000084CD0000}"/>
    <cellStyle name="Table Heading 3" xfId="34923" xr:uid="{00000000-0005-0000-0000-000085CD0000}"/>
    <cellStyle name="Table Heading 4" xfId="34924" xr:uid="{00000000-0005-0000-0000-000086CD0000}"/>
    <cellStyle name="Table Heading_AVA DVA EL" xfId="34925" xr:uid="{00000000-0005-0000-0000-000087CD0000}"/>
    <cellStyle name="Table Source" xfId="34926" xr:uid="{00000000-0005-0000-0000-000088CD0000}"/>
    <cellStyle name="Table Source 2" xfId="34927" xr:uid="{00000000-0005-0000-0000-000089CD0000}"/>
    <cellStyle name="Table Source 3" xfId="34928" xr:uid="{00000000-0005-0000-0000-00008ACD0000}"/>
    <cellStyle name="Table Source_AVA DVA EL" xfId="34929" xr:uid="{00000000-0005-0000-0000-00008BCD0000}"/>
    <cellStyle name="Table Sub Head" xfId="34930" xr:uid="{00000000-0005-0000-0000-00008CCD0000}"/>
    <cellStyle name="Table Sub Head 2" xfId="34931" xr:uid="{00000000-0005-0000-0000-00008DCD0000}"/>
    <cellStyle name="Table Sub Head 3" xfId="34932" xr:uid="{00000000-0005-0000-0000-00008ECD0000}"/>
    <cellStyle name="Table Sub Head_AVA DVA EL" xfId="34933" xr:uid="{00000000-0005-0000-0000-00008FCD0000}"/>
    <cellStyle name="Table Text" xfId="34934" xr:uid="{00000000-0005-0000-0000-000090CD0000}"/>
    <cellStyle name="Table Text 2" xfId="34935" xr:uid="{00000000-0005-0000-0000-000091CD0000}"/>
    <cellStyle name="Table Text 3" xfId="34936" xr:uid="{00000000-0005-0000-0000-000092CD0000}"/>
    <cellStyle name="table text bold" xfId="11171" xr:uid="{00000000-0005-0000-0000-000093CD0000}"/>
    <cellStyle name="table text bold 2" xfId="11172" xr:uid="{00000000-0005-0000-0000-000094CD0000}"/>
    <cellStyle name="table text bold 2 2" xfId="34937" xr:uid="{00000000-0005-0000-0000-000095CD0000}"/>
    <cellStyle name="table text bold 2 2 2" xfId="52336" xr:uid="{00000000-0005-0000-0000-000096CD0000}"/>
    <cellStyle name="table text bold 2_3. Chng in credit spreads" xfId="52337" xr:uid="{00000000-0005-0000-0000-000097CD0000}"/>
    <cellStyle name="table text bold 3" xfId="34938" xr:uid="{00000000-0005-0000-0000-000098CD0000}"/>
    <cellStyle name="table text bold 3 2" xfId="34939" xr:uid="{00000000-0005-0000-0000-000099CD0000}"/>
    <cellStyle name="table text bold 3 2 2" xfId="34940" xr:uid="{00000000-0005-0000-0000-00009ACD0000}"/>
    <cellStyle name="table text bold 3 2 3" xfId="34941" xr:uid="{00000000-0005-0000-0000-00009BCD0000}"/>
    <cellStyle name="table text bold 3 2_AVA DVA EL" xfId="34942" xr:uid="{00000000-0005-0000-0000-00009CCD0000}"/>
    <cellStyle name="table text bold 3 3" xfId="34943" xr:uid="{00000000-0005-0000-0000-00009DCD0000}"/>
    <cellStyle name="table text bold 3 4" xfId="34944" xr:uid="{00000000-0005-0000-0000-00009ECD0000}"/>
    <cellStyle name="table text bold 3_3. Chng in credit spreads" xfId="52338" xr:uid="{00000000-0005-0000-0000-00009FCD0000}"/>
    <cellStyle name="table text bold 4" xfId="34945" xr:uid="{00000000-0005-0000-0000-0000A0CD0000}"/>
    <cellStyle name="table text bold green" xfId="11173" xr:uid="{00000000-0005-0000-0000-0000A1CD0000}"/>
    <cellStyle name="table text bold green 2" xfId="11174" xr:uid="{00000000-0005-0000-0000-0000A2CD0000}"/>
    <cellStyle name="table text bold green 2 2" xfId="34946" xr:uid="{00000000-0005-0000-0000-0000A3CD0000}"/>
    <cellStyle name="table text bold green 2 2 2" xfId="52339" xr:uid="{00000000-0005-0000-0000-0000A4CD0000}"/>
    <cellStyle name="table text bold green 2_3. Chng in credit spreads" xfId="52340" xr:uid="{00000000-0005-0000-0000-0000A5CD0000}"/>
    <cellStyle name="table text bold green 3" xfId="34947" xr:uid="{00000000-0005-0000-0000-0000A6CD0000}"/>
    <cellStyle name="table text bold green 3 2" xfId="52341" xr:uid="{00000000-0005-0000-0000-0000A7CD0000}"/>
    <cellStyle name="table text bold green_1" xfId="52342" xr:uid="{00000000-0005-0000-0000-0000A8CD0000}"/>
    <cellStyle name="table text bold_1" xfId="52343" xr:uid="{00000000-0005-0000-0000-0000A9CD0000}"/>
    <cellStyle name="table text light" xfId="11175" xr:uid="{00000000-0005-0000-0000-0000AACD0000}"/>
    <cellStyle name="table text light 2" xfId="11176" xr:uid="{00000000-0005-0000-0000-0000ABCD0000}"/>
    <cellStyle name="table text light 2 2" xfId="34948" xr:uid="{00000000-0005-0000-0000-0000ACCD0000}"/>
    <cellStyle name="table text light 2 2 2" xfId="52344" xr:uid="{00000000-0005-0000-0000-0000ADCD0000}"/>
    <cellStyle name="table text light 2_3. Chng in credit spreads" xfId="52345" xr:uid="{00000000-0005-0000-0000-0000AECD0000}"/>
    <cellStyle name="table text light 3" xfId="34949" xr:uid="{00000000-0005-0000-0000-0000AFCD0000}"/>
    <cellStyle name="table text light 3 2" xfId="34950" xr:uid="{00000000-0005-0000-0000-0000B0CD0000}"/>
    <cellStyle name="table text light 3 2 2" xfId="34951" xr:uid="{00000000-0005-0000-0000-0000B1CD0000}"/>
    <cellStyle name="table text light 3 2 3" xfId="34952" xr:uid="{00000000-0005-0000-0000-0000B2CD0000}"/>
    <cellStyle name="table text light 3 2_AVA DVA EL" xfId="34953" xr:uid="{00000000-0005-0000-0000-0000B3CD0000}"/>
    <cellStyle name="table text light 3 3" xfId="34954" xr:uid="{00000000-0005-0000-0000-0000B4CD0000}"/>
    <cellStyle name="table text light 3 4" xfId="34955" xr:uid="{00000000-0005-0000-0000-0000B5CD0000}"/>
    <cellStyle name="table text light 3_3. Chng in credit spreads" xfId="52346" xr:uid="{00000000-0005-0000-0000-0000B6CD0000}"/>
    <cellStyle name="table text light 4" xfId="34956" xr:uid="{00000000-0005-0000-0000-0000B7CD0000}"/>
    <cellStyle name="table text light_1" xfId="52347" xr:uid="{00000000-0005-0000-0000-0000B8CD0000}"/>
    <cellStyle name="Table Text_3. Chng in credit spreads" xfId="52348" xr:uid="{00000000-0005-0000-0000-0000B9CD0000}"/>
    <cellStyle name="Table Title" xfId="34957" xr:uid="{00000000-0005-0000-0000-0000BACD0000}"/>
    <cellStyle name="Table Title 2" xfId="34958" xr:uid="{00000000-0005-0000-0000-0000BBCD0000}"/>
    <cellStyle name="Table Title 3" xfId="34959" xr:uid="{00000000-0005-0000-0000-0000BCCD0000}"/>
    <cellStyle name="Table Title_AVA DVA EL" xfId="34960" xr:uid="{00000000-0005-0000-0000-0000BDCD0000}"/>
    <cellStyle name="Table Units" xfId="34961" xr:uid="{00000000-0005-0000-0000-0000BECD0000}"/>
    <cellStyle name="Table Units 2" xfId="34962" xr:uid="{00000000-0005-0000-0000-0000BFCD0000}"/>
    <cellStyle name="Table Units 2 2" xfId="34963" xr:uid="{00000000-0005-0000-0000-0000C0CD0000}"/>
    <cellStyle name="Table Units 2 3" xfId="34964" xr:uid="{00000000-0005-0000-0000-0000C1CD0000}"/>
    <cellStyle name="Table Units 2 4" xfId="52349" xr:uid="{00000000-0005-0000-0000-0000C2CD0000}"/>
    <cellStyle name="Table Units 2_AVA DVA EL" xfId="34965" xr:uid="{00000000-0005-0000-0000-0000C3CD0000}"/>
    <cellStyle name="Table Units 3" xfId="34966" xr:uid="{00000000-0005-0000-0000-0000C4CD0000}"/>
    <cellStyle name="Table Units 4" xfId="34967" xr:uid="{00000000-0005-0000-0000-0000C5CD0000}"/>
    <cellStyle name="Table Units_3. Chng in credit spreads" xfId="52350" xr:uid="{00000000-0005-0000-0000-0000C6CD0000}"/>
    <cellStyle name="Table_Header" xfId="34968" xr:uid="{00000000-0005-0000-0000-0000C7CD0000}"/>
    <cellStyle name="TableBorder" xfId="34969" xr:uid="{00000000-0005-0000-0000-0000C8CD0000}"/>
    <cellStyle name="TableBorder 2" xfId="34970" xr:uid="{00000000-0005-0000-0000-0000C9CD0000}"/>
    <cellStyle name="TableBorder 2 2" xfId="34971" xr:uid="{00000000-0005-0000-0000-0000CACD0000}"/>
    <cellStyle name="TableBorder 2 3" xfId="34972" xr:uid="{00000000-0005-0000-0000-0000CBCD0000}"/>
    <cellStyle name="TableBorder 2_AVA DVA EL" xfId="34973" xr:uid="{00000000-0005-0000-0000-0000CCCD0000}"/>
    <cellStyle name="TableBorder 3" xfId="34974" xr:uid="{00000000-0005-0000-0000-0000CDCD0000}"/>
    <cellStyle name="TableBorder 4" xfId="34975" xr:uid="{00000000-0005-0000-0000-0000CECD0000}"/>
    <cellStyle name="TableBorder_3. Chng in credit spreads" xfId="52351" xr:uid="{00000000-0005-0000-0000-0000CFCD0000}"/>
    <cellStyle name="TableColumnHeader" xfId="34976" xr:uid="{00000000-0005-0000-0000-0000D0CD0000}"/>
    <cellStyle name="TableColumnHeader 2" xfId="34977" xr:uid="{00000000-0005-0000-0000-0000D1CD0000}"/>
    <cellStyle name="TableColumnHeader 3" xfId="34978" xr:uid="{00000000-0005-0000-0000-0000D2CD0000}"/>
    <cellStyle name="TableColumnHeader_AVA DVA EL" xfId="34979" xr:uid="{00000000-0005-0000-0000-0000D3CD0000}"/>
    <cellStyle name="TableHeading" xfId="34980" xr:uid="{00000000-0005-0000-0000-0000D4CD0000}"/>
    <cellStyle name="TableHeading 2" xfId="34981" xr:uid="{00000000-0005-0000-0000-0000D5CD0000}"/>
    <cellStyle name="TableHeading 2 2" xfId="34982" xr:uid="{00000000-0005-0000-0000-0000D6CD0000}"/>
    <cellStyle name="TableHeading 2 3" xfId="34983" xr:uid="{00000000-0005-0000-0000-0000D7CD0000}"/>
    <cellStyle name="TableHeading 2_AVA DVA EL" xfId="34984" xr:uid="{00000000-0005-0000-0000-0000D8CD0000}"/>
    <cellStyle name="TableHeading 3" xfId="34985" xr:uid="{00000000-0005-0000-0000-0000D9CD0000}"/>
    <cellStyle name="TableHeading 4" xfId="34986" xr:uid="{00000000-0005-0000-0000-0000DACD0000}"/>
    <cellStyle name="TableHeading_3. Chng in credit spreads" xfId="52352" xr:uid="{00000000-0005-0000-0000-0000DBCD0000}"/>
    <cellStyle name="TableHighlight" xfId="34987" xr:uid="{00000000-0005-0000-0000-0000DCCD0000}"/>
    <cellStyle name="TableHighlight 2" xfId="34988" xr:uid="{00000000-0005-0000-0000-0000DDCD0000}"/>
    <cellStyle name="TableHighlight 2 2" xfId="34989" xr:uid="{00000000-0005-0000-0000-0000DECD0000}"/>
    <cellStyle name="TableHighlight 2 3" xfId="34990" xr:uid="{00000000-0005-0000-0000-0000DFCD0000}"/>
    <cellStyle name="TableHighlight 2_AVA DVA EL" xfId="34991" xr:uid="{00000000-0005-0000-0000-0000E0CD0000}"/>
    <cellStyle name="TableHighlight 3" xfId="34992" xr:uid="{00000000-0005-0000-0000-0000E1CD0000}"/>
    <cellStyle name="TableHighlight 4" xfId="34993" xr:uid="{00000000-0005-0000-0000-0000E2CD0000}"/>
    <cellStyle name="TableHighlight_3. Chng in credit spreads" xfId="52353" xr:uid="{00000000-0005-0000-0000-0000E3CD0000}"/>
    <cellStyle name="TableNote" xfId="34994" xr:uid="{00000000-0005-0000-0000-0000E4CD0000}"/>
    <cellStyle name="TableNote 2" xfId="34995" xr:uid="{00000000-0005-0000-0000-0000E5CD0000}"/>
    <cellStyle name="TableNote 2 2" xfId="34996" xr:uid="{00000000-0005-0000-0000-0000E6CD0000}"/>
    <cellStyle name="TableNote 2 3" xfId="34997" xr:uid="{00000000-0005-0000-0000-0000E7CD0000}"/>
    <cellStyle name="TableNote 2_AVA DVA EL" xfId="34998" xr:uid="{00000000-0005-0000-0000-0000E8CD0000}"/>
    <cellStyle name="TableNote 3" xfId="34999" xr:uid="{00000000-0005-0000-0000-0000E9CD0000}"/>
    <cellStyle name="TableNote 4" xfId="35000" xr:uid="{00000000-0005-0000-0000-0000EACD0000}"/>
    <cellStyle name="TableNote_3. Chng in credit spreads" xfId="52354" xr:uid="{00000000-0005-0000-0000-0000EBCD0000}"/>
    <cellStyle name="Tekst objaśnienia" xfId="35001" xr:uid="{00000000-0005-0000-0000-0000ECCD0000}"/>
    <cellStyle name="Tekst objaśnienia 2" xfId="35002" xr:uid="{00000000-0005-0000-0000-0000EDCD0000}"/>
    <cellStyle name="Tekst objaśnienia 3" xfId="35003" xr:uid="{00000000-0005-0000-0000-0000EECD0000}"/>
    <cellStyle name="Tekst objaśnienia_AVA DVA EL" xfId="35004" xr:uid="{00000000-0005-0000-0000-0000EFCD0000}"/>
    <cellStyle name="Tekst ostrzeżenia" xfId="35005" xr:uid="{00000000-0005-0000-0000-0000F0CD0000}"/>
    <cellStyle name="Tekst ostrzeżenia 2" xfId="35006" xr:uid="{00000000-0005-0000-0000-0000F1CD0000}"/>
    <cellStyle name="Tekst ostrzeżenia 3" xfId="35007" xr:uid="{00000000-0005-0000-0000-0000F2CD0000}"/>
    <cellStyle name="Tekst ostrzeżenia_AVA DVA EL" xfId="35008" xr:uid="{00000000-0005-0000-0000-0000F3CD0000}"/>
    <cellStyle name="test a style" xfId="35009" xr:uid="{00000000-0005-0000-0000-0000F4CD0000}"/>
    <cellStyle name="test a style 2" xfId="35010" xr:uid="{00000000-0005-0000-0000-0000F5CD0000}"/>
    <cellStyle name="test a style 3" xfId="35011" xr:uid="{00000000-0005-0000-0000-0000F6CD0000}"/>
    <cellStyle name="test a style_AVA DVA EL" xfId="35012" xr:uid="{00000000-0005-0000-0000-0000F7CD0000}"/>
    <cellStyle name="tête chapitre" xfId="52355" xr:uid="{00000000-0005-0000-0000-0000F8CD0000}"/>
    <cellStyle name="Text" xfId="11177" xr:uid="{00000000-0005-0000-0000-0000F9CD0000}"/>
    <cellStyle name="Text [3]" xfId="35013" xr:uid="{00000000-0005-0000-0000-0000FACD0000}"/>
    <cellStyle name="Text [3] 2" xfId="35014" xr:uid="{00000000-0005-0000-0000-0000FBCD0000}"/>
    <cellStyle name="Text [3] 3" xfId="35015" xr:uid="{00000000-0005-0000-0000-0000FCCD0000}"/>
    <cellStyle name="Text [3]_AVA DVA EL" xfId="35016" xr:uid="{00000000-0005-0000-0000-0000FDCD0000}"/>
    <cellStyle name="Text [5]" xfId="35017" xr:uid="{00000000-0005-0000-0000-0000FECD0000}"/>
    <cellStyle name="Text [5] 2" xfId="35018" xr:uid="{00000000-0005-0000-0000-0000FFCD0000}"/>
    <cellStyle name="Text [5] 3" xfId="35019" xr:uid="{00000000-0005-0000-0000-000000CE0000}"/>
    <cellStyle name="Text [5]_AVA DVA EL" xfId="35020" xr:uid="{00000000-0005-0000-0000-000001CE0000}"/>
    <cellStyle name="Text 1" xfId="35021" xr:uid="{00000000-0005-0000-0000-000002CE0000}"/>
    <cellStyle name="Text 1 2" xfId="35022" xr:uid="{00000000-0005-0000-0000-000003CE0000}"/>
    <cellStyle name="Text 1 3" xfId="35023" xr:uid="{00000000-0005-0000-0000-000004CE0000}"/>
    <cellStyle name="Text 1_AVA DVA EL" xfId="35024" xr:uid="{00000000-0005-0000-0000-000005CE0000}"/>
    <cellStyle name="Text 12" xfId="35025" xr:uid="{00000000-0005-0000-0000-000006CE0000}"/>
    <cellStyle name="Text 12 2" xfId="35026" xr:uid="{00000000-0005-0000-0000-000007CE0000}"/>
    <cellStyle name="Text 12 3" xfId="35027" xr:uid="{00000000-0005-0000-0000-000008CE0000}"/>
    <cellStyle name="Text 12 4" xfId="52356" xr:uid="{00000000-0005-0000-0000-000009CE0000}"/>
    <cellStyle name="Text 12_AVA DVA EL" xfId="35028" xr:uid="{00000000-0005-0000-0000-00000ACE0000}"/>
    <cellStyle name="Text 2" xfId="35029" xr:uid="{00000000-0005-0000-0000-00000BCE0000}"/>
    <cellStyle name="Text 2 2" xfId="35030" xr:uid="{00000000-0005-0000-0000-00000CCE0000}"/>
    <cellStyle name="Text 2 3" xfId="35031" xr:uid="{00000000-0005-0000-0000-00000DCE0000}"/>
    <cellStyle name="Text 2_AVA DVA EL" xfId="35032" xr:uid="{00000000-0005-0000-0000-00000ECE0000}"/>
    <cellStyle name="Text 3" xfId="35033" xr:uid="{00000000-0005-0000-0000-00000FCE0000}"/>
    <cellStyle name="Text 3 2" xfId="35034" xr:uid="{00000000-0005-0000-0000-000010CE0000}"/>
    <cellStyle name="Text 3 3" xfId="35035" xr:uid="{00000000-0005-0000-0000-000011CE0000}"/>
    <cellStyle name="Text 3 4" xfId="52357" xr:uid="{00000000-0005-0000-0000-000012CE0000}"/>
    <cellStyle name="Text 3_AVA DVA EL" xfId="35036" xr:uid="{00000000-0005-0000-0000-000013CE0000}"/>
    <cellStyle name="Text 4" xfId="35037" xr:uid="{00000000-0005-0000-0000-000014CE0000}"/>
    <cellStyle name="Text 5" xfId="35038" xr:uid="{00000000-0005-0000-0000-000015CE0000}"/>
    <cellStyle name="Text 6" xfId="35039" xr:uid="{00000000-0005-0000-0000-000016CE0000}"/>
    <cellStyle name="Text Head 1" xfId="35040" xr:uid="{00000000-0005-0000-0000-000017CE0000}"/>
    <cellStyle name="Text Head 1 2" xfId="35041" xr:uid="{00000000-0005-0000-0000-000018CE0000}"/>
    <cellStyle name="Text Head 1 3" xfId="35042" xr:uid="{00000000-0005-0000-0000-000019CE0000}"/>
    <cellStyle name="Text Head 1_AVA DVA EL" xfId="35043" xr:uid="{00000000-0005-0000-0000-00001ACE0000}"/>
    <cellStyle name="Text Head 2" xfId="35044" xr:uid="{00000000-0005-0000-0000-00001BCE0000}"/>
    <cellStyle name="Text Head 2 2" xfId="35045" xr:uid="{00000000-0005-0000-0000-00001CCE0000}"/>
    <cellStyle name="Text Head 2 3" xfId="35046" xr:uid="{00000000-0005-0000-0000-00001DCE0000}"/>
    <cellStyle name="Text Head 2_AVA DVA EL" xfId="35047" xr:uid="{00000000-0005-0000-0000-00001ECE0000}"/>
    <cellStyle name="Text Indent 1" xfId="35048" xr:uid="{00000000-0005-0000-0000-00001FCE0000}"/>
    <cellStyle name="Text Indent 1 2" xfId="35049" xr:uid="{00000000-0005-0000-0000-000020CE0000}"/>
    <cellStyle name="Text Indent 1 3" xfId="35050" xr:uid="{00000000-0005-0000-0000-000021CE0000}"/>
    <cellStyle name="Text Indent 1_AVA DVA EL" xfId="35051" xr:uid="{00000000-0005-0000-0000-000022CE0000}"/>
    <cellStyle name="Text Indent 2" xfId="35052" xr:uid="{00000000-0005-0000-0000-000023CE0000}"/>
    <cellStyle name="Text Indent 2 2" xfId="35053" xr:uid="{00000000-0005-0000-0000-000024CE0000}"/>
    <cellStyle name="Text Indent 2 3" xfId="35054" xr:uid="{00000000-0005-0000-0000-000025CE0000}"/>
    <cellStyle name="Text Indent 2_AVA DVA EL" xfId="35055" xr:uid="{00000000-0005-0000-0000-000026CE0000}"/>
    <cellStyle name="Text_3. Chng in credit spreads" xfId="52358" xr:uid="{00000000-0005-0000-0000-000027CE0000}"/>
    <cellStyle name="Texto de advertencia" xfId="11178" xr:uid="{00000000-0005-0000-0000-000028CE0000}"/>
    <cellStyle name="Texto de advertencia 2" xfId="35056" xr:uid="{00000000-0005-0000-0000-000029CE0000}"/>
    <cellStyle name="Texto de advertencia_AVA DVA EL" xfId="35057" xr:uid="{00000000-0005-0000-0000-00002ACE0000}"/>
    <cellStyle name="Texto explicativo" xfId="11179" xr:uid="{00000000-0005-0000-0000-00002BCE0000}"/>
    <cellStyle name="Texto explicativo 2" xfId="35058" xr:uid="{00000000-0005-0000-0000-00002CCE0000}"/>
    <cellStyle name="Texto explicativo_AVA DVA EL" xfId="35059" xr:uid="{00000000-0005-0000-0000-00002DCE0000}"/>
    <cellStyle name="Textrubrik" xfId="35060" xr:uid="{00000000-0005-0000-0000-00002ECE0000}"/>
    <cellStyle name="Textrubrik 2" xfId="35061" xr:uid="{00000000-0005-0000-0000-00002FCE0000}"/>
    <cellStyle name="Textrubrik 3" xfId="35062" xr:uid="{00000000-0005-0000-0000-000030CE0000}"/>
    <cellStyle name="Textrubrik 4" xfId="52359" xr:uid="{00000000-0005-0000-0000-000031CE0000}"/>
    <cellStyle name="Textrubrik_AVA DVA EL" xfId="35063" xr:uid="{00000000-0005-0000-0000-000032CE0000}"/>
    <cellStyle name="Tikrinimo langelis" xfId="11180" xr:uid="{00000000-0005-0000-0000-000033CE0000}"/>
    <cellStyle name="Tikrinimo langelis 2" xfId="35064" xr:uid="{00000000-0005-0000-0000-000034CE0000}"/>
    <cellStyle name="Tikrinimo langelis_A02" xfId="55745" xr:uid="{2EF8F70F-3C5C-4E07-96D5-513E72B01DF7}"/>
    <cellStyle name="Times 10" xfId="35065" xr:uid="{00000000-0005-0000-0000-000036CE0000}"/>
    <cellStyle name="Times 10 2" xfId="35066" xr:uid="{00000000-0005-0000-0000-000037CE0000}"/>
    <cellStyle name="Times 10 3" xfId="35067" xr:uid="{00000000-0005-0000-0000-000038CE0000}"/>
    <cellStyle name="Times 10_AVA DVA EL" xfId="35068" xr:uid="{00000000-0005-0000-0000-000039CE0000}"/>
    <cellStyle name="Times 12" xfId="35069" xr:uid="{00000000-0005-0000-0000-00003ACE0000}"/>
    <cellStyle name="Times 12 2" xfId="35070" xr:uid="{00000000-0005-0000-0000-00003BCE0000}"/>
    <cellStyle name="Times 12 3" xfId="35071" xr:uid="{00000000-0005-0000-0000-00003CCE0000}"/>
    <cellStyle name="Times 12_AVA DVA EL" xfId="35072" xr:uid="{00000000-0005-0000-0000-00003DCE0000}"/>
    <cellStyle name="Titel" xfId="35073" xr:uid="{00000000-0005-0000-0000-00003ECE0000}"/>
    <cellStyle name="Titel 2" xfId="35074" xr:uid="{00000000-0005-0000-0000-00003FCE0000}"/>
    <cellStyle name="Titel 3" xfId="35075" xr:uid="{00000000-0005-0000-0000-000040CE0000}"/>
    <cellStyle name="Titel_AVA DVA EL" xfId="35076"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3" xr:uid="{00000000-0005-0000-0000-000045CE0000}"/>
    <cellStyle name="Title 2" xfId="11184" xr:uid="{00000000-0005-0000-0000-000046CE0000}"/>
    <cellStyle name="Title 2 2" xfId="11185" xr:uid="{00000000-0005-0000-0000-000047CE0000}"/>
    <cellStyle name="Title 2 2 2" xfId="35077" xr:uid="{00000000-0005-0000-0000-000048CE0000}"/>
    <cellStyle name="Title 2 2 2 2" xfId="35078" xr:uid="{00000000-0005-0000-0000-000049CE0000}"/>
    <cellStyle name="Title 2 2 2 3" xfId="35079" xr:uid="{00000000-0005-0000-0000-00004ACE0000}"/>
    <cellStyle name="Title 2 2 2_AVA DVA EL" xfId="35080" xr:uid="{00000000-0005-0000-0000-00004BCE0000}"/>
    <cellStyle name="Title 2 2 3" xfId="35081" xr:uid="{00000000-0005-0000-0000-00004CCE0000}"/>
    <cellStyle name="Title 2 2_AVA DVA EL" xfId="35082" xr:uid="{00000000-0005-0000-0000-00004DCE0000}"/>
    <cellStyle name="Title 2 3" xfId="11186" xr:uid="{00000000-0005-0000-0000-00004ECE0000}"/>
    <cellStyle name="Title 2 3 2" xfId="35083" xr:uid="{00000000-0005-0000-0000-00004FCE0000}"/>
    <cellStyle name="Title 2 3_AVA DVA EL" xfId="35084" xr:uid="{00000000-0005-0000-0000-000050CE0000}"/>
    <cellStyle name="Title 2 4" xfId="35085" xr:uid="{00000000-0005-0000-0000-000051CE0000}"/>
    <cellStyle name="Title 2 4 2" xfId="35086" xr:uid="{00000000-0005-0000-0000-000052CE0000}"/>
    <cellStyle name="Title 2 4 3" xfId="35087" xr:uid="{00000000-0005-0000-0000-000053CE0000}"/>
    <cellStyle name="Title 2 4_AVA DVA EL" xfId="35088" xr:uid="{00000000-0005-0000-0000-000054CE0000}"/>
    <cellStyle name="Title 2 5" xfId="35089" xr:uid="{00000000-0005-0000-0000-000055CE0000}"/>
    <cellStyle name="Title 2 5 2" xfId="35090" xr:uid="{00000000-0005-0000-0000-000056CE0000}"/>
    <cellStyle name="Title 2 5 3" xfId="35091" xr:uid="{00000000-0005-0000-0000-000057CE0000}"/>
    <cellStyle name="Title 2 5_AVA DVA EL" xfId="35092" xr:uid="{00000000-0005-0000-0000-000058CE0000}"/>
    <cellStyle name="Title 2 6" xfId="35093" xr:uid="{00000000-0005-0000-0000-000059CE0000}"/>
    <cellStyle name="Title 2 7" xfId="36930" xr:uid="{00000000-0005-0000-0000-00005ACE0000}"/>
    <cellStyle name="Title 2_4Q16" xfId="35094" xr:uid="{00000000-0005-0000-0000-00005BCE0000}"/>
    <cellStyle name="Title 3" xfId="11187" xr:uid="{00000000-0005-0000-0000-00005CCE0000}"/>
    <cellStyle name="Title 3 2" xfId="35095" xr:uid="{00000000-0005-0000-0000-00005DCE0000}"/>
    <cellStyle name="Title 3 2 2" xfId="35096" xr:uid="{00000000-0005-0000-0000-00005ECE0000}"/>
    <cellStyle name="Title 3 2 3" xfId="35097" xr:uid="{00000000-0005-0000-0000-00005FCE0000}"/>
    <cellStyle name="Title 3 2_AVA DVA EL" xfId="35098" xr:uid="{00000000-0005-0000-0000-000060CE0000}"/>
    <cellStyle name="Title 3 3" xfId="35099" xr:uid="{00000000-0005-0000-0000-000061CE0000}"/>
    <cellStyle name="Title 3_AVA DVA EL" xfId="35100" xr:uid="{00000000-0005-0000-0000-000062CE0000}"/>
    <cellStyle name="Title 4" xfId="11188" xr:uid="{00000000-0005-0000-0000-000063CE0000}"/>
    <cellStyle name="Title 4 2" xfId="35101" xr:uid="{00000000-0005-0000-0000-000064CE0000}"/>
    <cellStyle name="Title 4 2 2" xfId="35102" xr:uid="{00000000-0005-0000-0000-000065CE0000}"/>
    <cellStyle name="Title 4 2 3" xfId="35103" xr:uid="{00000000-0005-0000-0000-000066CE0000}"/>
    <cellStyle name="Title 4 2_AVA DVA EL" xfId="35104" xr:uid="{00000000-0005-0000-0000-000067CE0000}"/>
    <cellStyle name="Title 4 3" xfId="35105" xr:uid="{00000000-0005-0000-0000-000068CE0000}"/>
    <cellStyle name="Title 4_AVA DVA EL" xfId="35106" xr:uid="{00000000-0005-0000-0000-000069CE0000}"/>
    <cellStyle name="Title 5" xfId="11189" xr:uid="{00000000-0005-0000-0000-00006ACE0000}"/>
    <cellStyle name="Title 5 2" xfId="35107" xr:uid="{00000000-0005-0000-0000-00006BCE0000}"/>
    <cellStyle name="Title 5 2 2" xfId="35108" xr:uid="{00000000-0005-0000-0000-00006CCE0000}"/>
    <cellStyle name="Title 5 2 3" xfId="35109" xr:uid="{00000000-0005-0000-0000-00006DCE0000}"/>
    <cellStyle name="Title 5 2_AVA DVA EL" xfId="35110" xr:uid="{00000000-0005-0000-0000-00006ECE0000}"/>
    <cellStyle name="Title 5 3" xfId="35111" xr:uid="{00000000-0005-0000-0000-00006FCE0000}"/>
    <cellStyle name="Title 5_AVA DVA EL" xfId="35112" xr:uid="{00000000-0005-0000-0000-000070CE0000}"/>
    <cellStyle name="Title 6" xfId="11190" xr:uid="{00000000-0005-0000-0000-000071CE0000}"/>
    <cellStyle name="Title 6 2" xfId="35113" xr:uid="{00000000-0005-0000-0000-000072CE0000}"/>
    <cellStyle name="Title 6 2 2" xfId="35114" xr:uid="{00000000-0005-0000-0000-000073CE0000}"/>
    <cellStyle name="Title 6 2 3" xfId="35115" xr:uid="{00000000-0005-0000-0000-000074CE0000}"/>
    <cellStyle name="Title 6 2_AVA DVA EL" xfId="35116" xr:uid="{00000000-0005-0000-0000-000075CE0000}"/>
    <cellStyle name="Title 6 3" xfId="35117" xr:uid="{00000000-0005-0000-0000-000076CE0000}"/>
    <cellStyle name="Title 6_AVA DVA EL" xfId="35118" xr:uid="{00000000-0005-0000-0000-000077CE0000}"/>
    <cellStyle name="Title 7" xfId="11191" xr:uid="{00000000-0005-0000-0000-000078CE0000}"/>
    <cellStyle name="Title 7 2" xfId="35119" xr:uid="{00000000-0005-0000-0000-000079CE0000}"/>
    <cellStyle name="Title 7_AVA DVA EL" xfId="35120" xr:uid="{00000000-0005-0000-0000-00007ACE0000}"/>
    <cellStyle name="Title 8" xfId="11192" xr:uid="{00000000-0005-0000-0000-00007BCE0000}"/>
    <cellStyle name="Title 8 2" xfId="35121" xr:uid="{00000000-0005-0000-0000-00007CCE0000}"/>
    <cellStyle name="Title 8_AVA DVA EL" xfId="35122" xr:uid="{00000000-0005-0000-0000-00007DCE0000}"/>
    <cellStyle name="Title 9" xfId="11193" xr:uid="{00000000-0005-0000-0000-00007ECE0000}"/>
    <cellStyle name="Title 9 2" xfId="35123" xr:uid="{00000000-0005-0000-0000-00007FCE0000}"/>
    <cellStyle name="Title 9_AVA DVA EL" xfId="35124" xr:uid="{00000000-0005-0000-0000-000080CE0000}"/>
    <cellStyle name="Title_4Q16" xfId="35125" xr:uid="{00000000-0005-0000-0000-000081CE0000}"/>
    <cellStyle name="Titles" xfId="35126" xr:uid="{00000000-0005-0000-0000-000082CE0000}"/>
    <cellStyle name="Titles 2" xfId="35127" xr:uid="{00000000-0005-0000-0000-000083CE0000}"/>
    <cellStyle name="Titles 3" xfId="35128" xr:uid="{00000000-0005-0000-0000-000084CE0000}"/>
    <cellStyle name="Titles_AVA DVA EL" xfId="35129" xr:uid="{00000000-0005-0000-0000-000085CE0000}"/>
    <cellStyle name="titre" xfId="52360" xr:uid="{00000000-0005-0000-0000-000086CE0000}"/>
    <cellStyle name="Tittel" xfId="36276" xr:uid="{00000000-0005-0000-0000-000087CE0000}"/>
    <cellStyle name="Tittel 2" xfId="11194" xr:uid="{00000000-0005-0000-0000-000088CE0000}"/>
    <cellStyle name="Tittel 2 2" xfId="35130" xr:uid="{00000000-0005-0000-0000-000089CE0000}"/>
    <cellStyle name="Tittel 2_AVA DVA EL" xfId="35131" xr:uid="{00000000-0005-0000-0000-00008ACE0000}"/>
    <cellStyle name="Tittel 3" xfId="35132" xr:uid="{00000000-0005-0000-0000-00008BCE0000}"/>
    <cellStyle name="Tittel 3 2" xfId="35133" xr:uid="{00000000-0005-0000-0000-00008CCE0000}"/>
    <cellStyle name="Tittel 3 3" xfId="35134" xr:uid="{00000000-0005-0000-0000-00008DCE0000}"/>
    <cellStyle name="Tittel 3 4" xfId="52361" xr:uid="{00000000-0005-0000-0000-00008ECE0000}"/>
    <cellStyle name="Tittel 3_AVA DVA EL" xfId="35135" xr:uid="{00000000-0005-0000-0000-00008FCE0000}"/>
    <cellStyle name="Tittel 4" xfId="35136" xr:uid="{00000000-0005-0000-0000-000090CE0000}"/>
    <cellStyle name="Tittel 5" xfId="35137" xr:uid="{00000000-0005-0000-0000-000091CE0000}"/>
    <cellStyle name="Tittel 6" xfId="35138" xr:uid="{00000000-0005-0000-0000-000092CE0000}"/>
    <cellStyle name="Tittel 7" xfId="52362" xr:uid="{00000000-0005-0000-0000-000093CE0000}"/>
    <cellStyle name="Tittel_4Q16" xfId="52363" xr:uid="{00000000-0005-0000-0000-000094CE0000}"/>
    <cellStyle name="Título" xfId="11195" xr:uid="{00000000-0005-0000-0000-000095CE0000}"/>
    <cellStyle name="Título 1" xfId="11196" xr:uid="{00000000-0005-0000-0000-000096CE0000}"/>
    <cellStyle name="Título 1 2" xfId="35139" xr:uid="{00000000-0005-0000-0000-000097CE0000}"/>
    <cellStyle name="Título 1_AVA DVA EL" xfId="35140" xr:uid="{00000000-0005-0000-0000-000098CE0000}"/>
    <cellStyle name="Título 2" xfId="11197" xr:uid="{00000000-0005-0000-0000-000099CE0000}"/>
    <cellStyle name="Título 2 2" xfId="35141" xr:uid="{00000000-0005-0000-0000-00009ACE0000}"/>
    <cellStyle name="Título 2_AVA DVA EL" xfId="35142" xr:uid="{00000000-0005-0000-0000-00009BCE0000}"/>
    <cellStyle name="Título 3" xfId="11198" xr:uid="{00000000-0005-0000-0000-00009CCE0000}"/>
    <cellStyle name="Título 3 2" xfId="35143" xr:uid="{00000000-0005-0000-0000-00009DCE0000}"/>
    <cellStyle name="Título 3_AVA DVA EL" xfId="35144" xr:uid="{00000000-0005-0000-0000-00009ECE0000}"/>
    <cellStyle name="Título 4" xfId="35145" xr:uid="{00000000-0005-0000-0000-00009FCE0000}"/>
    <cellStyle name="Título_20091015 DE_Proposed amendments to CR SEC_MKR" xfId="11199" xr:uid="{00000000-0005-0000-0000-0000A0CE0000}"/>
    <cellStyle name="TOC" xfId="35146" xr:uid="{00000000-0005-0000-0000-0000A1CE0000}"/>
    <cellStyle name="TOC 1" xfId="35147" xr:uid="{00000000-0005-0000-0000-0000A2CE0000}"/>
    <cellStyle name="TOC 1 2" xfId="35148" xr:uid="{00000000-0005-0000-0000-0000A3CE0000}"/>
    <cellStyle name="TOC 1 3" xfId="35149" xr:uid="{00000000-0005-0000-0000-0000A4CE0000}"/>
    <cellStyle name="TOC 1_AVA DVA EL" xfId="35150" xr:uid="{00000000-0005-0000-0000-0000A5CE0000}"/>
    <cellStyle name="TOC 2" xfId="35151" xr:uid="{00000000-0005-0000-0000-0000A6CE0000}"/>
    <cellStyle name="TOC 2 2" xfId="35152" xr:uid="{00000000-0005-0000-0000-0000A7CE0000}"/>
    <cellStyle name="TOC 2 3" xfId="35153" xr:uid="{00000000-0005-0000-0000-0000A8CE0000}"/>
    <cellStyle name="TOC 2_AVA DVA EL" xfId="35154" xr:uid="{00000000-0005-0000-0000-0000A9CE0000}"/>
    <cellStyle name="TOC 3" xfId="35155" xr:uid="{00000000-0005-0000-0000-0000AACE0000}"/>
    <cellStyle name="TOC 4" xfId="35156" xr:uid="{00000000-0005-0000-0000-0000ABCE0000}"/>
    <cellStyle name="TOC_3. Chng in credit spreads" xfId="52364" xr:uid="{00000000-0005-0000-0000-0000ACCE0000}"/>
    <cellStyle name="Total" xfId="11200" xr:uid="{00000000-0005-0000-0000-0000ADCE0000}"/>
    <cellStyle name="Total 10" xfId="11201" xr:uid="{00000000-0005-0000-0000-0000AECE0000}"/>
    <cellStyle name="Total 10 2" xfId="35157" xr:uid="{00000000-0005-0000-0000-0000AFCE0000}"/>
    <cellStyle name="Total 10 3" xfId="35158" xr:uid="{00000000-0005-0000-0000-0000B0CE0000}"/>
    <cellStyle name="Total 10_AVA DVA EL" xfId="35159" xr:uid="{00000000-0005-0000-0000-0000B1CE0000}"/>
    <cellStyle name="Total 11" xfId="11202" xr:uid="{00000000-0005-0000-0000-0000B2CE0000}"/>
    <cellStyle name="Total 11 2" xfId="35160" xr:uid="{00000000-0005-0000-0000-0000B3CE0000}"/>
    <cellStyle name="Total 11 3" xfId="35161" xr:uid="{00000000-0005-0000-0000-0000B4CE0000}"/>
    <cellStyle name="Total 11_AVA DVA EL" xfId="35162" xr:uid="{00000000-0005-0000-0000-0000B5CE0000}"/>
    <cellStyle name="Total 12" xfId="35163" xr:uid="{00000000-0005-0000-0000-0000B6CE0000}"/>
    <cellStyle name="Total 12 2" xfId="35164" xr:uid="{00000000-0005-0000-0000-0000B7CE0000}"/>
    <cellStyle name="Total 12 3" xfId="35165" xr:uid="{00000000-0005-0000-0000-0000B8CE0000}"/>
    <cellStyle name="Total 12_AVA DVA EL" xfId="35166" xr:uid="{00000000-0005-0000-0000-0000B9CE0000}"/>
    <cellStyle name="Total 13" xfId="35167" xr:uid="{00000000-0005-0000-0000-0000BACE0000}"/>
    <cellStyle name="Total 13 2" xfId="35168" xr:uid="{00000000-0005-0000-0000-0000BBCE0000}"/>
    <cellStyle name="Total 13 3" xfId="35169" xr:uid="{00000000-0005-0000-0000-0000BCCE0000}"/>
    <cellStyle name="Total 13_AVA DVA EL" xfId="35170" xr:uid="{00000000-0005-0000-0000-0000BDCE0000}"/>
    <cellStyle name="Total 14" xfId="40174" xr:uid="{00000000-0005-0000-0000-0000BECE0000}"/>
    <cellStyle name="Total 15" xfId="52365" xr:uid="{00000000-0005-0000-0000-0000BFCE0000}"/>
    <cellStyle name="Total 16" xfId="52366" xr:uid="{00000000-0005-0000-0000-0000C0CE0000}"/>
    <cellStyle name="Total 2" xfId="11203" xr:uid="{00000000-0005-0000-0000-0000C1CE0000}"/>
    <cellStyle name="Total 2 10" xfId="36453" xr:uid="{00000000-0005-0000-0000-0000C2CE0000}"/>
    <cellStyle name="Total 2 2" xfId="11204" xr:uid="{00000000-0005-0000-0000-0000C3CE0000}"/>
    <cellStyle name="Total 2 2 2" xfId="35171" xr:uid="{00000000-0005-0000-0000-0000C4CE0000}"/>
    <cellStyle name="Total 2 2 2 2" xfId="35172" xr:uid="{00000000-0005-0000-0000-0000C5CE0000}"/>
    <cellStyle name="Total 2 2 2 3" xfId="35173" xr:uid="{00000000-0005-0000-0000-0000C6CE0000}"/>
    <cellStyle name="Total 2 2 2_AVA DVA EL" xfId="35174" xr:uid="{00000000-0005-0000-0000-0000C7CE0000}"/>
    <cellStyle name="Total 2 2 3" xfId="35175" xr:uid="{00000000-0005-0000-0000-0000C8CE0000}"/>
    <cellStyle name="Total 2 2 3 2" xfId="35176" xr:uid="{00000000-0005-0000-0000-0000C9CE0000}"/>
    <cellStyle name="Total 2 2 3 3" xfId="35177" xr:uid="{00000000-0005-0000-0000-0000CACE0000}"/>
    <cellStyle name="Total 2 2 3_AVA DVA EL" xfId="35178" xr:uid="{00000000-0005-0000-0000-0000CBCE0000}"/>
    <cellStyle name="Total 2 2 4" xfId="35179" xr:uid="{00000000-0005-0000-0000-0000CCCE0000}"/>
    <cellStyle name="Total 2 2 4 2" xfId="35180" xr:uid="{00000000-0005-0000-0000-0000CDCE0000}"/>
    <cellStyle name="Total 2 2 4 3" xfId="35181" xr:uid="{00000000-0005-0000-0000-0000CECE0000}"/>
    <cellStyle name="Total 2 2 4_AVA DVA EL" xfId="35182" xr:uid="{00000000-0005-0000-0000-0000CFCE0000}"/>
    <cellStyle name="Total 2 2 5" xfId="35183" xr:uid="{00000000-0005-0000-0000-0000D0CE0000}"/>
    <cellStyle name="Total 2 2 5 2" xfId="35184" xr:uid="{00000000-0005-0000-0000-0000D1CE0000}"/>
    <cellStyle name="Total 2 2 5 3" xfId="35185" xr:uid="{00000000-0005-0000-0000-0000D2CE0000}"/>
    <cellStyle name="Total 2 2 5_AVA DVA EL" xfId="35186" xr:uid="{00000000-0005-0000-0000-0000D3CE0000}"/>
    <cellStyle name="Total 2 2 6" xfId="35187" xr:uid="{00000000-0005-0000-0000-0000D4CE0000}"/>
    <cellStyle name="Total 2 2 6 2" xfId="35188" xr:uid="{00000000-0005-0000-0000-0000D5CE0000}"/>
    <cellStyle name="Total 2 2 6 3" xfId="35189" xr:uid="{00000000-0005-0000-0000-0000D6CE0000}"/>
    <cellStyle name="Total 2 2 6_AVA DVA EL" xfId="35190" xr:uid="{00000000-0005-0000-0000-0000D7CE0000}"/>
    <cellStyle name="Total 2 2 7" xfId="35191" xr:uid="{00000000-0005-0000-0000-0000D8CE0000}"/>
    <cellStyle name="Total 2 2_AVA DVA EL" xfId="35192"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4" xr:uid="{00000000-0005-0000-0000-0000DDCE0000}"/>
    <cellStyle name="Total 2 3 2" xfId="11208" xr:uid="{00000000-0005-0000-0000-0000DECE0000}"/>
    <cellStyle name="Total 2 3 2 2" xfId="35193" xr:uid="{00000000-0005-0000-0000-0000DFCE0000}"/>
    <cellStyle name="Total 2 3 2 3" xfId="35194" xr:uid="{00000000-0005-0000-0000-0000E0CE0000}"/>
    <cellStyle name="Total 2 3 2_AVA DVA EL" xfId="35195"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6"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2" xr:uid="{00000000-0005-0000-0000-0000EDCE0000}"/>
    <cellStyle name="Total 2 4 13" xfId="36797"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7"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198"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199" xr:uid="{00000000-0005-0000-0000-000008CF0000}"/>
    <cellStyle name="Total 2 6 2 3" xfId="35200" xr:uid="{00000000-0005-0000-0000-000009CF0000}"/>
    <cellStyle name="Total 2 6 2_AVA DVA EL" xfId="35201" xr:uid="{00000000-0005-0000-0000-00000ACF0000}"/>
    <cellStyle name="Total 2 6 3" xfId="11242" xr:uid="{00000000-0005-0000-0000-00000BCF0000}"/>
    <cellStyle name="Total 2 6 3 2" xfId="35202" xr:uid="{00000000-0005-0000-0000-00000CCF0000}"/>
    <cellStyle name="Total 2 6 3 3" xfId="35203" xr:uid="{00000000-0005-0000-0000-00000DCF0000}"/>
    <cellStyle name="Total 2 6 3_AVA DVA EL" xfId="35204"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5"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6"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7" xr:uid="{00000000-0005-0000-0000-00002CCF0000}"/>
    <cellStyle name="Total 2 9" xfId="35208" xr:uid="{00000000-0005-0000-0000-00002DCF0000}"/>
    <cellStyle name="Total 2_4Q16" xfId="35209"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5"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0"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38" xr:uid="{00000000-0005-0000-0000-000040CF0000}"/>
    <cellStyle name="Total 3 3 13" xfId="36765"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1"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2" xr:uid="{00000000-0005-0000-0000-00007ACF0000}"/>
    <cellStyle name="Total 3 9" xfId="36931" xr:uid="{00000000-0005-0000-0000-00007BCF0000}"/>
    <cellStyle name="Total 3_A02" xfId="55746"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6"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2"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3" xr:uid="{00000000-0005-0000-0000-00008ECF0000}"/>
    <cellStyle name="Total 4 3 13" xfId="36801"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3"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4"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5"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1" xr:uid="{00000000-0005-0000-0000-0000C8CF0000}"/>
    <cellStyle name="Total 4 9" xfId="36932" xr:uid="{00000000-0005-0000-0000-0000C9CF0000}"/>
    <cellStyle name="Total 4_A02" xfId="55747"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87"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6"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39" xr:uid="{00000000-0005-0000-0000-0000DCCF0000}"/>
    <cellStyle name="Total 5 3 13" xfId="36766"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2" xr:uid="{00000000-0005-0000-0000-000016D00000}"/>
    <cellStyle name="Total 5 9" xfId="36933" xr:uid="{00000000-0005-0000-0000-000017D00000}"/>
    <cellStyle name="Total 5_A02" xfId="55748"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88"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7"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40" xr:uid="{00000000-0005-0000-0000-00002AD00000}"/>
    <cellStyle name="Total 6 3 13" xfId="36767"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1" xr:uid="{00000000-0005-0000-0000-000064D00000}"/>
    <cellStyle name="Total 6 9" xfId="36934" xr:uid="{00000000-0005-0000-0000-000065D00000}"/>
    <cellStyle name="Total 6_A02" xfId="55749"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89"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18"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1" xr:uid="{00000000-0005-0000-0000-000078D00000}"/>
    <cellStyle name="Total 7 3 13" xfId="36768"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30" xr:uid="{00000000-0005-0000-0000-0000B2D00000}"/>
    <cellStyle name="Total 7 9" xfId="36935" xr:uid="{00000000-0005-0000-0000-0000B3D00000}"/>
    <cellStyle name="Total 7_A02" xfId="55750"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90"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19"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2" xr:uid="{00000000-0005-0000-0000-0000C6D00000}"/>
    <cellStyle name="Total 8 3 13" xfId="36769"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49" xr:uid="{00000000-0005-0000-0000-000000D10000}"/>
    <cellStyle name="Total 8 9" xfId="36936" xr:uid="{00000000-0005-0000-0000-000001D10000}"/>
    <cellStyle name="Total 8_A02" xfId="55751"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1"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0"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3" xr:uid="{00000000-0005-0000-0000-000014D10000}"/>
    <cellStyle name="Total 9 3 13" xfId="36770"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50" xr:uid="{00000000-0005-0000-0000-00004ED10000}"/>
    <cellStyle name="Total 9 9" xfId="36937" xr:uid="{00000000-0005-0000-0000-00004FD10000}"/>
    <cellStyle name="Total 9_A02" xfId="55752" xr:uid="{3C660A46-2D4A-47F7-83B8-0B1534910BCE}"/>
    <cellStyle name="Total Currency" xfId="35221" xr:uid="{00000000-0005-0000-0000-000051D10000}"/>
    <cellStyle name="Total Currency 2" xfId="35222" xr:uid="{00000000-0005-0000-0000-000052D10000}"/>
    <cellStyle name="Total Currency 3" xfId="35223" xr:uid="{00000000-0005-0000-0000-000053D10000}"/>
    <cellStyle name="Total Currency_AVA DVA EL" xfId="35224" xr:uid="{00000000-0005-0000-0000-000054D10000}"/>
    <cellStyle name="Total Normal" xfId="35225" xr:uid="{00000000-0005-0000-0000-000055D10000}"/>
    <cellStyle name="Total Normal 2" xfId="35226" xr:uid="{00000000-0005-0000-0000-000056D10000}"/>
    <cellStyle name="Total Normal 3" xfId="35227" xr:uid="{00000000-0005-0000-0000-000057D10000}"/>
    <cellStyle name="Total Normal_AVA DVA EL" xfId="35228" xr:uid="{00000000-0005-0000-0000-000058D10000}"/>
    <cellStyle name="Total_06-Tilknytta 0906" xfId="52367" xr:uid="{00000000-0005-0000-0000-000059D10000}"/>
    <cellStyle name="Totalt" xfId="36277"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2" xr:uid="{00000000-0005-0000-0000-00005FD10000}"/>
    <cellStyle name="Totalt 2 2 13" xfId="40175"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29"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4" xr:uid="{00000000-0005-0000-0000-00006DD10000}"/>
    <cellStyle name="Totalt 2 3 13" xfId="36771" xr:uid="{00000000-0005-0000-0000-00006ED10000}"/>
    <cellStyle name="Totalt 2 3 14" xfId="40176"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0"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29" xr:uid="{00000000-0005-0000-0000-0000A8D10000}"/>
    <cellStyle name="Totalt 2 9" xfId="36938" xr:uid="{00000000-0005-0000-0000-0000A9D10000}"/>
    <cellStyle name="Totalt 2_A02" xfId="55753" xr:uid="{F2CC1ED4-2837-4B47-B006-9FF45CF27613}"/>
    <cellStyle name="Totalt 3" xfId="35231" xr:uid="{00000000-0005-0000-0000-0000ABD10000}"/>
    <cellStyle name="Totalt 3 2" xfId="35232" xr:uid="{00000000-0005-0000-0000-0000ACD10000}"/>
    <cellStyle name="Totalt 3 2 2" xfId="52368" xr:uid="{00000000-0005-0000-0000-0000ADD10000}"/>
    <cellStyle name="Totalt 3 3" xfId="35233" xr:uid="{00000000-0005-0000-0000-0000AED10000}"/>
    <cellStyle name="Totalt 3 4" xfId="40177" xr:uid="{00000000-0005-0000-0000-0000AFD10000}"/>
    <cellStyle name="Totalt 3_3. Chng in credit spreads" xfId="52369" xr:uid="{00000000-0005-0000-0000-0000B0D10000}"/>
    <cellStyle name="Totalt 4" xfId="35234" xr:uid="{00000000-0005-0000-0000-0000B1D10000}"/>
    <cellStyle name="Totalt 4 2" xfId="35235" xr:uid="{00000000-0005-0000-0000-0000B2D10000}"/>
    <cellStyle name="Totalt 4 3" xfId="35236" xr:uid="{00000000-0005-0000-0000-0000B3D10000}"/>
    <cellStyle name="Totalt 4 4" xfId="40178" xr:uid="{00000000-0005-0000-0000-0000B4D10000}"/>
    <cellStyle name="Totalt 4_AVA DVA EL" xfId="35237" xr:uid="{00000000-0005-0000-0000-0000B5D10000}"/>
    <cellStyle name="Totalt 5" xfId="35238" xr:uid="{00000000-0005-0000-0000-0000B6D10000}"/>
    <cellStyle name="Totalt 6" xfId="35239" xr:uid="{00000000-0005-0000-0000-0000B7D10000}"/>
    <cellStyle name="Totalt 7" xfId="35240" xr:uid="{00000000-0005-0000-0000-0000B8D10000}"/>
    <cellStyle name="Totalt 8" xfId="52370" xr:uid="{00000000-0005-0000-0000-0000B9D10000}"/>
    <cellStyle name="Totalt_4Q16" xfId="52371" xr:uid="{00000000-0005-0000-0000-0000BAD10000}"/>
    <cellStyle name="ts" xfId="35241" xr:uid="{00000000-0005-0000-0000-0000BBD10000}"/>
    <cellStyle name="ts 2" xfId="35242" xr:uid="{00000000-0005-0000-0000-0000BCD10000}"/>
    <cellStyle name="ts 3" xfId="35243" xr:uid="{00000000-0005-0000-0000-0000BDD10000}"/>
    <cellStyle name="ts_AVA DVA EL" xfId="35244" xr:uid="{00000000-0005-0000-0000-0000BED10000}"/>
    <cellStyle name="Tusenskille [0] 2" xfId="35245" xr:uid="{00000000-0005-0000-0000-0000BFD10000}"/>
    <cellStyle name="Tusenskille [0] 2 2" xfId="35246" xr:uid="{00000000-0005-0000-0000-0000C0D10000}"/>
    <cellStyle name="Tusenskille [0] 2 2 2" xfId="52372" xr:uid="{00000000-0005-0000-0000-0000C1D10000}"/>
    <cellStyle name="Tusenskille [0] 2 2 2 2" xfId="52373" xr:uid="{00000000-0005-0000-0000-0000C2D10000}"/>
    <cellStyle name="Tusenskille [0] 2 2 3" xfId="52374" xr:uid="{00000000-0005-0000-0000-0000C3D10000}"/>
    <cellStyle name="Tusenskille [0] 2 2_3. Chng in credit spreads" xfId="52375" xr:uid="{00000000-0005-0000-0000-0000C4D10000}"/>
    <cellStyle name="Tusenskille [0] 2 3" xfId="35247" xr:uid="{00000000-0005-0000-0000-0000C5D10000}"/>
    <cellStyle name="Tusenskille [0] 2 3 2" xfId="52376" xr:uid="{00000000-0005-0000-0000-0000C6D10000}"/>
    <cellStyle name="Tusenskille [0] 2_3. Chng in credit spreads" xfId="52377" xr:uid="{00000000-0005-0000-0000-0000C7D10000}"/>
    <cellStyle name="Tusenskille [0] 3" xfId="52378" xr:uid="{00000000-0005-0000-0000-0000C8D10000}"/>
    <cellStyle name="Tusenskille [0] 3 2" xfId="52379" xr:uid="{00000000-0005-0000-0000-0000C9D10000}"/>
    <cellStyle name="Tusenskille 10" xfId="35248" xr:uid="{00000000-0005-0000-0000-0000CAD10000}"/>
    <cellStyle name="Tusenskille 10 2" xfId="35249" xr:uid="{00000000-0005-0000-0000-0000CBD10000}"/>
    <cellStyle name="Tusenskille 10 2 2" xfId="52380" xr:uid="{00000000-0005-0000-0000-0000CCD10000}"/>
    <cellStyle name="Tusenskille 10 2 2 2" xfId="52381" xr:uid="{00000000-0005-0000-0000-0000CDD10000}"/>
    <cellStyle name="Tusenskille 10 2 3" xfId="52382" xr:uid="{00000000-0005-0000-0000-0000CED10000}"/>
    <cellStyle name="Tusenskille 10 2_3. Chng in credit spreads" xfId="52383" xr:uid="{00000000-0005-0000-0000-0000CFD10000}"/>
    <cellStyle name="Tusenskille 10 3" xfId="35250" xr:uid="{00000000-0005-0000-0000-0000D0D10000}"/>
    <cellStyle name="Tusenskille 10 3 2" xfId="52384" xr:uid="{00000000-0005-0000-0000-0000D1D10000}"/>
    <cellStyle name="Tusenskille 10 4" xfId="52385" xr:uid="{00000000-0005-0000-0000-0000D2D10000}"/>
    <cellStyle name="Tusenskille 10 5" xfId="52386" xr:uid="{00000000-0005-0000-0000-0000D3D10000}"/>
    <cellStyle name="Tusenskille 10_3. Chng in credit spreads" xfId="52387" xr:uid="{00000000-0005-0000-0000-0000D4D10000}"/>
    <cellStyle name="Tusenskille 11" xfId="35251" xr:uid="{00000000-0005-0000-0000-0000D5D10000}"/>
    <cellStyle name="Tusenskille 11 2" xfId="35252" xr:uid="{00000000-0005-0000-0000-0000D6D10000}"/>
    <cellStyle name="Tusenskille 11 2 2" xfId="35253" xr:uid="{00000000-0005-0000-0000-0000D7D10000}"/>
    <cellStyle name="Tusenskille 11 2 3" xfId="35254" xr:uid="{00000000-0005-0000-0000-0000D8D10000}"/>
    <cellStyle name="Tusenskille 11 2 4" xfId="52388" xr:uid="{00000000-0005-0000-0000-0000D9D10000}"/>
    <cellStyle name="Tusenskille 11 2_AVA DVA EL" xfId="35255" xr:uid="{00000000-0005-0000-0000-0000DAD10000}"/>
    <cellStyle name="Tusenskille 11 3" xfId="35256" xr:uid="{00000000-0005-0000-0000-0000DBD10000}"/>
    <cellStyle name="Tusenskille 11 3 2" xfId="52389" xr:uid="{00000000-0005-0000-0000-0000DCD10000}"/>
    <cellStyle name="Tusenskille 11 4" xfId="35257" xr:uid="{00000000-0005-0000-0000-0000DDD10000}"/>
    <cellStyle name="Tusenskille 11 5" xfId="52390" xr:uid="{00000000-0005-0000-0000-0000DED10000}"/>
    <cellStyle name="Tusenskille 11_3. Chng in credit spreads" xfId="52391" xr:uid="{00000000-0005-0000-0000-0000DFD10000}"/>
    <cellStyle name="Tusenskille 12" xfId="35258" xr:uid="{00000000-0005-0000-0000-0000E0D10000}"/>
    <cellStyle name="Tusenskille 12 2" xfId="35259" xr:uid="{00000000-0005-0000-0000-0000E1D10000}"/>
    <cellStyle name="Tusenskille 12 2 2" xfId="52392" xr:uid="{00000000-0005-0000-0000-0000E2D10000}"/>
    <cellStyle name="Tusenskille 12 3" xfId="35260" xr:uid="{00000000-0005-0000-0000-0000E3D10000}"/>
    <cellStyle name="Tusenskille 12 3 2" xfId="52393" xr:uid="{00000000-0005-0000-0000-0000E4D10000}"/>
    <cellStyle name="Tusenskille 12 4" xfId="52394" xr:uid="{00000000-0005-0000-0000-0000E5D10000}"/>
    <cellStyle name="Tusenskille 12_3. Chng in credit spreads" xfId="52395" xr:uid="{00000000-0005-0000-0000-0000E6D10000}"/>
    <cellStyle name="Tusenskille 13" xfId="35261" xr:uid="{00000000-0005-0000-0000-0000E7D10000}"/>
    <cellStyle name="Tusenskille 13 2" xfId="35262" xr:uid="{00000000-0005-0000-0000-0000E8D10000}"/>
    <cellStyle name="Tusenskille 13 2 2" xfId="52396" xr:uid="{00000000-0005-0000-0000-0000E9D10000}"/>
    <cellStyle name="Tusenskille 13 3" xfId="35263" xr:uid="{00000000-0005-0000-0000-0000EAD10000}"/>
    <cellStyle name="Tusenskille 13 3 2" xfId="52397" xr:uid="{00000000-0005-0000-0000-0000EBD10000}"/>
    <cellStyle name="Tusenskille 13 4" xfId="52398" xr:uid="{00000000-0005-0000-0000-0000ECD10000}"/>
    <cellStyle name="Tusenskille 13_3. Chng in credit spreads" xfId="52399" xr:uid="{00000000-0005-0000-0000-0000EDD10000}"/>
    <cellStyle name="Tusenskille 14" xfId="35264" xr:uid="{00000000-0005-0000-0000-0000EED10000}"/>
    <cellStyle name="Tusenskille 14 2" xfId="35265" xr:uid="{00000000-0005-0000-0000-0000EFD10000}"/>
    <cellStyle name="Tusenskille 14 2 2" xfId="52400" xr:uid="{00000000-0005-0000-0000-0000F0D10000}"/>
    <cellStyle name="Tusenskille 14 2 2 2" xfId="52401" xr:uid="{00000000-0005-0000-0000-0000F1D10000}"/>
    <cellStyle name="Tusenskille 14 2 2 2 2" xfId="52402" xr:uid="{00000000-0005-0000-0000-0000F2D10000}"/>
    <cellStyle name="Tusenskille 14 2 2 2 2 2" xfId="52403" xr:uid="{00000000-0005-0000-0000-0000F3D10000}"/>
    <cellStyle name="Tusenskille 14 2 2 2 3" xfId="52404" xr:uid="{00000000-0005-0000-0000-0000F4D10000}"/>
    <cellStyle name="Tusenskille 14 2 2 2 3 2" xfId="52405" xr:uid="{00000000-0005-0000-0000-0000F5D10000}"/>
    <cellStyle name="Tusenskille 14 2 2 2 4" xfId="52406" xr:uid="{00000000-0005-0000-0000-0000F6D10000}"/>
    <cellStyle name="Tusenskille 14 2 2 2_3. Chng in credit spreads" xfId="52407" xr:uid="{00000000-0005-0000-0000-0000F7D10000}"/>
    <cellStyle name="Tusenskille 14 2 2 3" xfId="52408" xr:uid="{00000000-0005-0000-0000-0000F8D10000}"/>
    <cellStyle name="Tusenskille 14 2 2 3 2" xfId="52409" xr:uid="{00000000-0005-0000-0000-0000F9D10000}"/>
    <cellStyle name="Tusenskille 14 2 2 4" xfId="52410" xr:uid="{00000000-0005-0000-0000-0000FAD10000}"/>
    <cellStyle name="Tusenskille 14 2 2 4 2" xfId="52411" xr:uid="{00000000-0005-0000-0000-0000FBD10000}"/>
    <cellStyle name="Tusenskille 14 2 2 5" xfId="52412" xr:uid="{00000000-0005-0000-0000-0000FCD10000}"/>
    <cellStyle name="Tusenskille 14 2 2_3. Chng in credit spreads" xfId="52413" xr:uid="{00000000-0005-0000-0000-0000FDD10000}"/>
    <cellStyle name="Tusenskille 14 2 3" xfId="52414" xr:uid="{00000000-0005-0000-0000-0000FED10000}"/>
    <cellStyle name="Tusenskille 14 2 3 2" xfId="52415" xr:uid="{00000000-0005-0000-0000-0000FFD10000}"/>
    <cellStyle name="Tusenskille 14 2 3 2 2" xfId="52416" xr:uid="{00000000-0005-0000-0000-000000D20000}"/>
    <cellStyle name="Tusenskille 14 2 3 2 2 2" xfId="52417" xr:uid="{00000000-0005-0000-0000-000001D20000}"/>
    <cellStyle name="Tusenskille 14 2 3 2 3" xfId="52418" xr:uid="{00000000-0005-0000-0000-000002D20000}"/>
    <cellStyle name="Tusenskille 14 2 3 2 3 2" xfId="52419" xr:uid="{00000000-0005-0000-0000-000003D20000}"/>
    <cellStyle name="Tusenskille 14 2 3 2 4" xfId="52420" xr:uid="{00000000-0005-0000-0000-000004D20000}"/>
    <cellStyle name="Tusenskille 14 2 3 2_3. Chng in credit spreads" xfId="52421" xr:uid="{00000000-0005-0000-0000-000005D20000}"/>
    <cellStyle name="Tusenskille 14 2 3 3" xfId="52422" xr:uid="{00000000-0005-0000-0000-000006D20000}"/>
    <cellStyle name="Tusenskille 14 2 3 3 2" xfId="52423" xr:uid="{00000000-0005-0000-0000-000007D20000}"/>
    <cellStyle name="Tusenskille 14 2 3 4" xfId="52424" xr:uid="{00000000-0005-0000-0000-000008D20000}"/>
    <cellStyle name="Tusenskille 14 2 3 4 2" xfId="52425" xr:uid="{00000000-0005-0000-0000-000009D20000}"/>
    <cellStyle name="Tusenskille 14 2 3 5" xfId="52426" xr:uid="{00000000-0005-0000-0000-00000AD20000}"/>
    <cellStyle name="Tusenskille 14 2 3_3. Chng in credit spreads" xfId="52427" xr:uid="{00000000-0005-0000-0000-00000BD20000}"/>
    <cellStyle name="Tusenskille 14 2 4" xfId="52428" xr:uid="{00000000-0005-0000-0000-00000CD20000}"/>
    <cellStyle name="Tusenskille 14 2 4 2" xfId="52429" xr:uid="{00000000-0005-0000-0000-00000DD20000}"/>
    <cellStyle name="Tusenskille 14 2 4 2 2" xfId="52430" xr:uid="{00000000-0005-0000-0000-00000ED20000}"/>
    <cellStyle name="Tusenskille 14 2 4 3" xfId="52431" xr:uid="{00000000-0005-0000-0000-00000FD20000}"/>
    <cellStyle name="Tusenskille 14 2 4 3 2" xfId="52432" xr:uid="{00000000-0005-0000-0000-000010D20000}"/>
    <cellStyle name="Tusenskille 14 2 4 4" xfId="52433" xr:uid="{00000000-0005-0000-0000-000011D20000}"/>
    <cellStyle name="Tusenskille 14 2 4_3. Chng in credit spreads" xfId="52434" xr:uid="{00000000-0005-0000-0000-000012D20000}"/>
    <cellStyle name="Tusenskille 14 2 5" xfId="52435" xr:uid="{00000000-0005-0000-0000-000013D20000}"/>
    <cellStyle name="Tusenskille 14 2 5 2" xfId="52436" xr:uid="{00000000-0005-0000-0000-000014D20000}"/>
    <cellStyle name="Tusenskille 14 2 6" xfId="52437" xr:uid="{00000000-0005-0000-0000-000015D20000}"/>
    <cellStyle name="Tusenskille 14 2 6 2" xfId="52438" xr:uid="{00000000-0005-0000-0000-000016D20000}"/>
    <cellStyle name="Tusenskille 14 2 7" xfId="52439" xr:uid="{00000000-0005-0000-0000-000017D20000}"/>
    <cellStyle name="Tusenskille 14 2_3. Chng in credit spreads" xfId="52440" xr:uid="{00000000-0005-0000-0000-000018D20000}"/>
    <cellStyle name="Tusenskille 14 3" xfId="35266" xr:uid="{00000000-0005-0000-0000-000019D20000}"/>
    <cellStyle name="Tusenskille 14 3 2" xfId="52441" xr:uid="{00000000-0005-0000-0000-00001AD20000}"/>
    <cellStyle name="Tusenskille 14 3 2 2" xfId="52442" xr:uid="{00000000-0005-0000-0000-00001BD20000}"/>
    <cellStyle name="Tusenskille 14 3 2 2 2" xfId="52443" xr:uid="{00000000-0005-0000-0000-00001CD20000}"/>
    <cellStyle name="Tusenskille 14 3 2 2 2 2" xfId="52444" xr:uid="{00000000-0005-0000-0000-00001DD20000}"/>
    <cellStyle name="Tusenskille 14 3 2 2 3" xfId="52445" xr:uid="{00000000-0005-0000-0000-00001ED20000}"/>
    <cellStyle name="Tusenskille 14 3 2 2 3 2" xfId="52446" xr:uid="{00000000-0005-0000-0000-00001FD20000}"/>
    <cellStyle name="Tusenskille 14 3 2 2 4" xfId="52447" xr:uid="{00000000-0005-0000-0000-000020D20000}"/>
    <cellStyle name="Tusenskille 14 3 2 2_3. Chng in credit spreads" xfId="52448" xr:uid="{00000000-0005-0000-0000-000021D20000}"/>
    <cellStyle name="Tusenskille 14 3 2 3" xfId="52449" xr:uid="{00000000-0005-0000-0000-000022D20000}"/>
    <cellStyle name="Tusenskille 14 3 2 3 2" xfId="52450" xr:uid="{00000000-0005-0000-0000-000023D20000}"/>
    <cellStyle name="Tusenskille 14 3 2 4" xfId="52451" xr:uid="{00000000-0005-0000-0000-000024D20000}"/>
    <cellStyle name="Tusenskille 14 3 2 4 2" xfId="52452" xr:uid="{00000000-0005-0000-0000-000025D20000}"/>
    <cellStyle name="Tusenskille 14 3 2 5" xfId="52453" xr:uid="{00000000-0005-0000-0000-000026D20000}"/>
    <cellStyle name="Tusenskille 14 3 2_3. Chng in credit spreads" xfId="52454" xr:uid="{00000000-0005-0000-0000-000027D20000}"/>
    <cellStyle name="Tusenskille 14 3 3" xfId="52455" xr:uid="{00000000-0005-0000-0000-000028D20000}"/>
    <cellStyle name="Tusenskille 14 3 3 2" xfId="52456" xr:uid="{00000000-0005-0000-0000-000029D20000}"/>
    <cellStyle name="Tusenskille 14 3 3 2 2" xfId="52457" xr:uid="{00000000-0005-0000-0000-00002AD20000}"/>
    <cellStyle name="Tusenskille 14 3 3 2 2 2" xfId="52458" xr:uid="{00000000-0005-0000-0000-00002BD20000}"/>
    <cellStyle name="Tusenskille 14 3 3 2 3" xfId="52459" xr:uid="{00000000-0005-0000-0000-00002CD20000}"/>
    <cellStyle name="Tusenskille 14 3 3 2 3 2" xfId="52460" xr:uid="{00000000-0005-0000-0000-00002DD20000}"/>
    <cellStyle name="Tusenskille 14 3 3 2 4" xfId="52461" xr:uid="{00000000-0005-0000-0000-00002ED20000}"/>
    <cellStyle name="Tusenskille 14 3 3 2_3. Chng in credit spreads" xfId="52462" xr:uid="{00000000-0005-0000-0000-00002FD20000}"/>
    <cellStyle name="Tusenskille 14 3 3 3" xfId="52463" xr:uid="{00000000-0005-0000-0000-000030D20000}"/>
    <cellStyle name="Tusenskille 14 3 3 3 2" xfId="52464" xr:uid="{00000000-0005-0000-0000-000031D20000}"/>
    <cellStyle name="Tusenskille 14 3 3 4" xfId="52465" xr:uid="{00000000-0005-0000-0000-000032D20000}"/>
    <cellStyle name="Tusenskille 14 3 3 4 2" xfId="52466" xr:uid="{00000000-0005-0000-0000-000033D20000}"/>
    <cellStyle name="Tusenskille 14 3 3 5" xfId="52467" xr:uid="{00000000-0005-0000-0000-000034D20000}"/>
    <cellStyle name="Tusenskille 14 3 3_3. Chng in credit spreads" xfId="52468" xr:uid="{00000000-0005-0000-0000-000035D20000}"/>
    <cellStyle name="Tusenskille 14 3 4" xfId="52469" xr:uid="{00000000-0005-0000-0000-000036D20000}"/>
    <cellStyle name="Tusenskille 14 3 4 2" xfId="52470" xr:uid="{00000000-0005-0000-0000-000037D20000}"/>
    <cellStyle name="Tusenskille 14 3 4 2 2" xfId="52471" xr:uid="{00000000-0005-0000-0000-000038D20000}"/>
    <cellStyle name="Tusenskille 14 3 4 3" xfId="52472" xr:uid="{00000000-0005-0000-0000-000039D20000}"/>
    <cellStyle name="Tusenskille 14 3 4 3 2" xfId="52473" xr:uid="{00000000-0005-0000-0000-00003AD20000}"/>
    <cellStyle name="Tusenskille 14 3 4 4" xfId="52474" xr:uid="{00000000-0005-0000-0000-00003BD20000}"/>
    <cellStyle name="Tusenskille 14 3 4_3. Chng in credit spreads" xfId="52475" xr:uid="{00000000-0005-0000-0000-00003CD20000}"/>
    <cellStyle name="Tusenskille 14 3 5" xfId="52476" xr:uid="{00000000-0005-0000-0000-00003DD20000}"/>
    <cellStyle name="Tusenskille 14 3 5 2" xfId="52477" xr:uid="{00000000-0005-0000-0000-00003ED20000}"/>
    <cellStyle name="Tusenskille 14 3 6" xfId="52478" xr:uid="{00000000-0005-0000-0000-00003FD20000}"/>
    <cellStyle name="Tusenskille 14 3 6 2" xfId="52479" xr:uid="{00000000-0005-0000-0000-000040D20000}"/>
    <cellStyle name="Tusenskille 14 3 7" xfId="52480" xr:uid="{00000000-0005-0000-0000-000041D20000}"/>
    <cellStyle name="Tusenskille 14 3_3. Chng in credit spreads" xfId="52481" xr:uid="{00000000-0005-0000-0000-000042D20000}"/>
    <cellStyle name="Tusenskille 14 4" xfId="52482" xr:uid="{00000000-0005-0000-0000-000043D20000}"/>
    <cellStyle name="Tusenskille 14 4 2" xfId="52483" xr:uid="{00000000-0005-0000-0000-000044D20000}"/>
    <cellStyle name="Tusenskille 14 4 2 2" xfId="52484" xr:uid="{00000000-0005-0000-0000-000045D20000}"/>
    <cellStyle name="Tusenskille 14 4 2 2 2" xfId="52485" xr:uid="{00000000-0005-0000-0000-000046D20000}"/>
    <cellStyle name="Tusenskille 14 4 2 3" xfId="52486" xr:uid="{00000000-0005-0000-0000-000047D20000}"/>
    <cellStyle name="Tusenskille 14 4 2 3 2" xfId="52487" xr:uid="{00000000-0005-0000-0000-000048D20000}"/>
    <cellStyle name="Tusenskille 14 4 2 4" xfId="52488" xr:uid="{00000000-0005-0000-0000-000049D20000}"/>
    <cellStyle name="Tusenskille 14 4 2_3. Chng in credit spreads" xfId="52489" xr:uid="{00000000-0005-0000-0000-00004AD20000}"/>
    <cellStyle name="Tusenskille 14 4 3" xfId="52490" xr:uid="{00000000-0005-0000-0000-00004BD20000}"/>
    <cellStyle name="Tusenskille 14 4 3 2" xfId="52491" xr:uid="{00000000-0005-0000-0000-00004CD20000}"/>
    <cellStyle name="Tusenskille 14 4 4" xfId="52492" xr:uid="{00000000-0005-0000-0000-00004DD20000}"/>
    <cellStyle name="Tusenskille 14 4 4 2" xfId="52493" xr:uid="{00000000-0005-0000-0000-00004ED20000}"/>
    <cellStyle name="Tusenskille 14 4 5" xfId="52494" xr:uid="{00000000-0005-0000-0000-00004FD20000}"/>
    <cellStyle name="Tusenskille 14 4_3. Chng in credit spreads" xfId="52495" xr:uid="{00000000-0005-0000-0000-000050D20000}"/>
    <cellStyle name="Tusenskille 14 5" xfId="52496" xr:uid="{00000000-0005-0000-0000-000051D20000}"/>
    <cellStyle name="Tusenskille 14 5 2" xfId="52497" xr:uid="{00000000-0005-0000-0000-000052D20000}"/>
    <cellStyle name="Tusenskille 14 5 2 2" xfId="52498" xr:uid="{00000000-0005-0000-0000-000053D20000}"/>
    <cellStyle name="Tusenskille 14 5 2 2 2" xfId="52499" xr:uid="{00000000-0005-0000-0000-000054D20000}"/>
    <cellStyle name="Tusenskille 14 5 2 3" xfId="52500" xr:uid="{00000000-0005-0000-0000-000055D20000}"/>
    <cellStyle name="Tusenskille 14 5 2 3 2" xfId="52501" xr:uid="{00000000-0005-0000-0000-000056D20000}"/>
    <cellStyle name="Tusenskille 14 5 2 4" xfId="52502" xr:uid="{00000000-0005-0000-0000-000057D20000}"/>
    <cellStyle name="Tusenskille 14 5 2_3. Chng in credit spreads" xfId="52503" xr:uid="{00000000-0005-0000-0000-000058D20000}"/>
    <cellStyle name="Tusenskille 14 5 3" xfId="52504" xr:uid="{00000000-0005-0000-0000-000059D20000}"/>
    <cellStyle name="Tusenskille 14 5 3 2" xfId="52505" xr:uid="{00000000-0005-0000-0000-00005AD20000}"/>
    <cellStyle name="Tusenskille 14 5 4" xfId="52506" xr:uid="{00000000-0005-0000-0000-00005BD20000}"/>
    <cellStyle name="Tusenskille 14 5 4 2" xfId="52507" xr:uid="{00000000-0005-0000-0000-00005CD20000}"/>
    <cellStyle name="Tusenskille 14 5 5" xfId="52508" xr:uid="{00000000-0005-0000-0000-00005DD20000}"/>
    <cellStyle name="Tusenskille 14 5_3. Chng in credit spreads" xfId="52509" xr:uid="{00000000-0005-0000-0000-00005ED20000}"/>
    <cellStyle name="Tusenskille 14 6" xfId="52510" xr:uid="{00000000-0005-0000-0000-00005FD20000}"/>
    <cellStyle name="Tusenskille 14 6 2" xfId="52511" xr:uid="{00000000-0005-0000-0000-000060D20000}"/>
    <cellStyle name="Tusenskille 14 6 2 2" xfId="52512" xr:uid="{00000000-0005-0000-0000-000061D20000}"/>
    <cellStyle name="Tusenskille 14 6 3" xfId="52513" xr:uid="{00000000-0005-0000-0000-000062D20000}"/>
    <cellStyle name="Tusenskille 14 6 3 2" xfId="52514" xr:uid="{00000000-0005-0000-0000-000063D20000}"/>
    <cellStyle name="Tusenskille 14 6 4" xfId="52515" xr:uid="{00000000-0005-0000-0000-000064D20000}"/>
    <cellStyle name="Tusenskille 14 6_3. Chng in credit spreads" xfId="52516" xr:uid="{00000000-0005-0000-0000-000065D20000}"/>
    <cellStyle name="Tusenskille 14 7" xfId="52517" xr:uid="{00000000-0005-0000-0000-000066D20000}"/>
    <cellStyle name="Tusenskille 14 7 2" xfId="52518" xr:uid="{00000000-0005-0000-0000-000067D20000}"/>
    <cellStyle name="Tusenskille 14 8" xfId="52519" xr:uid="{00000000-0005-0000-0000-000068D20000}"/>
    <cellStyle name="Tusenskille 14 8 2" xfId="52520" xr:uid="{00000000-0005-0000-0000-000069D20000}"/>
    <cellStyle name="Tusenskille 14 9" xfId="52521" xr:uid="{00000000-0005-0000-0000-00006AD20000}"/>
    <cellStyle name="Tusenskille 14_3. Chng in credit spreads" xfId="52522" xr:uid="{00000000-0005-0000-0000-00006BD20000}"/>
    <cellStyle name="Tusenskille 15" xfId="35267" xr:uid="{00000000-0005-0000-0000-00006CD20000}"/>
    <cellStyle name="Tusenskille 15 2" xfId="35268" xr:uid="{00000000-0005-0000-0000-00006DD20000}"/>
    <cellStyle name="Tusenskille 15 2 2" xfId="52523" xr:uid="{00000000-0005-0000-0000-00006ED20000}"/>
    <cellStyle name="Tusenskille 15 3" xfId="35269" xr:uid="{00000000-0005-0000-0000-00006FD20000}"/>
    <cellStyle name="Tusenskille 15 3 2" xfId="52524" xr:uid="{00000000-0005-0000-0000-000070D20000}"/>
    <cellStyle name="Tusenskille 15 4" xfId="52525" xr:uid="{00000000-0005-0000-0000-000071D20000}"/>
    <cellStyle name="Tusenskille 15_3. Chng in credit spreads" xfId="52526" xr:uid="{00000000-0005-0000-0000-000072D20000}"/>
    <cellStyle name="Tusenskille 16" xfId="35270" xr:uid="{00000000-0005-0000-0000-000073D20000}"/>
    <cellStyle name="Tusenskille 16 2" xfId="35271" xr:uid="{00000000-0005-0000-0000-000074D20000}"/>
    <cellStyle name="Tusenskille 16 2 2" xfId="52527" xr:uid="{00000000-0005-0000-0000-000075D20000}"/>
    <cellStyle name="Tusenskille 16 2 2 2" xfId="52528" xr:uid="{00000000-0005-0000-0000-000076D20000}"/>
    <cellStyle name="Tusenskille 16 2 2 2 2" xfId="52529" xr:uid="{00000000-0005-0000-0000-000077D20000}"/>
    <cellStyle name="Tusenskille 16 2 2 2 2 2" xfId="52530" xr:uid="{00000000-0005-0000-0000-000078D20000}"/>
    <cellStyle name="Tusenskille 16 2 2 2 3" xfId="52531" xr:uid="{00000000-0005-0000-0000-000079D20000}"/>
    <cellStyle name="Tusenskille 16 2 2 2 3 2" xfId="52532" xr:uid="{00000000-0005-0000-0000-00007AD20000}"/>
    <cellStyle name="Tusenskille 16 2 2 2 4" xfId="52533" xr:uid="{00000000-0005-0000-0000-00007BD20000}"/>
    <cellStyle name="Tusenskille 16 2 2 2_3. Chng in credit spreads" xfId="52534" xr:uid="{00000000-0005-0000-0000-00007CD20000}"/>
    <cellStyle name="Tusenskille 16 2 2 3" xfId="52535" xr:uid="{00000000-0005-0000-0000-00007DD20000}"/>
    <cellStyle name="Tusenskille 16 2 2 3 2" xfId="52536" xr:uid="{00000000-0005-0000-0000-00007ED20000}"/>
    <cellStyle name="Tusenskille 16 2 2 4" xfId="52537" xr:uid="{00000000-0005-0000-0000-00007FD20000}"/>
    <cellStyle name="Tusenskille 16 2 2 4 2" xfId="52538" xr:uid="{00000000-0005-0000-0000-000080D20000}"/>
    <cellStyle name="Tusenskille 16 2 2 5" xfId="52539" xr:uid="{00000000-0005-0000-0000-000081D20000}"/>
    <cellStyle name="Tusenskille 16 2 2_3. Chng in credit spreads" xfId="52540" xr:uid="{00000000-0005-0000-0000-000082D20000}"/>
    <cellStyle name="Tusenskille 16 2 3" xfId="52541" xr:uid="{00000000-0005-0000-0000-000083D20000}"/>
    <cellStyle name="Tusenskille 16 2 3 2" xfId="52542" xr:uid="{00000000-0005-0000-0000-000084D20000}"/>
    <cellStyle name="Tusenskille 16 2 3 2 2" xfId="52543" xr:uid="{00000000-0005-0000-0000-000085D20000}"/>
    <cellStyle name="Tusenskille 16 2 3 2 2 2" xfId="52544" xr:uid="{00000000-0005-0000-0000-000086D20000}"/>
    <cellStyle name="Tusenskille 16 2 3 2 3" xfId="52545" xr:uid="{00000000-0005-0000-0000-000087D20000}"/>
    <cellStyle name="Tusenskille 16 2 3 2 3 2" xfId="52546" xr:uid="{00000000-0005-0000-0000-000088D20000}"/>
    <cellStyle name="Tusenskille 16 2 3 2 4" xfId="52547" xr:uid="{00000000-0005-0000-0000-000089D20000}"/>
    <cellStyle name="Tusenskille 16 2 3 2_3. Chng in credit spreads" xfId="52548" xr:uid="{00000000-0005-0000-0000-00008AD20000}"/>
    <cellStyle name="Tusenskille 16 2 3 3" xfId="52549" xr:uid="{00000000-0005-0000-0000-00008BD20000}"/>
    <cellStyle name="Tusenskille 16 2 3 3 2" xfId="52550" xr:uid="{00000000-0005-0000-0000-00008CD20000}"/>
    <cellStyle name="Tusenskille 16 2 3 4" xfId="52551" xr:uid="{00000000-0005-0000-0000-00008DD20000}"/>
    <cellStyle name="Tusenskille 16 2 3 4 2" xfId="52552" xr:uid="{00000000-0005-0000-0000-00008ED20000}"/>
    <cellStyle name="Tusenskille 16 2 3 5" xfId="52553" xr:uid="{00000000-0005-0000-0000-00008FD20000}"/>
    <cellStyle name="Tusenskille 16 2 3_3. Chng in credit spreads" xfId="52554" xr:uid="{00000000-0005-0000-0000-000090D20000}"/>
    <cellStyle name="Tusenskille 16 2 4" xfId="52555" xr:uid="{00000000-0005-0000-0000-000091D20000}"/>
    <cellStyle name="Tusenskille 16 2 4 2" xfId="52556" xr:uid="{00000000-0005-0000-0000-000092D20000}"/>
    <cellStyle name="Tusenskille 16 2 4 2 2" xfId="52557" xr:uid="{00000000-0005-0000-0000-000093D20000}"/>
    <cellStyle name="Tusenskille 16 2 4 3" xfId="52558" xr:uid="{00000000-0005-0000-0000-000094D20000}"/>
    <cellStyle name="Tusenskille 16 2 4 3 2" xfId="52559" xr:uid="{00000000-0005-0000-0000-000095D20000}"/>
    <cellStyle name="Tusenskille 16 2 4 4" xfId="52560" xr:uid="{00000000-0005-0000-0000-000096D20000}"/>
    <cellStyle name="Tusenskille 16 2 4_3. Chng in credit spreads" xfId="52561" xr:uid="{00000000-0005-0000-0000-000097D20000}"/>
    <cellStyle name="Tusenskille 16 2 5" xfId="52562" xr:uid="{00000000-0005-0000-0000-000098D20000}"/>
    <cellStyle name="Tusenskille 16 2 5 2" xfId="52563" xr:uid="{00000000-0005-0000-0000-000099D20000}"/>
    <cellStyle name="Tusenskille 16 2 6" xfId="52564" xr:uid="{00000000-0005-0000-0000-00009AD20000}"/>
    <cellStyle name="Tusenskille 16 2 6 2" xfId="52565" xr:uid="{00000000-0005-0000-0000-00009BD20000}"/>
    <cellStyle name="Tusenskille 16 2 7" xfId="52566" xr:uid="{00000000-0005-0000-0000-00009CD20000}"/>
    <cellStyle name="Tusenskille 16 2_3. Chng in credit spreads" xfId="52567" xr:uid="{00000000-0005-0000-0000-00009DD20000}"/>
    <cellStyle name="Tusenskille 16 3" xfId="35272" xr:uid="{00000000-0005-0000-0000-00009ED20000}"/>
    <cellStyle name="Tusenskille 16 3 2" xfId="52568" xr:uid="{00000000-0005-0000-0000-00009FD20000}"/>
    <cellStyle name="Tusenskille 16 3 2 2" xfId="52569" xr:uid="{00000000-0005-0000-0000-0000A0D20000}"/>
    <cellStyle name="Tusenskille 16 3 2 2 2" xfId="52570" xr:uid="{00000000-0005-0000-0000-0000A1D20000}"/>
    <cellStyle name="Tusenskille 16 3 2 3" xfId="52571" xr:uid="{00000000-0005-0000-0000-0000A2D20000}"/>
    <cellStyle name="Tusenskille 16 3 2 3 2" xfId="52572" xr:uid="{00000000-0005-0000-0000-0000A3D20000}"/>
    <cellStyle name="Tusenskille 16 3 2 4" xfId="52573" xr:uid="{00000000-0005-0000-0000-0000A4D20000}"/>
    <cellStyle name="Tusenskille 16 3 2_3. Chng in credit spreads" xfId="52574" xr:uid="{00000000-0005-0000-0000-0000A5D20000}"/>
    <cellStyle name="Tusenskille 16 3 3" xfId="52575" xr:uid="{00000000-0005-0000-0000-0000A6D20000}"/>
    <cellStyle name="Tusenskille 16 3 3 2" xfId="52576" xr:uid="{00000000-0005-0000-0000-0000A7D20000}"/>
    <cellStyle name="Tusenskille 16 3 4" xfId="52577" xr:uid="{00000000-0005-0000-0000-0000A8D20000}"/>
    <cellStyle name="Tusenskille 16 3 4 2" xfId="52578" xr:uid="{00000000-0005-0000-0000-0000A9D20000}"/>
    <cellStyle name="Tusenskille 16 3 5" xfId="52579" xr:uid="{00000000-0005-0000-0000-0000AAD20000}"/>
    <cellStyle name="Tusenskille 16 3_3. Chng in credit spreads" xfId="52580" xr:uid="{00000000-0005-0000-0000-0000ABD20000}"/>
    <cellStyle name="Tusenskille 16 4" xfId="52581" xr:uid="{00000000-0005-0000-0000-0000ACD20000}"/>
    <cellStyle name="Tusenskille 16 4 2" xfId="52582" xr:uid="{00000000-0005-0000-0000-0000ADD20000}"/>
    <cellStyle name="Tusenskille 16 4 2 2" xfId="52583" xr:uid="{00000000-0005-0000-0000-0000AED20000}"/>
    <cellStyle name="Tusenskille 16 4 2 2 2" xfId="52584" xr:uid="{00000000-0005-0000-0000-0000AFD20000}"/>
    <cellStyle name="Tusenskille 16 4 2 3" xfId="52585" xr:uid="{00000000-0005-0000-0000-0000B0D20000}"/>
    <cellStyle name="Tusenskille 16 4 2 3 2" xfId="52586" xr:uid="{00000000-0005-0000-0000-0000B1D20000}"/>
    <cellStyle name="Tusenskille 16 4 2 4" xfId="52587" xr:uid="{00000000-0005-0000-0000-0000B2D20000}"/>
    <cellStyle name="Tusenskille 16 4 2_3. Chng in credit spreads" xfId="52588" xr:uid="{00000000-0005-0000-0000-0000B3D20000}"/>
    <cellStyle name="Tusenskille 16 4 3" xfId="52589" xr:uid="{00000000-0005-0000-0000-0000B4D20000}"/>
    <cellStyle name="Tusenskille 16 4 3 2" xfId="52590" xr:uid="{00000000-0005-0000-0000-0000B5D20000}"/>
    <cellStyle name="Tusenskille 16 4 4" xfId="52591" xr:uid="{00000000-0005-0000-0000-0000B6D20000}"/>
    <cellStyle name="Tusenskille 16 4 4 2" xfId="52592" xr:uid="{00000000-0005-0000-0000-0000B7D20000}"/>
    <cellStyle name="Tusenskille 16 4 5" xfId="52593" xr:uid="{00000000-0005-0000-0000-0000B8D20000}"/>
    <cellStyle name="Tusenskille 16 4_3. Chng in credit spreads" xfId="52594" xr:uid="{00000000-0005-0000-0000-0000B9D20000}"/>
    <cellStyle name="Tusenskille 16 5" xfId="52595" xr:uid="{00000000-0005-0000-0000-0000BAD20000}"/>
    <cellStyle name="Tusenskille 16 5 2" xfId="52596" xr:uid="{00000000-0005-0000-0000-0000BBD20000}"/>
    <cellStyle name="Tusenskille 16 5 2 2" xfId="52597" xr:uid="{00000000-0005-0000-0000-0000BCD20000}"/>
    <cellStyle name="Tusenskille 16 5 3" xfId="52598" xr:uid="{00000000-0005-0000-0000-0000BDD20000}"/>
    <cellStyle name="Tusenskille 16 5 3 2" xfId="52599" xr:uid="{00000000-0005-0000-0000-0000BED20000}"/>
    <cellStyle name="Tusenskille 16 5 4" xfId="52600" xr:uid="{00000000-0005-0000-0000-0000BFD20000}"/>
    <cellStyle name="Tusenskille 16 5_3. Chng in credit spreads" xfId="52601" xr:uid="{00000000-0005-0000-0000-0000C0D20000}"/>
    <cellStyle name="Tusenskille 16 6" xfId="52602" xr:uid="{00000000-0005-0000-0000-0000C1D20000}"/>
    <cellStyle name="Tusenskille 16 6 2" xfId="52603" xr:uid="{00000000-0005-0000-0000-0000C2D20000}"/>
    <cellStyle name="Tusenskille 16 7" xfId="52604" xr:uid="{00000000-0005-0000-0000-0000C3D20000}"/>
    <cellStyle name="Tusenskille 16 7 2" xfId="52605" xr:uid="{00000000-0005-0000-0000-0000C4D20000}"/>
    <cellStyle name="Tusenskille 16 8" xfId="52606" xr:uid="{00000000-0005-0000-0000-0000C5D20000}"/>
    <cellStyle name="Tusenskille 16_3. Chng in credit spreads" xfId="52607" xr:uid="{00000000-0005-0000-0000-0000C6D20000}"/>
    <cellStyle name="Tusenskille 17" xfId="35273" xr:uid="{00000000-0005-0000-0000-0000C7D20000}"/>
    <cellStyle name="Tusenskille 17 2" xfId="35274" xr:uid="{00000000-0005-0000-0000-0000C8D20000}"/>
    <cellStyle name="Tusenskille 17 2 2" xfId="52608" xr:uid="{00000000-0005-0000-0000-0000C9D20000}"/>
    <cellStyle name="Tusenskille 17 2 2 2" xfId="52609" xr:uid="{00000000-0005-0000-0000-0000CAD20000}"/>
    <cellStyle name="Tusenskille 17 2 2 2 2" xfId="52610" xr:uid="{00000000-0005-0000-0000-0000CBD20000}"/>
    <cellStyle name="Tusenskille 17 2 2 2 2 2" xfId="52611" xr:uid="{00000000-0005-0000-0000-0000CCD20000}"/>
    <cellStyle name="Tusenskille 17 2 2 2 3" xfId="52612" xr:uid="{00000000-0005-0000-0000-0000CDD20000}"/>
    <cellStyle name="Tusenskille 17 2 2 2 3 2" xfId="52613" xr:uid="{00000000-0005-0000-0000-0000CED20000}"/>
    <cellStyle name="Tusenskille 17 2 2 2 4" xfId="52614" xr:uid="{00000000-0005-0000-0000-0000CFD20000}"/>
    <cellStyle name="Tusenskille 17 2 2 2_3. Chng in credit spreads" xfId="52615" xr:uid="{00000000-0005-0000-0000-0000D0D20000}"/>
    <cellStyle name="Tusenskille 17 2 2 3" xfId="52616" xr:uid="{00000000-0005-0000-0000-0000D1D20000}"/>
    <cellStyle name="Tusenskille 17 2 2 3 2" xfId="52617" xr:uid="{00000000-0005-0000-0000-0000D2D20000}"/>
    <cellStyle name="Tusenskille 17 2 2 4" xfId="52618" xr:uid="{00000000-0005-0000-0000-0000D3D20000}"/>
    <cellStyle name="Tusenskille 17 2 2 4 2" xfId="52619" xr:uid="{00000000-0005-0000-0000-0000D4D20000}"/>
    <cellStyle name="Tusenskille 17 2 2 5" xfId="52620" xr:uid="{00000000-0005-0000-0000-0000D5D20000}"/>
    <cellStyle name="Tusenskille 17 2 2_3. Chng in credit spreads" xfId="52621" xr:uid="{00000000-0005-0000-0000-0000D6D20000}"/>
    <cellStyle name="Tusenskille 17 2 3" xfId="52622" xr:uid="{00000000-0005-0000-0000-0000D7D20000}"/>
    <cellStyle name="Tusenskille 17 2 3 2" xfId="52623" xr:uid="{00000000-0005-0000-0000-0000D8D20000}"/>
    <cellStyle name="Tusenskille 17 2 3 2 2" xfId="52624" xr:uid="{00000000-0005-0000-0000-0000D9D20000}"/>
    <cellStyle name="Tusenskille 17 2 3 2 2 2" xfId="52625" xr:uid="{00000000-0005-0000-0000-0000DAD20000}"/>
    <cellStyle name="Tusenskille 17 2 3 2 3" xfId="52626" xr:uid="{00000000-0005-0000-0000-0000DBD20000}"/>
    <cellStyle name="Tusenskille 17 2 3 2 3 2" xfId="52627" xr:uid="{00000000-0005-0000-0000-0000DCD20000}"/>
    <cellStyle name="Tusenskille 17 2 3 2 4" xfId="52628" xr:uid="{00000000-0005-0000-0000-0000DDD20000}"/>
    <cellStyle name="Tusenskille 17 2 3 2_3. Chng in credit spreads" xfId="52629" xr:uid="{00000000-0005-0000-0000-0000DED20000}"/>
    <cellStyle name="Tusenskille 17 2 3 3" xfId="52630" xr:uid="{00000000-0005-0000-0000-0000DFD20000}"/>
    <cellStyle name="Tusenskille 17 2 3 3 2" xfId="52631" xr:uid="{00000000-0005-0000-0000-0000E0D20000}"/>
    <cellStyle name="Tusenskille 17 2 3 4" xfId="52632" xr:uid="{00000000-0005-0000-0000-0000E1D20000}"/>
    <cellStyle name="Tusenskille 17 2 3 4 2" xfId="52633" xr:uid="{00000000-0005-0000-0000-0000E2D20000}"/>
    <cellStyle name="Tusenskille 17 2 3 5" xfId="52634" xr:uid="{00000000-0005-0000-0000-0000E3D20000}"/>
    <cellStyle name="Tusenskille 17 2 3_3. Chng in credit spreads" xfId="52635" xr:uid="{00000000-0005-0000-0000-0000E4D20000}"/>
    <cellStyle name="Tusenskille 17 2 4" xfId="52636" xr:uid="{00000000-0005-0000-0000-0000E5D20000}"/>
    <cellStyle name="Tusenskille 17 2 4 2" xfId="52637" xr:uid="{00000000-0005-0000-0000-0000E6D20000}"/>
    <cellStyle name="Tusenskille 17 2 4 2 2" xfId="52638" xr:uid="{00000000-0005-0000-0000-0000E7D20000}"/>
    <cellStyle name="Tusenskille 17 2 4 3" xfId="52639" xr:uid="{00000000-0005-0000-0000-0000E8D20000}"/>
    <cellStyle name="Tusenskille 17 2 4 3 2" xfId="52640" xr:uid="{00000000-0005-0000-0000-0000E9D20000}"/>
    <cellStyle name="Tusenskille 17 2 4 4" xfId="52641" xr:uid="{00000000-0005-0000-0000-0000EAD20000}"/>
    <cellStyle name="Tusenskille 17 2 4_3. Chng in credit spreads" xfId="52642" xr:uid="{00000000-0005-0000-0000-0000EBD20000}"/>
    <cellStyle name="Tusenskille 17 2 5" xfId="52643" xr:uid="{00000000-0005-0000-0000-0000ECD20000}"/>
    <cellStyle name="Tusenskille 17 2 5 2" xfId="52644" xr:uid="{00000000-0005-0000-0000-0000EDD20000}"/>
    <cellStyle name="Tusenskille 17 2 6" xfId="52645" xr:uid="{00000000-0005-0000-0000-0000EED20000}"/>
    <cellStyle name="Tusenskille 17 2 6 2" xfId="52646" xr:uid="{00000000-0005-0000-0000-0000EFD20000}"/>
    <cellStyle name="Tusenskille 17 2 7" xfId="52647" xr:uid="{00000000-0005-0000-0000-0000F0D20000}"/>
    <cellStyle name="Tusenskille 17 2_3. Chng in credit spreads" xfId="52648" xr:uid="{00000000-0005-0000-0000-0000F1D20000}"/>
    <cellStyle name="Tusenskille 17 3" xfId="35275" xr:uid="{00000000-0005-0000-0000-0000F2D20000}"/>
    <cellStyle name="Tusenskille 17 3 2" xfId="52649" xr:uid="{00000000-0005-0000-0000-0000F3D20000}"/>
    <cellStyle name="Tusenskille 17 3 2 2" xfId="52650" xr:uid="{00000000-0005-0000-0000-0000F4D20000}"/>
    <cellStyle name="Tusenskille 17 3 2 2 2" xfId="52651" xr:uid="{00000000-0005-0000-0000-0000F5D20000}"/>
    <cellStyle name="Tusenskille 17 3 2 3" xfId="52652" xr:uid="{00000000-0005-0000-0000-0000F6D20000}"/>
    <cellStyle name="Tusenskille 17 3 2 3 2" xfId="52653" xr:uid="{00000000-0005-0000-0000-0000F7D20000}"/>
    <cellStyle name="Tusenskille 17 3 2 4" xfId="52654" xr:uid="{00000000-0005-0000-0000-0000F8D20000}"/>
    <cellStyle name="Tusenskille 17 3 2_3. Chng in credit spreads" xfId="52655" xr:uid="{00000000-0005-0000-0000-0000F9D20000}"/>
    <cellStyle name="Tusenskille 17 3 3" xfId="52656" xr:uid="{00000000-0005-0000-0000-0000FAD20000}"/>
    <cellStyle name="Tusenskille 17 3 3 2" xfId="52657" xr:uid="{00000000-0005-0000-0000-0000FBD20000}"/>
    <cellStyle name="Tusenskille 17 3 4" xfId="52658" xr:uid="{00000000-0005-0000-0000-0000FCD20000}"/>
    <cellStyle name="Tusenskille 17 3 4 2" xfId="52659" xr:uid="{00000000-0005-0000-0000-0000FDD20000}"/>
    <cellStyle name="Tusenskille 17 3 5" xfId="52660" xr:uid="{00000000-0005-0000-0000-0000FED20000}"/>
    <cellStyle name="Tusenskille 17 3_3. Chng in credit spreads" xfId="52661" xr:uid="{00000000-0005-0000-0000-0000FFD20000}"/>
    <cellStyle name="Tusenskille 17 4" xfId="52662" xr:uid="{00000000-0005-0000-0000-000000D30000}"/>
    <cellStyle name="Tusenskille 17 4 2" xfId="52663" xr:uid="{00000000-0005-0000-0000-000001D30000}"/>
    <cellStyle name="Tusenskille 17 4 2 2" xfId="52664" xr:uid="{00000000-0005-0000-0000-000002D30000}"/>
    <cellStyle name="Tusenskille 17 4 2 2 2" xfId="52665" xr:uid="{00000000-0005-0000-0000-000003D30000}"/>
    <cellStyle name="Tusenskille 17 4 2 3" xfId="52666" xr:uid="{00000000-0005-0000-0000-000004D30000}"/>
    <cellStyle name="Tusenskille 17 4 2 3 2" xfId="52667" xr:uid="{00000000-0005-0000-0000-000005D30000}"/>
    <cellStyle name="Tusenskille 17 4 2 4" xfId="52668" xr:uid="{00000000-0005-0000-0000-000006D30000}"/>
    <cellStyle name="Tusenskille 17 4 2_3. Chng in credit spreads" xfId="52669" xr:uid="{00000000-0005-0000-0000-000007D30000}"/>
    <cellStyle name="Tusenskille 17 4 3" xfId="52670" xr:uid="{00000000-0005-0000-0000-000008D30000}"/>
    <cellStyle name="Tusenskille 17 4 3 2" xfId="52671" xr:uid="{00000000-0005-0000-0000-000009D30000}"/>
    <cellStyle name="Tusenskille 17 4 4" xfId="52672" xr:uid="{00000000-0005-0000-0000-00000AD30000}"/>
    <cellStyle name="Tusenskille 17 4 4 2" xfId="52673" xr:uid="{00000000-0005-0000-0000-00000BD30000}"/>
    <cellStyle name="Tusenskille 17 4 5" xfId="52674" xr:uid="{00000000-0005-0000-0000-00000CD30000}"/>
    <cellStyle name="Tusenskille 17 4_3. Chng in credit spreads" xfId="52675" xr:uid="{00000000-0005-0000-0000-00000DD30000}"/>
    <cellStyle name="Tusenskille 17 5" xfId="52676" xr:uid="{00000000-0005-0000-0000-00000ED30000}"/>
    <cellStyle name="Tusenskille 17 5 2" xfId="52677" xr:uid="{00000000-0005-0000-0000-00000FD30000}"/>
    <cellStyle name="Tusenskille 17 5 2 2" xfId="52678" xr:uid="{00000000-0005-0000-0000-000010D30000}"/>
    <cellStyle name="Tusenskille 17 5 3" xfId="52679" xr:uid="{00000000-0005-0000-0000-000011D30000}"/>
    <cellStyle name="Tusenskille 17 5 3 2" xfId="52680" xr:uid="{00000000-0005-0000-0000-000012D30000}"/>
    <cellStyle name="Tusenskille 17 5 4" xfId="52681" xr:uid="{00000000-0005-0000-0000-000013D30000}"/>
    <cellStyle name="Tusenskille 17 5_3. Chng in credit spreads" xfId="52682" xr:uid="{00000000-0005-0000-0000-000014D30000}"/>
    <cellStyle name="Tusenskille 17 6" xfId="52683" xr:uid="{00000000-0005-0000-0000-000015D30000}"/>
    <cellStyle name="Tusenskille 17 6 2" xfId="52684" xr:uid="{00000000-0005-0000-0000-000016D30000}"/>
    <cellStyle name="Tusenskille 17 7" xfId="52685" xr:uid="{00000000-0005-0000-0000-000017D30000}"/>
    <cellStyle name="Tusenskille 17 7 2" xfId="52686" xr:uid="{00000000-0005-0000-0000-000018D30000}"/>
    <cellStyle name="Tusenskille 17 8" xfId="52687" xr:uid="{00000000-0005-0000-0000-000019D30000}"/>
    <cellStyle name="Tusenskille 17_3. Chng in credit spreads" xfId="52688" xr:uid="{00000000-0005-0000-0000-00001AD30000}"/>
    <cellStyle name="Tusenskille 18" xfId="35276" xr:uid="{00000000-0005-0000-0000-00001BD30000}"/>
    <cellStyle name="Tusenskille 18 2" xfId="35277" xr:uid="{00000000-0005-0000-0000-00001CD30000}"/>
    <cellStyle name="Tusenskille 18 2 2" xfId="52689" xr:uid="{00000000-0005-0000-0000-00001DD30000}"/>
    <cellStyle name="Tusenskille 18 2 2 2" xfId="52690" xr:uid="{00000000-0005-0000-0000-00001ED30000}"/>
    <cellStyle name="Tusenskille 18 2 2 2 2" xfId="52691" xr:uid="{00000000-0005-0000-0000-00001FD30000}"/>
    <cellStyle name="Tusenskille 18 2 2 2 2 2" xfId="52692" xr:uid="{00000000-0005-0000-0000-000020D30000}"/>
    <cellStyle name="Tusenskille 18 2 2 2 3" xfId="52693" xr:uid="{00000000-0005-0000-0000-000021D30000}"/>
    <cellStyle name="Tusenskille 18 2 2 2 3 2" xfId="52694" xr:uid="{00000000-0005-0000-0000-000022D30000}"/>
    <cellStyle name="Tusenskille 18 2 2 2 4" xfId="52695" xr:uid="{00000000-0005-0000-0000-000023D30000}"/>
    <cellStyle name="Tusenskille 18 2 2 2_3. Chng in credit spreads" xfId="52696" xr:uid="{00000000-0005-0000-0000-000024D30000}"/>
    <cellStyle name="Tusenskille 18 2 2 3" xfId="52697" xr:uid="{00000000-0005-0000-0000-000025D30000}"/>
    <cellStyle name="Tusenskille 18 2 2 3 2" xfId="52698" xr:uid="{00000000-0005-0000-0000-000026D30000}"/>
    <cellStyle name="Tusenskille 18 2 2 4" xfId="52699" xr:uid="{00000000-0005-0000-0000-000027D30000}"/>
    <cellStyle name="Tusenskille 18 2 2 4 2" xfId="52700" xr:uid="{00000000-0005-0000-0000-000028D30000}"/>
    <cellStyle name="Tusenskille 18 2 2 5" xfId="52701" xr:uid="{00000000-0005-0000-0000-000029D30000}"/>
    <cellStyle name="Tusenskille 18 2 2_3. Chng in credit spreads" xfId="52702" xr:uid="{00000000-0005-0000-0000-00002AD30000}"/>
    <cellStyle name="Tusenskille 18 2 3" xfId="52703" xr:uid="{00000000-0005-0000-0000-00002BD30000}"/>
    <cellStyle name="Tusenskille 18 2 3 2" xfId="52704" xr:uid="{00000000-0005-0000-0000-00002CD30000}"/>
    <cellStyle name="Tusenskille 18 2 3 2 2" xfId="52705" xr:uid="{00000000-0005-0000-0000-00002DD30000}"/>
    <cellStyle name="Tusenskille 18 2 3 2 2 2" xfId="52706" xr:uid="{00000000-0005-0000-0000-00002ED30000}"/>
    <cellStyle name="Tusenskille 18 2 3 2 3" xfId="52707" xr:uid="{00000000-0005-0000-0000-00002FD30000}"/>
    <cellStyle name="Tusenskille 18 2 3 2 3 2" xfId="52708" xr:uid="{00000000-0005-0000-0000-000030D30000}"/>
    <cellStyle name="Tusenskille 18 2 3 2 4" xfId="52709" xr:uid="{00000000-0005-0000-0000-000031D30000}"/>
    <cellStyle name="Tusenskille 18 2 3 2_3. Chng in credit spreads" xfId="52710" xr:uid="{00000000-0005-0000-0000-000032D30000}"/>
    <cellStyle name="Tusenskille 18 2 3 3" xfId="52711" xr:uid="{00000000-0005-0000-0000-000033D30000}"/>
    <cellStyle name="Tusenskille 18 2 3 3 2" xfId="52712" xr:uid="{00000000-0005-0000-0000-000034D30000}"/>
    <cellStyle name="Tusenskille 18 2 3 4" xfId="52713" xr:uid="{00000000-0005-0000-0000-000035D30000}"/>
    <cellStyle name="Tusenskille 18 2 3 4 2" xfId="52714" xr:uid="{00000000-0005-0000-0000-000036D30000}"/>
    <cellStyle name="Tusenskille 18 2 3 5" xfId="52715" xr:uid="{00000000-0005-0000-0000-000037D30000}"/>
    <cellStyle name="Tusenskille 18 2 3_3. Chng in credit spreads" xfId="52716" xr:uid="{00000000-0005-0000-0000-000038D30000}"/>
    <cellStyle name="Tusenskille 18 2 4" xfId="52717" xr:uid="{00000000-0005-0000-0000-000039D30000}"/>
    <cellStyle name="Tusenskille 18 2 4 2" xfId="52718" xr:uid="{00000000-0005-0000-0000-00003AD30000}"/>
    <cellStyle name="Tusenskille 18 2 4 2 2" xfId="52719" xr:uid="{00000000-0005-0000-0000-00003BD30000}"/>
    <cellStyle name="Tusenskille 18 2 4 3" xfId="52720" xr:uid="{00000000-0005-0000-0000-00003CD30000}"/>
    <cellStyle name="Tusenskille 18 2 4 3 2" xfId="52721" xr:uid="{00000000-0005-0000-0000-00003DD30000}"/>
    <cellStyle name="Tusenskille 18 2 4 4" xfId="52722" xr:uid="{00000000-0005-0000-0000-00003ED30000}"/>
    <cellStyle name="Tusenskille 18 2 4_3. Chng in credit spreads" xfId="52723" xr:uid="{00000000-0005-0000-0000-00003FD30000}"/>
    <cellStyle name="Tusenskille 18 2 5" xfId="52724" xr:uid="{00000000-0005-0000-0000-000040D30000}"/>
    <cellStyle name="Tusenskille 18 2 5 2" xfId="52725" xr:uid="{00000000-0005-0000-0000-000041D30000}"/>
    <cellStyle name="Tusenskille 18 2 6" xfId="52726" xr:uid="{00000000-0005-0000-0000-000042D30000}"/>
    <cellStyle name="Tusenskille 18 2 6 2" xfId="52727" xr:uid="{00000000-0005-0000-0000-000043D30000}"/>
    <cellStyle name="Tusenskille 18 2 7" xfId="52728" xr:uid="{00000000-0005-0000-0000-000044D30000}"/>
    <cellStyle name="Tusenskille 18 2_3. Chng in credit spreads" xfId="52729" xr:uid="{00000000-0005-0000-0000-000045D30000}"/>
    <cellStyle name="Tusenskille 18 3" xfId="35278" xr:uid="{00000000-0005-0000-0000-000046D30000}"/>
    <cellStyle name="Tusenskille 18 3 2" xfId="52730" xr:uid="{00000000-0005-0000-0000-000047D30000}"/>
    <cellStyle name="Tusenskille 18 3 2 2" xfId="52731" xr:uid="{00000000-0005-0000-0000-000048D30000}"/>
    <cellStyle name="Tusenskille 18 3 2 2 2" xfId="52732" xr:uid="{00000000-0005-0000-0000-000049D30000}"/>
    <cellStyle name="Tusenskille 18 3 2 3" xfId="52733" xr:uid="{00000000-0005-0000-0000-00004AD30000}"/>
    <cellStyle name="Tusenskille 18 3 2 3 2" xfId="52734" xr:uid="{00000000-0005-0000-0000-00004BD30000}"/>
    <cellStyle name="Tusenskille 18 3 2 4" xfId="52735" xr:uid="{00000000-0005-0000-0000-00004CD30000}"/>
    <cellStyle name="Tusenskille 18 3 2_3. Chng in credit spreads" xfId="52736" xr:uid="{00000000-0005-0000-0000-00004DD30000}"/>
    <cellStyle name="Tusenskille 18 3 3" xfId="52737" xr:uid="{00000000-0005-0000-0000-00004ED30000}"/>
    <cellStyle name="Tusenskille 18 3 3 2" xfId="52738" xr:uid="{00000000-0005-0000-0000-00004FD30000}"/>
    <cellStyle name="Tusenskille 18 3 4" xfId="52739" xr:uid="{00000000-0005-0000-0000-000050D30000}"/>
    <cellStyle name="Tusenskille 18 3 4 2" xfId="52740" xr:uid="{00000000-0005-0000-0000-000051D30000}"/>
    <cellStyle name="Tusenskille 18 3 5" xfId="52741" xr:uid="{00000000-0005-0000-0000-000052D30000}"/>
    <cellStyle name="Tusenskille 18 3_3. Chng in credit spreads" xfId="52742" xr:uid="{00000000-0005-0000-0000-000053D30000}"/>
    <cellStyle name="Tusenskille 18 4" xfId="52743" xr:uid="{00000000-0005-0000-0000-000054D30000}"/>
    <cellStyle name="Tusenskille 18 4 2" xfId="52744" xr:uid="{00000000-0005-0000-0000-000055D30000}"/>
    <cellStyle name="Tusenskille 18 4 2 2" xfId="52745" xr:uid="{00000000-0005-0000-0000-000056D30000}"/>
    <cellStyle name="Tusenskille 18 4 2 2 2" xfId="52746" xr:uid="{00000000-0005-0000-0000-000057D30000}"/>
    <cellStyle name="Tusenskille 18 4 2 3" xfId="52747" xr:uid="{00000000-0005-0000-0000-000058D30000}"/>
    <cellStyle name="Tusenskille 18 4 2 3 2" xfId="52748" xr:uid="{00000000-0005-0000-0000-000059D30000}"/>
    <cellStyle name="Tusenskille 18 4 2 4" xfId="52749" xr:uid="{00000000-0005-0000-0000-00005AD30000}"/>
    <cellStyle name="Tusenskille 18 4 2_3. Chng in credit spreads" xfId="52750" xr:uid="{00000000-0005-0000-0000-00005BD30000}"/>
    <cellStyle name="Tusenskille 18 4 3" xfId="52751" xr:uid="{00000000-0005-0000-0000-00005CD30000}"/>
    <cellStyle name="Tusenskille 18 4 3 2" xfId="52752" xr:uid="{00000000-0005-0000-0000-00005DD30000}"/>
    <cellStyle name="Tusenskille 18 4 4" xfId="52753" xr:uid="{00000000-0005-0000-0000-00005ED30000}"/>
    <cellStyle name="Tusenskille 18 4 4 2" xfId="52754" xr:uid="{00000000-0005-0000-0000-00005FD30000}"/>
    <cellStyle name="Tusenskille 18 4 5" xfId="52755" xr:uid="{00000000-0005-0000-0000-000060D30000}"/>
    <cellStyle name="Tusenskille 18 4_3. Chng in credit spreads" xfId="52756" xr:uid="{00000000-0005-0000-0000-000061D30000}"/>
    <cellStyle name="Tusenskille 18 5" xfId="52757" xr:uid="{00000000-0005-0000-0000-000062D30000}"/>
    <cellStyle name="Tusenskille 18 5 2" xfId="52758" xr:uid="{00000000-0005-0000-0000-000063D30000}"/>
    <cellStyle name="Tusenskille 18 5 2 2" xfId="52759" xr:uid="{00000000-0005-0000-0000-000064D30000}"/>
    <cellStyle name="Tusenskille 18 5 3" xfId="52760" xr:uid="{00000000-0005-0000-0000-000065D30000}"/>
    <cellStyle name="Tusenskille 18 5 3 2" xfId="52761" xr:uid="{00000000-0005-0000-0000-000066D30000}"/>
    <cellStyle name="Tusenskille 18 5 4" xfId="52762" xr:uid="{00000000-0005-0000-0000-000067D30000}"/>
    <cellStyle name="Tusenskille 18 5_3. Chng in credit spreads" xfId="52763" xr:uid="{00000000-0005-0000-0000-000068D30000}"/>
    <cellStyle name="Tusenskille 18 6" xfId="52764" xr:uid="{00000000-0005-0000-0000-000069D30000}"/>
    <cellStyle name="Tusenskille 18 6 2" xfId="52765" xr:uid="{00000000-0005-0000-0000-00006AD30000}"/>
    <cellStyle name="Tusenskille 18 7" xfId="52766" xr:uid="{00000000-0005-0000-0000-00006BD30000}"/>
    <cellStyle name="Tusenskille 18 7 2" xfId="52767" xr:uid="{00000000-0005-0000-0000-00006CD30000}"/>
    <cellStyle name="Tusenskille 18 8" xfId="52768" xr:uid="{00000000-0005-0000-0000-00006DD30000}"/>
    <cellStyle name="Tusenskille 18_3. Chng in credit spreads" xfId="52769" xr:uid="{00000000-0005-0000-0000-00006ED30000}"/>
    <cellStyle name="Tusenskille 19" xfId="35279" xr:uid="{00000000-0005-0000-0000-00006FD30000}"/>
    <cellStyle name="Tusenskille 19 2" xfId="35280" xr:uid="{00000000-0005-0000-0000-000070D30000}"/>
    <cellStyle name="Tusenskille 19 3" xfId="35281" xr:uid="{00000000-0005-0000-0000-000071D30000}"/>
    <cellStyle name="Tusenskille 19 4" xfId="52770" xr:uid="{00000000-0005-0000-0000-000072D30000}"/>
    <cellStyle name="Tusenskille 19_AVA DVA EL" xfId="35282" xr:uid="{00000000-0005-0000-0000-000073D30000}"/>
    <cellStyle name="Tusenskille 2" xfId="11833" xr:uid="{00000000-0005-0000-0000-000074D30000}"/>
    <cellStyle name="Tusenskille 2 2" xfId="11834" xr:uid="{00000000-0005-0000-0000-000075D30000}"/>
    <cellStyle name="Tusenskille 2 2 2" xfId="40179" xr:uid="{00000000-0005-0000-0000-000076D30000}"/>
    <cellStyle name="Tusenskille 2 2 2 2" xfId="52771" xr:uid="{00000000-0005-0000-0000-000077D30000}"/>
    <cellStyle name="Tusenskille 2 2_3. Chng in credit spreads" xfId="52772" xr:uid="{00000000-0005-0000-0000-000078D30000}"/>
    <cellStyle name="Tusenskille 2 3" xfId="11835" xr:uid="{00000000-0005-0000-0000-000079D30000}"/>
    <cellStyle name="Tusenskille 2 3 2" xfId="35283" xr:uid="{00000000-0005-0000-0000-00007AD30000}"/>
    <cellStyle name="Tusenskille 2 3 2 2" xfId="35284" xr:uid="{00000000-0005-0000-0000-00007BD30000}"/>
    <cellStyle name="Tusenskille 2 3 2 3" xfId="35285" xr:uid="{00000000-0005-0000-0000-00007CD30000}"/>
    <cellStyle name="Tusenskille 2 3 2 4" xfId="40180" xr:uid="{00000000-0005-0000-0000-00007DD30000}"/>
    <cellStyle name="Tusenskille 2 3 2_AVA DVA EL" xfId="35286" xr:uid="{00000000-0005-0000-0000-00007ED30000}"/>
    <cellStyle name="Tusenskille 2 3 3" xfId="35287" xr:uid="{00000000-0005-0000-0000-00007FD30000}"/>
    <cellStyle name="Tusenskille 2 3 4" xfId="36940" xr:uid="{00000000-0005-0000-0000-000080D30000}"/>
    <cellStyle name="Tusenskille 2 3_AVA DVA EL" xfId="35288" xr:uid="{00000000-0005-0000-0000-000081D30000}"/>
    <cellStyle name="Tusenskille 2 4" xfId="36082" xr:uid="{00000000-0005-0000-0000-000082D30000}"/>
    <cellStyle name="Tusenskille 2 4 2" xfId="40182" xr:uid="{00000000-0005-0000-0000-000083D30000}"/>
    <cellStyle name="Tusenskille 2 4 3" xfId="40181" xr:uid="{00000000-0005-0000-0000-000084D30000}"/>
    <cellStyle name="Tusenskille 2 5" xfId="35994" xr:uid="{00000000-0005-0000-0000-000085D30000}"/>
    <cellStyle name="Tusenskille 2 5 2" xfId="40183" xr:uid="{00000000-0005-0000-0000-000086D30000}"/>
    <cellStyle name="Tusenskille 2 6" xfId="36091" xr:uid="{00000000-0005-0000-0000-000087D30000}"/>
    <cellStyle name="Tusenskille 2 6 2" xfId="40184" xr:uid="{00000000-0005-0000-0000-000088D30000}"/>
    <cellStyle name="Tusenskille 2 7" xfId="36939" xr:uid="{00000000-0005-0000-0000-000089D30000}"/>
    <cellStyle name="Tusenskille 2_3. Chng in credit spreads" xfId="52773" xr:uid="{00000000-0005-0000-0000-00008AD30000}"/>
    <cellStyle name="Tusenskille 20" xfId="35289" xr:uid="{00000000-0005-0000-0000-00008BD30000}"/>
    <cellStyle name="Tusenskille 20 2" xfId="35290" xr:uid="{00000000-0005-0000-0000-00008CD30000}"/>
    <cellStyle name="Tusenskille 20 3" xfId="35291" xr:uid="{00000000-0005-0000-0000-00008DD30000}"/>
    <cellStyle name="Tusenskille 20 4" xfId="52774" xr:uid="{00000000-0005-0000-0000-00008ED30000}"/>
    <cellStyle name="Tusenskille 20_AVA DVA EL" xfId="35292" xr:uid="{00000000-0005-0000-0000-00008FD30000}"/>
    <cellStyle name="Tusenskille 21" xfId="35293" xr:uid="{00000000-0005-0000-0000-000090D30000}"/>
    <cellStyle name="Tusenskille 21 2" xfId="35294" xr:uid="{00000000-0005-0000-0000-000091D30000}"/>
    <cellStyle name="Tusenskille 21 3" xfId="35295" xr:uid="{00000000-0005-0000-0000-000092D30000}"/>
    <cellStyle name="Tusenskille 21 4" xfId="52775" xr:uid="{00000000-0005-0000-0000-000093D30000}"/>
    <cellStyle name="Tusenskille 21_AVA DVA EL" xfId="35296" xr:uid="{00000000-0005-0000-0000-000094D30000}"/>
    <cellStyle name="Tusenskille 22" xfId="35297" xr:uid="{00000000-0005-0000-0000-000095D30000}"/>
    <cellStyle name="Tusenskille 22 2" xfId="35298" xr:uid="{00000000-0005-0000-0000-000096D30000}"/>
    <cellStyle name="Tusenskille 22 2 2" xfId="52776" xr:uid="{00000000-0005-0000-0000-000097D30000}"/>
    <cellStyle name="Tusenskille 22 3" xfId="35299" xr:uid="{00000000-0005-0000-0000-000098D30000}"/>
    <cellStyle name="Tusenskille 22 3 2" xfId="52777" xr:uid="{00000000-0005-0000-0000-000099D30000}"/>
    <cellStyle name="Tusenskille 22 4" xfId="52778" xr:uid="{00000000-0005-0000-0000-00009AD30000}"/>
    <cellStyle name="Tusenskille 22_3. Chng in credit spreads" xfId="52779" xr:uid="{00000000-0005-0000-0000-00009BD30000}"/>
    <cellStyle name="Tusenskille 23" xfId="35300" xr:uid="{00000000-0005-0000-0000-00009CD30000}"/>
    <cellStyle name="Tusenskille 23 2" xfId="35301" xr:uid="{00000000-0005-0000-0000-00009DD30000}"/>
    <cellStyle name="Tusenskille 23 2 2" xfId="52780" xr:uid="{00000000-0005-0000-0000-00009ED30000}"/>
    <cellStyle name="Tusenskille 23 3" xfId="35302" xr:uid="{00000000-0005-0000-0000-00009FD30000}"/>
    <cellStyle name="Tusenskille 23 3 2" xfId="52781" xr:uid="{00000000-0005-0000-0000-0000A0D30000}"/>
    <cellStyle name="Tusenskille 23 4" xfId="52782" xr:uid="{00000000-0005-0000-0000-0000A1D30000}"/>
    <cellStyle name="Tusenskille 23_3. Chng in credit spreads" xfId="52783" xr:uid="{00000000-0005-0000-0000-0000A2D30000}"/>
    <cellStyle name="Tusenskille 24" xfId="35303" xr:uid="{00000000-0005-0000-0000-0000A3D30000}"/>
    <cellStyle name="Tusenskille 24 2" xfId="35304" xr:uid="{00000000-0005-0000-0000-0000A4D30000}"/>
    <cellStyle name="Tusenskille 24 2 2" xfId="52784" xr:uid="{00000000-0005-0000-0000-0000A5D30000}"/>
    <cellStyle name="Tusenskille 24 3" xfId="35305" xr:uid="{00000000-0005-0000-0000-0000A6D30000}"/>
    <cellStyle name="Tusenskille 24 3 2" xfId="52785" xr:uid="{00000000-0005-0000-0000-0000A7D30000}"/>
    <cellStyle name="Tusenskille 24 4" xfId="52786" xr:uid="{00000000-0005-0000-0000-0000A8D30000}"/>
    <cellStyle name="Tusenskille 24_3. Chng in credit spreads" xfId="52787" xr:uid="{00000000-0005-0000-0000-0000A9D30000}"/>
    <cellStyle name="Tusenskille 25" xfId="35306" xr:uid="{00000000-0005-0000-0000-0000AAD30000}"/>
    <cellStyle name="Tusenskille 25 2" xfId="35307" xr:uid="{00000000-0005-0000-0000-0000ABD30000}"/>
    <cellStyle name="Tusenskille 25 2 2" xfId="52788" xr:uid="{00000000-0005-0000-0000-0000ACD30000}"/>
    <cellStyle name="Tusenskille 25 3" xfId="35308" xr:uid="{00000000-0005-0000-0000-0000ADD30000}"/>
    <cellStyle name="Tusenskille 25 3 2" xfId="52789" xr:uid="{00000000-0005-0000-0000-0000AED30000}"/>
    <cellStyle name="Tusenskille 25 4" xfId="52790" xr:uid="{00000000-0005-0000-0000-0000AFD30000}"/>
    <cellStyle name="Tusenskille 25_3. Chng in credit spreads" xfId="52791" xr:uid="{00000000-0005-0000-0000-0000B0D30000}"/>
    <cellStyle name="Tusenskille 26" xfId="52792" xr:uid="{00000000-0005-0000-0000-0000B1D30000}"/>
    <cellStyle name="Tusenskille 26 2" xfId="52793" xr:uid="{00000000-0005-0000-0000-0000B2D30000}"/>
    <cellStyle name="Tusenskille 26 2 2" xfId="52794" xr:uid="{00000000-0005-0000-0000-0000B3D30000}"/>
    <cellStyle name="Tusenskille 26 3" xfId="52795" xr:uid="{00000000-0005-0000-0000-0000B4D30000}"/>
    <cellStyle name="Tusenskille 26 3 2" xfId="52796" xr:uid="{00000000-0005-0000-0000-0000B5D30000}"/>
    <cellStyle name="Tusenskille 26 4" xfId="52797" xr:uid="{00000000-0005-0000-0000-0000B6D30000}"/>
    <cellStyle name="Tusenskille 26_3. Chng in credit spreads" xfId="52798" xr:uid="{00000000-0005-0000-0000-0000B7D30000}"/>
    <cellStyle name="Tusenskille 27" xfId="52799" xr:uid="{00000000-0005-0000-0000-0000B8D30000}"/>
    <cellStyle name="Tusenskille 27 2" xfId="52800" xr:uid="{00000000-0005-0000-0000-0000B9D30000}"/>
    <cellStyle name="Tusenskille 27 2 2" xfId="52801" xr:uid="{00000000-0005-0000-0000-0000BAD30000}"/>
    <cellStyle name="Tusenskille 27 3" xfId="52802" xr:uid="{00000000-0005-0000-0000-0000BBD30000}"/>
    <cellStyle name="Tusenskille 27 3 2" xfId="52803" xr:uid="{00000000-0005-0000-0000-0000BCD30000}"/>
    <cellStyle name="Tusenskille 27 4" xfId="52804" xr:uid="{00000000-0005-0000-0000-0000BDD30000}"/>
    <cellStyle name="Tusenskille 27_3. Chng in credit spreads" xfId="52805" xr:uid="{00000000-0005-0000-0000-0000BED30000}"/>
    <cellStyle name="Tusenskille 28" xfId="52806" xr:uid="{00000000-0005-0000-0000-0000BFD30000}"/>
    <cellStyle name="Tusenskille 28 2" xfId="52807" xr:uid="{00000000-0005-0000-0000-0000C0D30000}"/>
    <cellStyle name="Tusenskille 28 2 2" xfId="52808" xr:uid="{00000000-0005-0000-0000-0000C1D30000}"/>
    <cellStyle name="Tusenskille 28 3" xfId="52809" xr:uid="{00000000-0005-0000-0000-0000C2D30000}"/>
    <cellStyle name="Tusenskille 28 3 2" xfId="52810" xr:uid="{00000000-0005-0000-0000-0000C3D30000}"/>
    <cellStyle name="Tusenskille 28 4" xfId="52811" xr:uid="{00000000-0005-0000-0000-0000C4D30000}"/>
    <cellStyle name="Tusenskille 28_3. Chng in credit spreads" xfId="52812" xr:uid="{00000000-0005-0000-0000-0000C5D30000}"/>
    <cellStyle name="Tusenskille 29" xfId="52813" xr:uid="{00000000-0005-0000-0000-0000C6D30000}"/>
    <cellStyle name="Tusenskille 29 2" xfId="52814" xr:uid="{00000000-0005-0000-0000-0000C7D30000}"/>
    <cellStyle name="Tusenskille 29 2 2" xfId="52815" xr:uid="{00000000-0005-0000-0000-0000C8D30000}"/>
    <cellStyle name="Tusenskille 29 3" xfId="52816" xr:uid="{00000000-0005-0000-0000-0000C9D30000}"/>
    <cellStyle name="Tusenskille 29 3 2" xfId="52817" xr:uid="{00000000-0005-0000-0000-0000CAD30000}"/>
    <cellStyle name="Tusenskille 29 4" xfId="52818" xr:uid="{00000000-0005-0000-0000-0000CBD30000}"/>
    <cellStyle name="Tusenskille 29_3. Chng in credit spreads" xfId="52819" xr:uid="{00000000-0005-0000-0000-0000CCD30000}"/>
    <cellStyle name="Tusenskille 3" xfId="11836" xr:uid="{00000000-0005-0000-0000-0000CDD30000}"/>
    <cellStyle name="Tusenskille 3 2" xfId="11837" xr:uid="{00000000-0005-0000-0000-0000CED30000}"/>
    <cellStyle name="Tusenskille 3 2 2" xfId="35309" xr:uid="{00000000-0005-0000-0000-0000CFD30000}"/>
    <cellStyle name="Tusenskille 3 2 2 2" xfId="35310" xr:uid="{00000000-0005-0000-0000-0000D0D30000}"/>
    <cellStyle name="Tusenskille 3 2 2 3" xfId="35311" xr:uid="{00000000-0005-0000-0000-0000D1D30000}"/>
    <cellStyle name="Tusenskille 3 2 2 4" xfId="40186" xr:uid="{00000000-0005-0000-0000-0000D2D30000}"/>
    <cellStyle name="Tusenskille 3 2 2_AVA DVA EL" xfId="35312" xr:uid="{00000000-0005-0000-0000-0000D3D30000}"/>
    <cellStyle name="Tusenskille 3 2 3" xfId="35313" xr:uid="{00000000-0005-0000-0000-0000D4D30000}"/>
    <cellStyle name="Tusenskille 3 2 3 2" xfId="35314" xr:uid="{00000000-0005-0000-0000-0000D5D30000}"/>
    <cellStyle name="Tusenskille 3 2 3_AVA DVA EL" xfId="35315" xr:uid="{00000000-0005-0000-0000-0000D6D30000}"/>
    <cellStyle name="Tusenskille 3 2 4" xfId="40185" xr:uid="{00000000-0005-0000-0000-0000D7D30000}"/>
    <cellStyle name="Tusenskille 3 2_3. Chng in credit spreads" xfId="52820" xr:uid="{00000000-0005-0000-0000-0000D8D30000}"/>
    <cellStyle name="Tusenskille 3 3" xfId="36083" xr:uid="{00000000-0005-0000-0000-0000D9D30000}"/>
    <cellStyle name="Tusenskille 3 3 2" xfId="40187" xr:uid="{00000000-0005-0000-0000-0000DAD30000}"/>
    <cellStyle name="Tusenskille 3 4" xfId="35995" xr:uid="{00000000-0005-0000-0000-0000DBD30000}"/>
    <cellStyle name="Tusenskille 3 4 2" xfId="40188" xr:uid="{00000000-0005-0000-0000-0000DCD30000}"/>
    <cellStyle name="Tusenskille 3 5" xfId="36090" xr:uid="{00000000-0005-0000-0000-0000DDD30000}"/>
    <cellStyle name="Tusenskille 3 6" xfId="36941" xr:uid="{00000000-0005-0000-0000-0000DED30000}"/>
    <cellStyle name="Tusenskille 3_3. Chng in credit spreads" xfId="52821" xr:uid="{00000000-0005-0000-0000-0000DFD30000}"/>
    <cellStyle name="Tusenskille 30" xfId="52822" xr:uid="{00000000-0005-0000-0000-0000E0D30000}"/>
    <cellStyle name="Tusenskille 30 2" xfId="52823" xr:uid="{00000000-0005-0000-0000-0000E1D30000}"/>
    <cellStyle name="Tusenskille 30 2 2" xfId="52824" xr:uid="{00000000-0005-0000-0000-0000E2D30000}"/>
    <cellStyle name="Tusenskille 30 3" xfId="52825" xr:uid="{00000000-0005-0000-0000-0000E3D30000}"/>
    <cellStyle name="Tusenskille 30 3 2" xfId="52826" xr:uid="{00000000-0005-0000-0000-0000E4D30000}"/>
    <cellStyle name="Tusenskille 30 4" xfId="52827" xr:uid="{00000000-0005-0000-0000-0000E5D30000}"/>
    <cellStyle name="Tusenskille 30_3. Chng in credit spreads" xfId="52828" xr:uid="{00000000-0005-0000-0000-0000E6D30000}"/>
    <cellStyle name="Tusenskille 31" xfId="52829" xr:uid="{00000000-0005-0000-0000-0000E7D30000}"/>
    <cellStyle name="Tusenskille 31 2" xfId="52830" xr:uid="{00000000-0005-0000-0000-0000E8D30000}"/>
    <cellStyle name="Tusenskille 31 2 2" xfId="52831" xr:uid="{00000000-0005-0000-0000-0000E9D30000}"/>
    <cellStyle name="Tusenskille 31 3" xfId="52832" xr:uid="{00000000-0005-0000-0000-0000EAD30000}"/>
    <cellStyle name="Tusenskille 31 3 2" xfId="52833" xr:uid="{00000000-0005-0000-0000-0000EBD30000}"/>
    <cellStyle name="Tusenskille 31 4" xfId="52834" xr:uid="{00000000-0005-0000-0000-0000ECD30000}"/>
    <cellStyle name="Tusenskille 31_3. Chng in credit spreads" xfId="52835" xr:uid="{00000000-0005-0000-0000-0000EDD30000}"/>
    <cellStyle name="Tusenskille 32" xfId="52836" xr:uid="{00000000-0005-0000-0000-0000EED30000}"/>
    <cellStyle name="Tusenskille 32 2" xfId="52837" xr:uid="{00000000-0005-0000-0000-0000EFD30000}"/>
    <cellStyle name="Tusenskille 32 2 2" xfId="52838" xr:uid="{00000000-0005-0000-0000-0000F0D30000}"/>
    <cellStyle name="Tusenskille 32 3" xfId="52839" xr:uid="{00000000-0005-0000-0000-0000F1D30000}"/>
    <cellStyle name="Tusenskille 32 3 2" xfId="52840" xr:uid="{00000000-0005-0000-0000-0000F2D30000}"/>
    <cellStyle name="Tusenskille 32 4" xfId="52841" xr:uid="{00000000-0005-0000-0000-0000F3D30000}"/>
    <cellStyle name="Tusenskille 32_3. Chng in credit spreads" xfId="52842" xr:uid="{00000000-0005-0000-0000-0000F4D30000}"/>
    <cellStyle name="Tusenskille 33" xfId="52843" xr:uid="{00000000-0005-0000-0000-0000F5D30000}"/>
    <cellStyle name="Tusenskille 33 2" xfId="52844" xr:uid="{00000000-0005-0000-0000-0000F6D30000}"/>
    <cellStyle name="Tusenskille 33 2 2" xfId="52845" xr:uid="{00000000-0005-0000-0000-0000F7D30000}"/>
    <cellStyle name="Tusenskille 33 3" xfId="52846" xr:uid="{00000000-0005-0000-0000-0000F8D30000}"/>
    <cellStyle name="Tusenskille 33 3 2" xfId="52847" xr:uid="{00000000-0005-0000-0000-0000F9D30000}"/>
    <cellStyle name="Tusenskille 33 4" xfId="52848" xr:uid="{00000000-0005-0000-0000-0000FAD30000}"/>
    <cellStyle name="Tusenskille 33_3. Chng in credit spreads" xfId="52849" xr:uid="{00000000-0005-0000-0000-0000FBD30000}"/>
    <cellStyle name="Tusenskille 34" xfId="52850" xr:uid="{00000000-0005-0000-0000-0000FCD30000}"/>
    <cellStyle name="Tusenskille 34 2" xfId="52851" xr:uid="{00000000-0005-0000-0000-0000FDD30000}"/>
    <cellStyle name="Tusenskille 34 2 2" xfId="52852" xr:uid="{00000000-0005-0000-0000-0000FED30000}"/>
    <cellStyle name="Tusenskille 34 3" xfId="52853" xr:uid="{00000000-0005-0000-0000-0000FFD30000}"/>
    <cellStyle name="Tusenskille 34 3 2" xfId="52854" xr:uid="{00000000-0005-0000-0000-000000D40000}"/>
    <cellStyle name="Tusenskille 34 4" xfId="52855" xr:uid="{00000000-0005-0000-0000-000001D40000}"/>
    <cellStyle name="Tusenskille 34_3. Chng in credit spreads" xfId="52856" xr:uid="{00000000-0005-0000-0000-000002D40000}"/>
    <cellStyle name="Tusenskille 35" xfId="52857" xr:uid="{00000000-0005-0000-0000-000003D40000}"/>
    <cellStyle name="Tusenskille 35 2" xfId="52858" xr:uid="{00000000-0005-0000-0000-000004D40000}"/>
    <cellStyle name="Tusenskille 35 2 2" xfId="52859" xr:uid="{00000000-0005-0000-0000-000005D40000}"/>
    <cellStyle name="Tusenskille 35 3" xfId="52860" xr:uid="{00000000-0005-0000-0000-000006D40000}"/>
    <cellStyle name="Tusenskille 35 3 2" xfId="52861" xr:uid="{00000000-0005-0000-0000-000007D40000}"/>
    <cellStyle name="Tusenskille 35 4" xfId="52862" xr:uid="{00000000-0005-0000-0000-000008D40000}"/>
    <cellStyle name="Tusenskille 35_3. Chng in credit spreads" xfId="52863" xr:uid="{00000000-0005-0000-0000-000009D40000}"/>
    <cellStyle name="Tusenskille 36" xfId="52864" xr:uid="{00000000-0005-0000-0000-00000AD40000}"/>
    <cellStyle name="Tusenskille 36 2" xfId="52865" xr:uid="{00000000-0005-0000-0000-00000BD40000}"/>
    <cellStyle name="Tusenskille 36 2 2" xfId="52866" xr:uid="{00000000-0005-0000-0000-00000CD40000}"/>
    <cellStyle name="Tusenskille 36 3" xfId="52867" xr:uid="{00000000-0005-0000-0000-00000DD40000}"/>
    <cellStyle name="Tusenskille 36 3 2" xfId="52868" xr:uid="{00000000-0005-0000-0000-00000ED40000}"/>
    <cellStyle name="Tusenskille 36 4" xfId="52869" xr:uid="{00000000-0005-0000-0000-00000FD40000}"/>
    <cellStyle name="Tusenskille 36_3. Chng in credit spreads" xfId="52870" xr:uid="{00000000-0005-0000-0000-000010D40000}"/>
    <cellStyle name="Tusenskille 37" xfId="52871" xr:uid="{00000000-0005-0000-0000-000011D40000}"/>
    <cellStyle name="Tusenskille 37 2" xfId="52872" xr:uid="{00000000-0005-0000-0000-000012D40000}"/>
    <cellStyle name="Tusenskille 37 2 2" xfId="52873" xr:uid="{00000000-0005-0000-0000-000013D40000}"/>
    <cellStyle name="Tusenskille 37 3" xfId="52874" xr:uid="{00000000-0005-0000-0000-000014D40000}"/>
    <cellStyle name="Tusenskille 37 3 2" xfId="52875" xr:uid="{00000000-0005-0000-0000-000015D40000}"/>
    <cellStyle name="Tusenskille 37 4" xfId="52876" xr:uid="{00000000-0005-0000-0000-000016D40000}"/>
    <cellStyle name="Tusenskille 37_3. Chng in credit spreads" xfId="52877" xr:uid="{00000000-0005-0000-0000-000017D40000}"/>
    <cellStyle name="Tusenskille 38" xfId="52878" xr:uid="{00000000-0005-0000-0000-000018D40000}"/>
    <cellStyle name="Tusenskille 38 2" xfId="52879" xr:uid="{00000000-0005-0000-0000-000019D40000}"/>
    <cellStyle name="Tusenskille 38 2 2" xfId="52880" xr:uid="{00000000-0005-0000-0000-00001AD40000}"/>
    <cellStyle name="Tusenskille 38 3" xfId="52881" xr:uid="{00000000-0005-0000-0000-00001BD40000}"/>
    <cellStyle name="Tusenskille 38 3 2" xfId="52882" xr:uid="{00000000-0005-0000-0000-00001CD40000}"/>
    <cellStyle name="Tusenskille 38 4" xfId="52883" xr:uid="{00000000-0005-0000-0000-00001DD40000}"/>
    <cellStyle name="Tusenskille 38_3. Chng in credit spreads" xfId="52884" xr:uid="{00000000-0005-0000-0000-00001ED40000}"/>
    <cellStyle name="Tusenskille 39" xfId="52885" xr:uid="{00000000-0005-0000-0000-00001FD40000}"/>
    <cellStyle name="Tusenskille 39 2" xfId="52886" xr:uid="{00000000-0005-0000-0000-000020D40000}"/>
    <cellStyle name="Tusenskille 39 2 2" xfId="52887" xr:uid="{00000000-0005-0000-0000-000021D40000}"/>
    <cellStyle name="Tusenskille 39 3" xfId="52888" xr:uid="{00000000-0005-0000-0000-000022D40000}"/>
    <cellStyle name="Tusenskille 39 3 2" xfId="52889" xr:uid="{00000000-0005-0000-0000-000023D40000}"/>
    <cellStyle name="Tusenskille 39 4" xfId="52890" xr:uid="{00000000-0005-0000-0000-000024D40000}"/>
    <cellStyle name="Tusenskille 39_3. Chng in credit spreads" xfId="52891"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89" xr:uid="{00000000-0005-0000-0000-00002AD40000}"/>
    <cellStyle name="Tusenskille 4 2 2_A02" xfId="55754" xr:uid="{8BA14F18-0746-4072-A6D6-DB91A9FD43AD}"/>
    <cellStyle name="Tusenskille 4 2 3" xfId="11842" xr:uid="{00000000-0005-0000-0000-00002CD40000}"/>
    <cellStyle name="Tusenskille 4 2 3 2" xfId="35316" xr:uid="{00000000-0005-0000-0000-00002DD40000}"/>
    <cellStyle name="Tusenskille 4 2 3 3" xfId="35317" xr:uid="{00000000-0005-0000-0000-00002ED40000}"/>
    <cellStyle name="Tusenskille 4 2 3_AVA DVA EL" xfId="35318" xr:uid="{00000000-0005-0000-0000-00002FD40000}"/>
    <cellStyle name="Tusenskille 4 2 4" xfId="35319" xr:uid="{00000000-0005-0000-0000-000030D40000}"/>
    <cellStyle name="Tusenskille 4 2 5" xfId="36943" xr:uid="{00000000-0005-0000-0000-000031D40000}"/>
    <cellStyle name="Tusenskille 4 2 6" xfId="52892" xr:uid="{00000000-0005-0000-0000-000032D40000}"/>
    <cellStyle name="Tusenskille 4 2 7" xfId="52893" xr:uid="{00000000-0005-0000-0000-000033D40000}"/>
    <cellStyle name="Tusenskille 4 2_3. Chng in credit spreads" xfId="52894" xr:uid="{00000000-0005-0000-0000-000034D40000}"/>
    <cellStyle name="Tusenskille 4 3" xfId="11843" xr:uid="{00000000-0005-0000-0000-000035D40000}"/>
    <cellStyle name="Tusenskille 4 3 2" xfId="11844" xr:uid="{00000000-0005-0000-0000-000036D40000}"/>
    <cellStyle name="Tusenskille 4 3 2 2" xfId="40191" xr:uid="{00000000-0005-0000-0000-000037D40000}"/>
    <cellStyle name="Tusenskille 4 3 3" xfId="40190" xr:uid="{00000000-0005-0000-0000-000038D40000}"/>
    <cellStyle name="Tusenskille 4 3_A02" xfId="55755" xr:uid="{1F922D08-A756-46EF-918B-58E2C184B30F}"/>
    <cellStyle name="Tusenskille 4 4" xfId="11845" xr:uid="{00000000-0005-0000-0000-00003AD40000}"/>
    <cellStyle name="Tusenskille 4 4 2" xfId="11846" xr:uid="{00000000-0005-0000-0000-00003BD40000}"/>
    <cellStyle name="Tusenskille 4 4 2 2" xfId="52895" xr:uid="{00000000-0005-0000-0000-00003CD40000}"/>
    <cellStyle name="Tusenskille 4 4 2 2 2" xfId="52896" xr:uid="{00000000-0005-0000-0000-00003DD40000}"/>
    <cellStyle name="Tusenskille 4 4 2 3" xfId="52897" xr:uid="{00000000-0005-0000-0000-00003ED40000}"/>
    <cellStyle name="Tusenskille 4 4 2 4" xfId="52898" xr:uid="{00000000-0005-0000-0000-00003FD40000}"/>
    <cellStyle name="Tusenskille 4 4 2_3. Chng in credit spreads" xfId="52899" xr:uid="{00000000-0005-0000-0000-000040D40000}"/>
    <cellStyle name="Tusenskille 4 4 3" xfId="40192" xr:uid="{00000000-0005-0000-0000-000041D40000}"/>
    <cellStyle name="Tusenskille 4 4 3 2" xfId="52900" xr:uid="{00000000-0005-0000-0000-000042D40000}"/>
    <cellStyle name="Tusenskille 4 4 4" xfId="52901" xr:uid="{00000000-0005-0000-0000-000043D40000}"/>
    <cellStyle name="Tusenskille 4 4 5" xfId="52902" xr:uid="{00000000-0005-0000-0000-000044D40000}"/>
    <cellStyle name="Tusenskille 4 4_3. Chng in credit spreads" xfId="52903" xr:uid="{00000000-0005-0000-0000-000045D40000}"/>
    <cellStyle name="Tusenskille 4 5" xfId="35320" xr:uid="{00000000-0005-0000-0000-000046D40000}"/>
    <cellStyle name="Tusenskille 4 5 2" xfId="35321" xr:uid="{00000000-0005-0000-0000-000047D40000}"/>
    <cellStyle name="Tusenskille 4 5 3" xfId="35322" xr:uid="{00000000-0005-0000-0000-000048D40000}"/>
    <cellStyle name="Tusenskille 4 5 4" xfId="52904" xr:uid="{00000000-0005-0000-0000-000049D40000}"/>
    <cellStyle name="Tusenskille 4 5_AVA DVA EL" xfId="35323" xr:uid="{00000000-0005-0000-0000-00004AD40000}"/>
    <cellStyle name="Tusenskille 4 6" xfId="35324" xr:uid="{00000000-0005-0000-0000-00004BD40000}"/>
    <cellStyle name="Tusenskille 4 7" xfId="36942" xr:uid="{00000000-0005-0000-0000-00004CD40000}"/>
    <cellStyle name="Tusenskille 4 8" xfId="52905" xr:uid="{00000000-0005-0000-0000-00004DD40000}"/>
    <cellStyle name="Tusenskille 4 9" xfId="52906" xr:uid="{00000000-0005-0000-0000-00004ED40000}"/>
    <cellStyle name="Tusenskille 4_11" xfId="11847" xr:uid="{00000000-0005-0000-0000-00004FD40000}"/>
    <cellStyle name="Tusenskille 40" xfId="52907" xr:uid="{00000000-0005-0000-0000-000050D40000}"/>
    <cellStyle name="Tusenskille 40 2" xfId="52908" xr:uid="{00000000-0005-0000-0000-000051D40000}"/>
    <cellStyle name="Tusenskille 40 2 2" xfId="52909" xr:uid="{00000000-0005-0000-0000-000052D40000}"/>
    <cellStyle name="Tusenskille 40 3" xfId="52910" xr:uid="{00000000-0005-0000-0000-000053D40000}"/>
    <cellStyle name="Tusenskille 40 3 2" xfId="52911" xr:uid="{00000000-0005-0000-0000-000054D40000}"/>
    <cellStyle name="Tusenskille 40 4" xfId="52912" xr:uid="{00000000-0005-0000-0000-000055D40000}"/>
    <cellStyle name="Tusenskille 40_3. Chng in credit spreads" xfId="52913" xr:uid="{00000000-0005-0000-0000-000056D40000}"/>
    <cellStyle name="Tusenskille 41" xfId="52914" xr:uid="{00000000-0005-0000-0000-000057D40000}"/>
    <cellStyle name="Tusenskille 41 2" xfId="52915" xr:uid="{00000000-0005-0000-0000-000058D40000}"/>
    <cellStyle name="Tusenskille 41 2 2" xfId="52916" xr:uid="{00000000-0005-0000-0000-000059D40000}"/>
    <cellStyle name="Tusenskille 41 3" xfId="52917" xr:uid="{00000000-0005-0000-0000-00005AD40000}"/>
    <cellStyle name="Tusenskille 41 3 2" xfId="52918" xr:uid="{00000000-0005-0000-0000-00005BD40000}"/>
    <cellStyle name="Tusenskille 41 4" xfId="52919" xr:uid="{00000000-0005-0000-0000-00005CD40000}"/>
    <cellStyle name="Tusenskille 41_3. Chng in credit spreads" xfId="52920" xr:uid="{00000000-0005-0000-0000-00005DD40000}"/>
    <cellStyle name="Tusenskille 42" xfId="52921" xr:uid="{00000000-0005-0000-0000-00005ED40000}"/>
    <cellStyle name="Tusenskille 42 2" xfId="52922" xr:uid="{00000000-0005-0000-0000-00005FD40000}"/>
    <cellStyle name="Tusenskille 42 2 2" xfId="52923" xr:uid="{00000000-0005-0000-0000-000060D40000}"/>
    <cellStyle name="Tusenskille 42 3" xfId="52924" xr:uid="{00000000-0005-0000-0000-000061D40000}"/>
    <cellStyle name="Tusenskille 42 3 2" xfId="52925" xr:uid="{00000000-0005-0000-0000-000062D40000}"/>
    <cellStyle name="Tusenskille 42 4" xfId="52926" xr:uid="{00000000-0005-0000-0000-000063D40000}"/>
    <cellStyle name="Tusenskille 42_3. Chng in credit spreads" xfId="52927" xr:uid="{00000000-0005-0000-0000-000064D40000}"/>
    <cellStyle name="Tusenskille 43" xfId="52928" xr:uid="{00000000-0005-0000-0000-000065D40000}"/>
    <cellStyle name="Tusenskille 43 2" xfId="52929" xr:uid="{00000000-0005-0000-0000-000066D40000}"/>
    <cellStyle name="Tusenskille 43 2 2" xfId="52930" xr:uid="{00000000-0005-0000-0000-000067D40000}"/>
    <cellStyle name="Tusenskille 43 3" xfId="52931" xr:uid="{00000000-0005-0000-0000-000068D40000}"/>
    <cellStyle name="Tusenskille 43 3 2" xfId="52932" xr:uid="{00000000-0005-0000-0000-000069D40000}"/>
    <cellStyle name="Tusenskille 43 4" xfId="52933" xr:uid="{00000000-0005-0000-0000-00006AD40000}"/>
    <cellStyle name="Tusenskille 43_3. Chng in credit spreads" xfId="52934" xr:uid="{00000000-0005-0000-0000-00006BD40000}"/>
    <cellStyle name="Tusenskille 44" xfId="52935" xr:uid="{00000000-0005-0000-0000-00006CD40000}"/>
    <cellStyle name="Tusenskille 44 2" xfId="52936" xr:uid="{00000000-0005-0000-0000-00006DD40000}"/>
    <cellStyle name="Tusenskille 44 2 2" xfId="52937" xr:uid="{00000000-0005-0000-0000-00006ED40000}"/>
    <cellStyle name="Tusenskille 44 3" xfId="52938" xr:uid="{00000000-0005-0000-0000-00006FD40000}"/>
    <cellStyle name="Tusenskille 44 3 2" xfId="52939" xr:uid="{00000000-0005-0000-0000-000070D40000}"/>
    <cellStyle name="Tusenskille 44 4" xfId="52940" xr:uid="{00000000-0005-0000-0000-000071D40000}"/>
    <cellStyle name="Tusenskille 44_3. Chng in credit spreads" xfId="52941" xr:uid="{00000000-0005-0000-0000-000072D40000}"/>
    <cellStyle name="Tusenskille 45" xfId="52942" xr:uid="{00000000-0005-0000-0000-000073D40000}"/>
    <cellStyle name="Tusenskille 45 2" xfId="52943" xr:uid="{00000000-0005-0000-0000-000074D40000}"/>
    <cellStyle name="Tusenskille 45 2 2" xfId="52944" xr:uid="{00000000-0005-0000-0000-000075D40000}"/>
    <cellStyle name="Tusenskille 45 3" xfId="52945" xr:uid="{00000000-0005-0000-0000-000076D40000}"/>
    <cellStyle name="Tusenskille 45 3 2" xfId="52946" xr:uid="{00000000-0005-0000-0000-000077D40000}"/>
    <cellStyle name="Tusenskille 45 4" xfId="52947" xr:uid="{00000000-0005-0000-0000-000078D40000}"/>
    <cellStyle name="Tusenskille 45_3. Chng in credit spreads" xfId="52948" xr:uid="{00000000-0005-0000-0000-000079D40000}"/>
    <cellStyle name="Tusenskille 46" xfId="52949" xr:uid="{00000000-0005-0000-0000-00007AD40000}"/>
    <cellStyle name="Tusenskille 46 2" xfId="52950" xr:uid="{00000000-0005-0000-0000-00007BD40000}"/>
    <cellStyle name="Tusenskille 46 2 2" xfId="52951" xr:uid="{00000000-0005-0000-0000-00007CD40000}"/>
    <cellStyle name="Tusenskille 46 3" xfId="52952" xr:uid="{00000000-0005-0000-0000-00007DD40000}"/>
    <cellStyle name="Tusenskille 46 3 2" xfId="52953" xr:uid="{00000000-0005-0000-0000-00007ED40000}"/>
    <cellStyle name="Tusenskille 46 4" xfId="52954" xr:uid="{00000000-0005-0000-0000-00007FD40000}"/>
    <cellStyle name="Tusenskille 46_3. Chng in credit spreads" xfId="52955" xr:uid="{00000000-0005-0000-0000-000080D40000}"/>
    <cellStyle name="Tusenskille 47" xfId="52956" xr:uid="{00000000-0005-0000-0000-000081D40000}"/>
    <cellStyle name="Tusenskille 47 2" xfId="52957" xr:uid="{00000000-0005-0000-0000-000082D40000}"/>
    <cellStyle name="Tusenskille 47 2 2" xfId="52958" xr:uid="{00000000-0005-0000-0000-000083D40000}"/>
    <cellStyle name="Tusenskille 47 3" xfId="52959" xr:uid="{00000000-0005-0000-0000-000084D40000}"/>
    <cellStyle name="Tusenskille 47 3 2" xfId="52960" xr:uid="{00000000-0005-0000-0000-000085D40000}"/>
    <cellStyle name="Tusenskille 47 4" xfId="52961" xr:uid="{00000000-0005-0000-0000-000086D40000}"/>
    <cellStyle name="Tusenskille 47_3. Chng in credit spreads" xfId="52962" xr:uid="{00000000-0005-0000-0000-000087D40000}"/>
    <cellStyle name="Tusenskille 48" xfId="52963" xr:uid="{00000000-0005-0000-0000-000088D40000}"/>
    <cellStyle name="Tusenskille 48 2" xfId="52964" xr:uid="{00000000-0005-0000-0000-000089D40000}"/>
    <cellStyle name="Tusenskille 48 2 2" xfId="52965" xr:uid="{00000000-0005-0000-0000-00008AD40000}"/>
    <cellStyle name="Tusenskille 48 3" xfId="52966" xr:uid="{00000000-0005-0000-0000-00008BD40000}"/>
    <cellStyle name="Tusenskille 48 3 2" xfId="52967" xr:uid="{00000000-0005-0000-0000-00008CD40000}"/>
    <cellStyle name="Tusenskille 48 4" xfId="52968" xr:uid="{00000000-0005-0000-0000-00008DD40000}"/>
    <cellStyle name="Tusenskille 48_3. Chng in credit spreads" xfId="52969" xr:uid="{00000000-0005-0000-0000-00008ED40000}"/>
    <cellStyle name="Tusenskille 49" xfId="52970" xr:uid="{00000000-0005-0000-0000-00008FD40000}"/>
    <cellStyle name="Tusenskille 49 2" xfId="52971" xr:uid="{00000000-0005-0000-0000-000090D40000}"/>
    <cellStyle name="Tusenskille 49 2 2" xfId="52972" xr:uid="{00000000-0005-0000-0000-000091D40000}"/>
    <cellStyle name="Tusenskille 49 3" xfId="52973" xr:uid="{00000000-0005-0000-0000-000092D40000}"/>
    <cellStyle name="Tusenskille 49 3 2" xfId="52974" xr:uid="{00000000-0005-0000-0000-000093D40000}"/>
    <cellStyle name="Tusenskille 49 4" xfId="52975" xr:uid="{00000000-0005-0000-0000-000094D40000}"/>
    <cellStyle name="Tusenskille 49_3. Chng in credit spreads" xfId="52976" xr:uid="{00000000-0005-0000-0000-000095D40000}"/>
    <cellStyle name="Tusenskille 5" xfId="11848" xr:uid="{00000000-0005-0000-0000-000096D40000}"/>
    <cellStyle name="Tusenskille 5 2" xfId="35325" xr:uid="{00000000-0005-0000-0000-000097D40000}"/>
    <cellStyle name="Tusenskille 5 2 2" xfId="35326" xr:uid="{00000000-0005-0000-0000-000098D40000}"/>
    <cellStyle name="Tusenskille 5 2 2 2" xfId="52977" xr:uid="{00000000-0005-0000-0000-000099D40000}"/>
    <cellStyle name="Tusenskille 5 2 3" xfId="35327" xr:uid="{00000000-0005-0000-0000-00009AD40000}"/>
    <cellStyle name="Tusenskille 5 2 4" xfId="40193" xr:uid="{00000000-0005-0000-0000-00009BD40000}"/>
    <cellStyle name="Tusenskille 5 2_3. Chng in credit spreads" xfId="52978" xr:uid="{00000000-0005-0000-0000-00009CD40000}"/>
    <cellStyle name="Tusenskille 5 3" xfId="35328" xr:uid="{00000000-0005-0000-0000-00009DD40000}"/>
    <cellStyle name="Tusenskille 5 3 2" xfId="40194" xr:uid="{00000000-0005-0000-0000-00009ED40000}"/>
    <cellStyle name="Tusenskille 5 4" xfId="36944" xr:uid="{00000000-0005-0000-0000-00009FD40000}"/>
    <cellStyle name="Tusenskille 5_3. Chng in credit spreads" xfId="52979" xr:uid="{00000000-0005-0000-0000-0000A0D40000}"/>
    <cellStyle name="Tusenskille 50" xfId="52980" xr:uid="{00000000-0005-0000-0000-0000A1D40000}"/>
    <cellStyle name="Tusenskille 50 2" xfId="52981" xr:uid="{00000000-0005-0000-0000-0000A2D40000}"/>
    <cellStyle name="Tusenskille 50 2 2" xfId="52982" xr:uid="{00000000-0005-0000-0000-0000A3D40000}"/>
    <cellStyle name="Tusenskille 50 3" xfId="52983" xr:uid="{00000000-0005-0000-0000-0000A4D40000}"/>
    <cellStyle name="Tusenskille 50 3 2" xfId="52984" xr:uid="{00000000-0005-0000-0000-0000A5D40000}"/>
    <cellStyle name="Tusenskille 50 4" xfId="52985" xr:uid="{00000000-0005-0000-0000-0000A6D40000}"/>
    <cellStyle name="Tusenskille 50_3. Chng in credit spreads" xfId="52986" xr:uid="{00000000-0005-0000-0000-0000A7D40000}"/>
    <cellStyle name="Tusenskille 51" xfId="52987" xr:uid="{00000000-0005-0000-0000-0000A8D40000}"/>
    <cellStyle name="Tusenskille 51 2" xfId="52988" xr:uid="{00000000-0005-0000-0000-0000A9D40000}"/>
    <cellStyle name="Tusenskille 51 2 2" xfId="52989" xr:uid="{00000000-0005-0000-0000-0000AAD40000}"/>
    <cellStyle name="Tusenskille 51 3" xfId="52990" xr:uid="{00000000-0005-0000-0000-0000ABD40000}"/>
    <cellStyle name="Tusenskille 51 3 2" xfId="52991" xr:uid="{00000000-0005-0000-0000-0000ACD40000}"/>
    <cellStyle name="Tusenskille 51 4" xfId="52992" xr:uid="{00000000-0005-0000-0000-0000ADD40000}"/>
    <cellStyle name="Tusenskille 51_3. Chng in credit spreads" xfId="52993" xr:uid="{00000000-0005-0000-0000-0000AED40000}"/>
    <cellStyle name="Tusenskille 52" xfId="52994" xr:uid="{00000000-0005-0000-0000-0000AFD40000}"/>
    <cellStyle name="Tusenskille 52 2" xfId="52995" xr:uid="{00000000-0005-0000-0000-0000B0D40000}"/>
    <cellStyle name="Tusenskille 52 2 2" xfId="52996" xr:uid="{00000000-0005-0000-0000-0000B1D40000}"/>
    <cellStyle name="Tusenskille 52 3" xfId="52997" xr:uid="{00000000-0005-0000-0000-0000B2D40000}"/>
    <cellStyle name="Tusenskille 52 3 2" xfId="52998" xr:uid="{00000000-0005-0000-0000-0000B3D40000}"/>
    <cellStyle name="Tusenskille 52 4" xfId="52999" xr:uid="{00000000-0005-0000-0000-0000B4D40000}"/>
    <cellStyle name="Tusenskille 52_3. Chng in credit spreads" xfId="53000" xr:uid="{00000000-0005-0000-0000-0000B5D40000}"/>
    <cellStyle name="Tusenskille 53" xfId="53001" xr:uid="{00000000-0005-0000-0000-0000B6D40000}"/>
    <cellStyle name="Tusenskille 53 2" xfId="53002" xr:uid="{00000000-0005-0000-0000-0000B7D40000}"/>
    <cellStyle name="Tusenskille 53 2 2" xfId="53003" xr:uid="{00000000-0005-0000-0000-0000B8D40000}"/>
    <cellStyle name="Tusenskille 53 3" xfId="53004" xr:uid="{00000000-0005-0000-0000-0000B9D40000}"/>
    <cellStyle name="Tusenskille 53 3 2" xfId="53005" xr:uid="{00000000-0005-0000-0000-0000BAD40000}"/>
    <cellStyle name="Tusenskille 53 4" xfId="53006" xr:uid="{00000000-0005-0000-0000-0000BBD40000}"/>
    <cellStyle name="Tusenskille 53_3. Chng in credit spreads" xfId="53007" xr:uid="{00000000-0005-0000-0000-0000BCD40000}"/>
    <cellStyle name="Tusenskille 54" xfId="53008" xr:uid="{00000000-0005-0000-0000-0000BDD40000}"/>
    <cellStyle name="Tusenskille 54 2" xfId="53009" xr:uid="{00000000-0005-0000-0000-0000BED40000}"/>
    <cellStyle name="Tusenskille 54 2 2" xfId="53010" xr:uid="{00000000-0005-0000-0000-0000BFD40000}"/>
    <cellStyle name="Tusenskille 54 3" xfId="53011" xr:uid="{00000000-0005-0000-0000-0000C0D40000}"/>
    <cellStyle name="Tusenskille 54 3 2" xfId="53012" xr:uid="{00000000-0005-0000-0000-0000C1D40000}"/>
    <cellStyle name="Tusenskille 54 4" xfId="53013" xr:uid="{00000000-0005-0000-0000-0000C2D40000}"/>
    <cellStyle name="Tusenskille 54_3. Chng in credit spreads" xfId="53014" xr:uid="{00000000-0005-0000-0000-0000C3D40000}"/>
    <cellStyle name="Tusenskille 55" xfId="53015" xr:uid="{00000000-0005-0000-0000-0000C4D40000}"/>
    <cellStyle name="Tusenskille 55 2" xfId="53016" xr:uid="{00000000-0005-0000-0000-0000C5D40000}"/>
    <cellStyle name="Tusenskille 55 2 2" xfId="53017" xr:uid="{00000000-0005-0000-0000-0000C6D40000}"/>
    <cellStyle name="Tusenskille 55 3" xfId="53018" xr:uid="{00000000-0005-0000-0000-0000C7D40000}"/>
    <cellStyle name="Tusenskille 55 3 2" xfId="53019" xr:uid="{00000000-0005-0000-0000-0000C8D40000}"/>
    <cellStyle name="Tusenskille 55 4" xfId="53020" xr:uid="{00000000-0005-0000-0000-0000C9D40000}"/>
    <cellStyle name="Tusenskille 55_3. Chng in credit spreads" xfId="53021" xr:uid="{00000000-0005-0000-0000-0000CAD40000}"/>
    <cellStyle name="Tusenskille 56" xfId="53022" xr:uid="{00000000-0005-0000-0000-0000CBD40000}"/>
    <cellStyle name="Tusenskille 56 2" xfId="53023" xr:uid="{00000000-0005-0000-0000-0000CCD40000}"/>
    <cellStyle name="Tusenskille 56 2 2" xfId="53024" xr:uid="{00000000-0005-0000-0000-0000CDD40000}"/>
    <cellStyle name="Tusenskille 56 3" xfId="53025" xr:uid="{00000000-0005-0000-0000-0000CED40000}"/>
    <cellStyle name="Tusenskille 56 3 2" xfId="53026" xr:uid="{00000000-0005-0000-0000-0000CFD40000}"/>
    <cellStyle name="Tusenskille 56 4" xfId="53027" xr:uid="{00000000-0005-0000-0000-0000D0D40000}"/>
    <cellStyle name="Tusenskille 56_3. Chng in credit spreads" xfId="53028" xr:uid="{00000000-0005-0000-0000-0000D1D40000}"/>
    <cellStyle name="Tusenskille 57" xfId="53029" xr:uid="{00000000-0005-0000-0000-0000D2D40000}"/>
    <cellStyle name="Tusenskille 57 2" xfId="53030" xr:uid="{00000000-0005-0000-0000-0000D3D40000}"/>
    <cellStyle name="Tusenskille 57 2 2" xfId="53031" xr:uid="{00000000-0005-0000-0000-0000D4D40000}"/>
    <cellStyle name="Tusenskille 57 3" xfId="53032" xr:uid="{00000000-0005-0000-0000-0000D5D40000}"/>
    <cellStyle name="Tusenskille 57 3 2" xfId="53033" xr:uid="{00000000-0005-0000-0000-0000D6D40000}"/>
    <cellStyle name="Tusenskille 57 4" xfId="53034" xr:uid="{00000000-0005-0000-0000-0000D7D40000}"/>
    <cellStyle name="Tusenskille 57_3. Chng in credit spreads" xfId="53035" xr:uid="{00000000-0005-0000-0000-0000D8D40000}"/>
    <cellStyle name="Tusenskille 58" xfId="53036" xr:uid="{00000000-0005-0000-0000-0000D9D40000}"/>
    <cellStyle name="Tusenskille 58 2" xfId="53037" xr:uid="{00000000-0005-0000-0000-0000DAD40000}"/>
    <cellStyle name="Tusenskille 58 2 2" xfId="53038" xr:uid="{00000000-0005-0000-0000-0000DBD40000}"/>
    <cellStyle name="Tusenskille 58 3" xfId="53039" xr:uid="{00000000-0005-0000-0000-0000DCD40000}"/>
    <cellStyle name="Tusenskille 58 3 2" xfId="53040" xr:uid="{00000000-0005-0000-0000-0000DDD40000}"/>
    <cellStyle name="Tusenskille 58 4" xfId="53041" xr:uid="{00000000-0005-0000-0000-0000DED40000}"/>
    <cellStyle name="Tusenskille 58_3. Chng in credit spreads" xfId="53042" xr:uid="{00000000-0005-0000-0000-0000DFD40000}"/>
    <cellStyle name="Tusenskille 59" xfId="53043" xr:uid="{00000000-0005-0000-0000-0000E0D40000}"/>
    <cellStyle name="Tusenskille 59 2" xfId="53044" xr:uid="{00000000-0005-0000-0000-0000E1D40000}"/>
    <cellStyle name="Tusenskille 6" xfId="11849" xr:uid="{00000000-0005-0000-0000-0000E2D40000}"/>
    <cellStyle name="Tusenskille 6 2" xfId="35329" xr:uid="{00000000-0005-0000-0000-0000E3D40000}"/>
    <cellStyle name="Tusenskille 6 2 2" xfId="35330" xr:uid="{00000000-0005-0000-0000-0000E4D40000}"/>
    <cellStyle name="Tusenskille 6 2 2 2" xfId="40197" xr:uid="{00000000-0005-0000-0000-0000E5D40000}"/>
    <cellStyle name="Tusenskille 6 2 3" xfId="35331" xr:uid="{00000000-0005-0000-0000-0000E6D40000}"/>
    <cellStyle name="Tusenskille 6 2 4" xfId="40196" xr:uid="{00000000-0005-0000-0000-0000E7D40000}"/>
    <cellStyle name="Tusenskille 6 2_AVA DVA EL" xfId="35332" xr:uid="{00000000-0005-0000-0000-0000E8D40000}"/>
    <cellStyle name="Tusenskille 6 3" xfId="35333" xr:uid="{00000000-0005-0000-0000-0000E9D40000}"/>
    <cellStyle name="Tusenskille 6 3 2" xfId="40199" xr:uid="{00000000-0005-0000-0000-0000EAD40000}"/>
    <cellStyle name="Tusenskille 6 3 3" xfId="40198" xr:uid="{00000000-0005-0000-0000-0000EBD40000}"/>
    <cellStyle name="Tusenskille 6 4" xfId="40200" xr:uid="{00000000-0005-0000-0000-0000ECD40000}"/>
    <cellStyle name="Tusenskille 6 5" xfId="40201" xr:uid="{00000000-0005-0000-0000-0000EDD40000}"/>
    <cellStyle name="Tusenskille 6 6" xfId="40195" xr:uid="{00000000-0005-0000-0000-0000EED40000}"/>
    <cellStyle name="Tusenskille 6_3. Chng in credit spreads" xfId="53045" xr:uid="{00000000-0005-0000-0000-0000EFD40000}"/>
    <cellStyle name="Tusenskille 60" xfId="53046" xr:uid="{00000000-0005-0000-0000-0000F0D40000}"/>
    <cellStyle name="Tusenskille 60 2" xfId="53047" xr:uid="{00000000-0005-0000-0000-0000F1D40000}"/>
    <cellStyle name="Tusenskille 60 2 2" xfId="53048" xr:uid="{00000000-0005-0000-0000-0000F2D40000}"/>
    <cellStyle name="Tusenskille 60 3" xfId="53049" xr:uid="{00000000-0005-0000-0000-0000F3D40000}"/>
    <cellStyle name="Tusenskille 60 3 2" xfId="53050" xr:uid="{00000000-0005-0000-0000-0000F4D40000}"/>
    <cellStyle name="Tusenskille 60 4" xfId="53051" xr:uid="{00000000-0005-0000-0000-0000F5D40000}"/>
    <cellStyle name="Tusenskille 60_3. Chng in credit spreads" xfId="53052" xr:uid="{00000000-0005-0000-0000-0000F6D40000}"/>
    <cellStyle name="Tusenskille 61" xfId="53053" xr:uid="{00000000-0005-0000-0000-0000F7D40000}"/>
    <cellStyle name="Tusenskille 61 2" xfId="53054" xr:uid="{00000000-0005-0000-0000-0000F8D40000}"/>
    <cellStyle name="Tusenskille 62" xfId="53055" xr:uid="{00000000-0005-0000-0000-0000F9D40000}"/>
    <cellStyle name="Tusenskille 62 2" xfId="53056" xr:uid="{00000000-0005-0000-0000-0000FAD40000}"/>
    <cellStyle name="Tusenskille 62 2 2" xfId="53057" xr:uid="{00000000-0005-0000-0000-0000FBD40000}"/>
    <cellStyle name="Tusenskille 62 3" xfId="53058" xr:uid="{00000000-0005-0000-0000-0000FCD40000}"/>
    <cellStyle name="Tusenskille 62_3. Chng in credit spreads" xfId="53059" xr:uid="{00000000-0005-0000-0000-0000FDD40000}"/>
    <cellStyle name="Tusenskille 63" xfId="53060" xr:uid="{00000000-0005-0000-0000-0000FED40000}"/>
    <cellStyle name="Tusenskille 63 2" xfId="53061" xr:uid="{00000000-0005-0000-0000-0000FFD40000}"/>
    <cellStyle name="Tusenskille 63 2 2" xfId="53062" xr:uid="{00000000-0005-0000-0000-000000D50000}"/>
    <cellStyle name="Tusenskille 63 2 2 2" xfId="53063" xr:uid="{00000000-0005-0000-0000-000001D50000}"/>
    <cellStyle name="Tusenskille 63 2 3" xfId="53064" xr:uid="{00000000-0005-0000-0000-000002D50000}"/>
    <cellStyle name="Tusenskille 63 2 3 2" xfId="53065" xr:uid="{00000000-0005-0000-0000-000003D50000}"/>
    <cellStyle name="Tusenskille 63 2 4" xfId="53066" xr:uid="{00000000-0005-0000-0000-000004D50000}"/>
    <cellStyle name="Tusenskille 63 2_3. Chng in credit spreads" xfId="53067" xr:uid="{00000000-0005-0000-0000-000005D50000}"/>
    <cellStyle name="Tusenskille 63 3" xfId="53068" xr:uid="{00000000-0005-0000-0000-000006D50000}"/>
    <cellStyle name="Tusenskille 63 3 2" xfId="53069" xr:uid="{00000000-0005-0000-0000-000007D50000}"/>
    <cellStyle name="Tusenskille 63 4" xfId="53070" xr:uid="{00000000-0005-0000-0000-000008D50000}"/>
    <cellStyle name="Tusenskille 63 4 2" xfId="53071" xr:uid="{00000000-0005-0000-0000-000009D50000}"/>
    <cellStyle name="Tusenskille 63 5" xfId="53072" xr:uid="{00000000-0005-0000-0000-00000AD50000}"/>
    <cellStyle name="Tusenskille 63_3. Chng in credit spreads" xfId="53073" xr:uid="{00000000-0005-0000-0000-00000BD50000}"/>
    <cellStyle name="Tusenskille 64" xfId="53074" xr:uid="{00000000-0005-0000-0000-00000CD50000}"/>
    <cellStyle name="Tusenskille 64 2" xfId="53075" xr:uid="{00000000-0005-0000-0000-00000DD50000}"/>
    <cellStyle name="Tusenskille 65" xfId="53076" xr:uid="{00000000-0005-0000-0000-00000ED50000}"/>
    <cellStyle name="Tusenskille 65 2" xfId="53077" xr:uid="{00000000-0005-0000-0000-00000FD50000}"/>
    <cellStyle name="Tusenskille 66" xfId="53078" xr:uid="{00000000-0005-0000-0000-000010D50000}"/>
    <cellStyle name="Tusenskille 66 2" xfId="53079" xr:uid="{00000000-0005-0000-0000-000011D50000}"/>
    <cellStyle name="Tusenskille 67" xfId="53080" xr:uid="{00000000-0005-0000-0000-000012D50000}"/>
    <cellStyle name="Tusenskille 67 2" xfId="53081" xr:uid="{00000000-0005-0000-0000-000013D50000}"/>
    <cellStyle name="Tusenskille 68" xfId="53082" xr:uid="{00000000-0005-0000-0000-000014D50000}"/>
    <cellStyle name="Tusenskille 68 2" xfId="53083" xr:uid="{00000000-0005-0000-0000-000015D50000}"/>
    <cellStyle name="Tusenskille 69" xfId="53084" xr:uid="{00000000-0005-0000-0000-000016D50000}"/>
    <cellStyle name="Tusenskille 69 2" xfId="53085" xr:uid="{00000000-0005-0000-0000-000017D50000}"/>
    <cellStyle name="Tusenskille 7" xfId="11850" xr:uid="{00000000-0005-0000-0000-000018D50000}"/>
    <cellStyle name="Tusenskille 7 2" xfId="35334" xr:uid="{00000000-0005-0000-0000-000019D50000}"/>
    <cellStyle name="Tusenskille 7 2 2" xfId="35335" xr:uid="{00000000-0005-0000-0000-00001AD50000}"/>
    <cellStyle name="Tusenskille 7 2 2 2" xfId="53086" xr:uid="{00000000-0005-0000-0000-00001BD50000}"/>
    <cellStyle name="Tusenskille 7 2 3" xfId="35336" xr:uid="{00000000-0005-0000-0000-00001CD50000}"/>
    <cellStyle name="Tusenskille 7 2 4" xfId="40203" xr:uid="{00000000-0005-0000-0000-00001DD50000}"/>
    <cellStyle name="Tusenskille 7 2_3. Chng in credit spreads" xfId="53087" xr:uid="{00000000-0005-0000-0000-00001ED50000}"/>
    <cellStyle name="Tusenskille 7 3" xfId="35337" xr:uid="{00000000-0005-0000-0000-00001FD50000}"/>
    <cellStyle name="Tusenskille 7 3 2" xfId="35338" xr:uid="{00000000-0005-0000-0000-000020D50000}"/>
    <cellStyle name="Tusenskille 7 3 3" xfId="35339" xr:uid="{00000000-0005-0000-0000-000021D50000}"/>
    <cellStyle name="Tusenskille 7 3 4" xfId="40204" xr:uid="{00000000-0005-0000-0000-000022D50000}"/>
    <cellStyle name="Tusenskille 7 3_AVA DVA EL" xfId="35340" xr:uid="{00000000-0005-0000-0000-000023D50000}"/>
    <cellStyle name="Tusenskille 7 4" xfId="35341" xr:uid="{00000000-0005-0000-0000-000024D50000}"/>
    <cellStyle name="Tusenskille 7 5" xfId="40202" xr:uid="{00000000-0005-0000-0000-000025D50000}"/>
    <cellStyle name="Tusenskille 7 6" xfId="53088" xr:uid="{00000000-0005-0000-0000-000026D50000}"/>
    <cellStyle name="Tusenskille 7_3. Chng in credit spreads" xfId="53089" xr:uid="{00000000-0005-0000-0000-000027D50000}"/>
    <cellStyle name="Tusenskille 70" xfId="53090" xr:uid="{00000000-0005-0000-0000-000028D50000}"/>
    <cellStyle name="Tusenskille 70 2" xfId="53091" xr:uid="{00000000-0005-0000-0000-000029D50000}"/>
    <cellStyle name="Tusenskille 71" xfId="53092" xr:uid="{00000000-0005-0000-0000-00002AD50000}"/>
    <cellStyle name="Tusenskille 71 2" xfId="53093" xr:uid="{00000000-0005-0000-0000-00002BD50000}"/>
    <cellStyle name="Tusenskille 72" xfId="53094" xr:uid="{00000000-0005-0000-0000-00002CD50000}"/>
    <cellStyle name="Tusenskille 72 2" xfId="53095" xr:uid="{00000000-0005-0000-0000-00002DD50000}"/>
    <cellStyle name="Tusenskille 73" xfId="53096" xr:uid="{00000000-0005-0000-0000-00002ED50000}"/>
    <cellStyle name="Tusenskille 73 2" xfId="53097" xr:uid="{00000000-0005-0000-0000-00002FD50000}"/>
    <cellStyle name="Tusenskille 8" xfId="35342" xr:uid="{00000000-0005-0000-0000-000030D50000}"/>
    <cellStyle name="Tusenskille 8 2" xfId="35343" xr:uid="{00000000-0005-0000-0000-000031D50000}"/>
    <cellStyle name="Tusenskille 8 2 2" xfId="53098" xr:uid="{00000000-0005-0000-0000-000032D50000}"/>
    <cellStyle name="Tusenskille 8 2 2 2" xfId="53099" xr:uid="{00000000-0005-0000-0000-000033D50000}"/>
    <cellStyle name="Tusenskille 8 2 3" xfId="53100" xr:uid="{00000000-0005-0000-0000-000034D50000}"/>
    <cellStyle name="Tusenskille 8 2_3. Chng in credit spreads" xfId="53101" xr:uid="{00000000-0005-0000-0000-000035D50000}"/>
    <cellStyle name="Tusenskille 8 3" xfId="35344" xr:uid="{00000000-0005-0000-0000-000036D50000}"/>
    <cellStyle name="Tusenskille 8 3 2" xfId="53102" xr:uid="{00000000-0005-0000-0000-000037D50000}"/>
    <cellStyle name="Tusenskille 8 4" xfId="40205" xr:uid="{00000000-0005-0000-0000-000038D50000}"/>
    <cellStyle name="Tusenskille 8 5" xfId="53103" xr:uid="{00000000-0005-0000-0000-000039D50000}"/>
    <cellStyle name="Tusenskille 8 6" xfId="53104" xr:uid="{00000000-0005-0000-0000-00003AD50000}"/>
    <cellStyle name="Tusenskille 8_3. Chng in credit spreads" xfId="53105" xr:uid="{00000000-0005-0000-0000-00003BD50000}"/>
    <cellStyle name="Tusenskille 9" xfId="35345" xr:uid="{00000000-0005-0000-0000-00003CD50000}"/>
    <cellStyle name="Tusenskille 9 2" xfId="35346" xr:uid="{00000000-0005-0000-0000-00003DD50000}"/>
    <cellStyle name="Tusenskille 9 2 2" xfId="35347" xr:uid="{00000000-0005-0000-0000-00003ED50000}"/>
    <cellStyle name="Tusenskille 9 2 3" xfId="35348" xr:uid="{00000000-0005-0000-0000-00003FD50000}"/>
    <cellStyle name="Tusenskille 9 2 4" xfId="53106" xr:uid="{00000000-0005-0000-0000-000040D50000}"/>
    <cellStyle name="Tusenskille 9 2_AVA DVA EL" xfId="35349" xr:uid="{00000000-0005-0000-0000-000041D50000}"/>
    <cellStyle name="Tusenskille 9 3" xfId="35350" xr:uid="{00000000-0005-0000-0000-000042D50000}"/>
    <cellStyle name="Tusenskille 9 3 2" xfId="53107" xr:uid="{00000000-0005-0000-0000-000043D50000}"/>
    <cellStyle name="Tusenskille 9 4" xfId="35351" xr:uid="{00000000-0005-0000-0000-000044D50000}"/>
    <cellStyle name="Tusenskille 9 5" xfId="53108" xr:uid="{00000000-0005-0000-0000-000045D50000}"/>
    <cellStyle name="Tusenskille 9 6" xfId="53109" xr:uid="{00000000-0005-0000-0000-000046D50000}"/>
    <cellStyle name="Tusenskille 9 7" xfId="53110" xr:uid="{00000000-0005-0000-0000-000047D50000}"/>
    <cellStyle name="Tusenskille 9_3. Chng in credit spreads" xfId="53111" xr:uid="{00000000-0005-0000-0000-000048D50000}"/>
    <cellStyle name="Tytuł" xfId="35352" xr:uid="{00000000-0005-0000-0000-00004AD50000}"/>
    <cellStyle name="Tytuł 2" xfId="35353" xr:uid="{00000000-0005-0000-0000-00004BD50000}"/>
    <cellStyle name="Tytuł 3" xfId="35354" xr:uid="{00000000-0005-0000-0000-00004CD50000}"/>
    <cellStyle name="Tytuł_AVA DVA EL" xfId="35355" xr:uid="{00000000-0005-0000-0000-00004DD50000}"/>
    <cellStyle name="Ugyldig" xfId="35356" xr:uid="{00000000-0005-0000-0000-00004ED50000}"/>
    <cellStyle name="Ugyldig 2" xfId="35357" xr:uid="{00000000-0005-0000-0000-00004FD50000}"/>
    <cellStyle name="Ugyldig 3" xfId="35358" xr:uid="{00000000-0005-0000-0000-000050D50000}"/>
    <cellStyle name="Ugyldig_AVA DVA EL" xfId="35359" xr:uid="{00000000-0005-0000-0000-000051D50000}"/>
    <cellStyle name="Underline_Single" xfId="35360" xr:uid="{00000000-0005-0000-0000-000052D50000}"/>
    <cellStyle name="Utdata" xfId="36278"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3" xr:uid="{00000000-0005-0000-0000-000058D50000}"/>
    <cellStyle name="Utdata 2 2 13" xfId="40206"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1"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6" xr:uid="{00000000-0005-0000-0000-000066D50000}"/>
    <cellStyle name="Utdata 2 3 13" xfId="36775" xr:uid="{00000000-0005-0000-0000-000067D50000}"/>
    <cellStyle name="Utdata 2 3 14" xfId="40207"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2"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48" xr:uid="{00000000-0005-0000-0000-0000A1D50000}"/>
    <cellStyle name="Utdata 2 9" xfId="36945" xr:uid="{00000000-0005-0000-0000-0000A2D50000}"/>
    <cellStyle name="Utdata 2_A02" xfId="55756" xr:uid="{EC1C5248-02CC-4442-8114-000B4074FD1F}"/>
    <cellStyle name="Utdata 3" xfId="35363" xr:uid="{00000000-0005-0000-0000-0000A4D50000}"/>
    <cellStyle name="Utdata 3 2" xfId="35364" xr:uid="{00000000-0005-0000-0000-0000A5D50000}"/>
    <cellStyle name="Utdata 3 2 2" xfId="53112" xr:uid="{00000000-0005-0000-0000-0000A6D50000}"/>
    <cellStyle name="Utdata 3 3" xfId="35365" xr:uid="{00000000-0005-0000-0000-0000A7D50000}"/>
    <cellStyle name="Utdata 3 4" xfId="40208" xr:uid="{00000000-0005-0000-0000-0000A8D50000}"/>
    <cellStyle name="Utdata 3_3. Chng in credit spreads" xfId="53113" xr:uid="{00000000-0005-0000-0000-0000A9D50000}"/>
    <cellStyle name="Utdata 4" xfId="35366" xr:uid="{00000000-0005-0000-0000-0000AAD50000}"/>
    <cellStyle name="Utdata 4 2" xfId="35367" xr:uid="{00000000-0005-0000-0000-0000ABD50000}"/>
    <cellStyle name="Utdata 4 3" xfId="35368" xr:uid="{00000000-0005-0000-0000-0000ACD50000}"/>
    <cellStyle name="Utdata 4 4" xfId="40209" xr:uid="{00000000-0005-0000-0000-0000ADD50000}"/>
    <cellStyle name="Utdata 4_AVA DVA EL" xfId="35369" xr:uid="{00000000-0005-0000-0000-0000AED50000}"/>
    <cellStyle name="Utdata 5" xfId="35370" xr:uid="{00000000-0005-0000-0000-0000AFD50000}"/>
    <cellStyle name="Utdata 6" xfId="35371" xr:uid="{00000000-0005-0000-0000-0000B0D50000}"/>
    <cellStyle name="Utdata 7" xfId="35372" xr:uid="{00000000-0005-0000-0000-0000B1D50000}"/>
    <cellStyle name="Utdata 8" xfId="53114" xr:uid="{00000000-0005-0000-0000-0000B2D50000}"/>
    <cellStyle name="Utdata_4Q16" xfId="53115" xr:uid="{00000000-0005-0000-0000-0000B3D50000}"/>
    <cellStyle name="Uthevingsfarge1" xfId="36279" xr:uid="{00000000-0005-0000-0000-0000B4D50000}"/>
    <cellStyle name="Uthevingsfarge1 2" xfId="11921" xr:uid="{00000000-0005-0000-0000-0000B5D50000}"/>
    <cellStyle name="Uthevingsfarge1 2 2" xfId="35373" xr:uid="{00000000-0005-0000-0000-0000B6D50000}"/>
    <cellStyle name="Uthevingsfarge1 2 2 2" xfId="35374" xr:uid="{00000000-0005-0000-0000-0000B7D50000}"/>
    <cellStyle name="Uthevingsfarge1 2 2 3" xfId="35375" xr:uid="{00000000-0005-0000-0000-0000B8D50000}"/>
    <cellStyle name="Uthevingsfarge1 2 2 4" xfId="40210" xr:uid="{00000000-0005-0000-0000-0000B9D50000}"/>
    <cellStyle name="Uthevingsfarge1 2 2_AVA DVA EL" xfId="35376" xr:uid="{00000000-0005-0000-0000-0000BAD50000}"/>
    <cellStyle name="Uthevingsfarge1 2 3" xfId="35377" xr:uid="{00000000-0005-0000-0000-0000BBD50000}"/>
    <cellStyle name="Uthevingsfarge1 2 3 2" xfId="40211" xr:uid="{00000000-0005-0000-0000-0000BCD50000}"/>
    <cellStyle name="Uthevingsfarge1 2 4" xfId="53116" xr:uid="{00000000-0005-0000-0000-0000BDD50000}"/>
    <cellStyle name="Uthevingsfarge1 2 5" xfId="53117" xr:uid="{00000000-0005-0000-0000-0000BED50000}"/>
    <cellStyle name="Uthevingsfarge1 2 6" xfId="53118" xr:uid="{00000000-0005-0000-0000-0000BFD50000}"/>
    <cellStyle name="Uthevingsfarge1 2_A02" xfId="55757" xr:uid="{E1AB7E57-48C9-4E8D-A1E9-9AE33E65E7DB}"/>
    <cellStyle name="Uthevingsfarge1 3" xfId="35378" xr:uid="{00000000-0005-0000-0000-0000C1D50000}"/>
    <cellStyle name="Uthevingsfarge1 3 2" xfId="35379" xr:uid="{00000000-0005-0000-0000-0000C2D50000}"/>
    <cellStyle name="Uthevingsfarge1 3 3" xfId="35380" xr:uid="{00000000-0005-0000-0000-0000C3D50000}"/>
    <cellStyle name="Uthevingsfarge1 3 4" xfId="40212" xr:uid="{00000000-0005-0000-0000-0000C4D50000}"/>
    <cellStyle name="Uthevingsfarge1 3_AVA DVA EL" xfId="35381" xr:uid="{00000000-0005-0000-0000-0000C5D50000}"/>
    <cellStyle name="Uthevingsfarge1 4" xfId="35382" xr:uid="{00000000-0005-0000-0000-0000C6D50000}"/>
    <cellStyle name="Uthevingsfarge1 4 2" xfId="35383" xr:uid="{00000000-0005-0000-0000-0000C7D50000}"/>
    <cellStyle name="Uthevingsfarge1 4 3" xfId="35384" xr:uid="{00000000-0005-0000-0000-0000C8D50000}"/>
    <cellStyle name="Uthevingsfarge1 4 4" xfId="40213" xr:uid="{00000000-0005-0000-0000-0000C9D50000}"/>
    <cellStyle name="Uthevingsfarge1 4_AVA DVA EL" xfId="35385" xr:uid="{00000000-0005-0000-0000-0000CAD50000}"/>
    <cellStyle name="Uthevingsfarge1 5" xfId="35386" xr:uid="{00000000-0005-0000-0000-0000CBD50000}"/>
    <cellStyle name="Uthevingsfarge1 6" xfId="35387" xr:uid="{00000000-0005-0000-0000-0000CCD50000}"/>
    <cellStyle name="Uthevingsfarge1 7" xfId="35388" xr:uid="{00000000-0005-0000-0000-0000CDD50000}"/>
    <cellStyle name="Uthevingsfarge1 8" xfId="53119" xr:uid="{00000000-0005-0000-0000-0000CED50000}"/>
    <cellStyle name="Uthevingsfarge1_4Q16" xfId="53120" xr:uid="{00000000-0005-0000-0000-0000CFD50000}"/>
    <cellStyle name="Uthevingsfarge2" xfId="36280" xr:uid="{00000000-0005-0000-0000-0000D0D50000}"/>
    <cellStyle name="Uthevingsfarge2 2" xfId="11922" xr:uid="{00000000-0005-0000-0000-0000D1D50000}"/>
    <cellStyle name="Uthevingsfarge2 2 2" xfId="35389" xr:uid="{00000000-0005-0000-0000-0000D2D50000}"/>
    <cellStyle name="Uthevingsfarge2 2 2 2" xfId="35390" xr:uid="{00000000-0005-0000-0000-0000D3D50000}"/>
    <cellStyle name="Uthevingsfarge2 2 2 3" xfId="35391" xr:uid="{00000000-0005-0000-0000-0000D4D50000}"/>
    <cellStyle name="Uthevingsfarge2 2 2 4" xfId="40214" xr:uid="{00000000-0005-0000-0000-0000D5D50000}"/>
    <cellStyle name="Uthevingsfarge2 2 2_AVA DVA EL" xfId="35392" xr:uid="{00000000-0005-0000-0000-0000D6D50000}"/>
    <cellStyle name="Uthevingsfarge2 2 3" xfId="35393" xr:uid="{00000000-0005-0000-0000-0000D7D50000}"/>
    <cellStyle name="Uthevingsfarge2 2 3 2" xfId="40215" xr:uid="{00000000-0005-0000-0000-0000D8D50000}"/>
    <cellStyle name="Uthevingsfarge2 2 4" xfId="53121" xr:uid="{00000000-0005-0000-0000-0000D9D50000}"/>
    <cellStyle name="Uthevingsfarge2 2 5" xfId="53122" xr:uid="{00000000-0005-0000-0000-0000DAD50000}"/>
    <cellStyle name="Uthevingsfarge2 2 6" xfId="53123" xr:uid="{00000000-0005-0000-0000-0000DBD50000}"/>
    <cellStyle name="Uthevingsfarge2 2_A02" xfId="55758" xr:uid="{BCA473E5-1D51-44FE-9F58-2E1D848030CA}"/>
    <cellStyle name="Uthevingsfarge2 3" xfId="35394" xr:uid="{00000000-0005-0000-0000-0000DDD50000}"/>
    <cellStyle name="Uthevingsfarge2 3 2" xfId="35395" xr:uid="{00000000-0005-0000-0000-0000DED50000}"/>
    <cellStyle name="Uthevingsfarge2 3 3" xfId="35396" xr:uid="{00000000-0005-0000-0000-0000DFD50000}"/>
    <cellStyle name="Uthevingsfarge2 3 4" xfId="40216" xr:uid="{00000000-0005-0000-0000-0000E0D50000}"/>
    <cellStyle name="Uthevingsfarge2 3_AVA DVA EL" xfId="35397" xr:uid="{00000000-0005-0000-0000-0000E1D50000}"/>
    <cellStyle name="Uthevingsfarge2 4" xfId="35398" xr:uid="{00000000-0005-0000-0000-0000E2D50000}"/>
    <cellStyle name="Uthevingsfarge2 4 2" xfId="35399" xr:uid="{00000000-0005-0000-0000-0000E3D50000}"/>
    <cellStyle name="Uthevingsfarge2 4 3" xfId="35400" xr:uid="{00000000-0005-0000-0000-0000E4D50000}"/>
    <cellStyle name="Uthevingsfarge2 4 4" xfId="40217" xr:uid="{00000000-0005-0000-0000-0000E5D50000}"/>
    <cellStyle name="Uthevingsfarge2 4_AVA DVA EL" xfId="35401" xr:uid="{00000000-0005-0000-0000-0000E6D50000}"/>
    <cellStyle name="Uthevingsfarge2 5" xfId="35402" xr:uid="{00000000-0005-0000-0000-0000E7D50000}"/>
    <cellStyle name="Uthevingsfarge2 6" xfId="35403" xr:uid="{00000000-0005-0000-0000-0000E8D50000}"/>
    <cellStyle name="Uthevingsfarge2 7" xfId="35404" xr:uid="{00000000-0005-0000-0000-0000E9D50000}"/>
    <cellStyle name="Uthevingsfarge2 8" xfId="53124" xr:uid="{00000000-0005-0000-0000-0000EAD50000}"/>
    <cellStyle name="Uthevingsfarge2_4Q16" xfId="53125" xr:uid="{00000000-0005-0000-0000-0000EBD50000}"/>
    <cellStyle name="Uthevingsfarge3" xfId="36281" xr:uid="{00000000-0005-0000-0000-0000ECD50000}"/>
    <cellStyle name="Uthevingsfarge3 2" xfId="11923" xr:uid="{00000000-0005-0000-0000-0000EDD50000}"/>
    <cellStyle name="Uthevingsfarge3 2 2" xfId="35405" xr:uid="{00000000-0005-0000-0000-0000EED50000}"/>
    <cellStyle name="Uthevingsfarge3 2 2 2" xfId="35406" xr:uid="{00000000-0005-0000-0000-0000EFD50000}"/>
    <cellStyle name="Uthevingsfarge3 2 2 3" xfId="35407" xr:uid="{00000000-0005-0000-0000-0000F0D50000}"/>
    <cellStyle name="Uthevingsfarge3 2 2 4" xfId="40218" xr:uid="{00000000-0005-0000-0000-0000F1D50000}"/>
    <cellStyle name="Uthevingsfarge3 2 2_AVA DVA EL" xfId="35408" xr:uid="{00000000-0005-0000-0000-0000F2D50000}"/>
    <cellStyle name="Uthevingsfarge3 2 3" xfId="35409" xr:uid="{00000000-0005-0000-0000-0000F3D50000}"/>
    <cellStyle name="Uthevingsfarge3 2 3 2" xfId="40219" xr:uid="{00000000-0005-0000-0000-0000F4D50000}"/>
    <cellStyle name="Uthevingsfarge3 2 4" xfId="53126" xr:uid="{00000000-0005-0000-0000-0000F5D50000}"/>
    <cellStyle name="Uthevingsfarge3 2 5" xfId="53127" xr:uid="{00000000-0005-0000-0000-0000F6D50000}"/>
    <cellStyle name="Uthevingsfarge3 2 6" xfId="53128" xr:uid="{00000000-0005-0000-0000-0000F7D50000}"/>
    <cellStyle name="Uthevingsfarge3 2_A02" xfId="55759" xr:uid="{CFB223A1-6E2D-44F2-AE70-7BB71D54434F}"/>
    <cellStyle name="Uthevingsfarge3 3" xfId="35410" xr:uid="{00000000-0005-0000-0000-0000F9D50000}"/>
    <cellStyle name="Uthevingsfarge3 3 2" xfId="35411" xr:uid="{00000000-0005-0000-0000-0000FAD50000}"/>
    <cellStyle name="Uthevingsfarge3 3 3" xfId="35412" xr:uid="{00000000-0005-0000-0000-0000FBD50000}"/>
    <cellStyle name="Uthevingsfarge3 3 4" xfId="40220" xr:uid="{00000000-0005-0000-0000-0000FCD50000}"/>
    <cellStyle name="Uthevingsfarge3 3_AVA DVA EL" xfId="35413" xr:uid="{00000000-0005-0000-0000-0000FDD50000}"/>
    <cellStyle name="Uthevingsfarge3 4" xfId="35414" xr:uid="{00000000-0005-0000-0000-0000FED50000}"/>
    <cellStyle name="Uthevingsfarge3 4 2" xfId="35415" xr:uid="{00000000-0005-0000-0000-0000FFD50000}"/>
    <cellStyle name="Uthevingsfarge3 4 3" xfId="35416" xr:uid="{00000000-0005-0000-0000-000000D60000}"/>
    <cellStyle name="Uthevingsfarge3 4 4" xfId="40221" xr:uid="{00000000-0005-0000-0000-000001D60000}"/>
    <cellStyle name="Uthevingsfarge3 4_AVA DVA EL" xfId="35417" xr:uid="{00000000-0005-0000-0000-000002D60000}"/>
    <cellStyle name="Uthevingsfarge3 5" xfId="35418" xr:uid="{00000000-0005-0000-0000-000003D60000}"/>
    <cellStyle name="Uthevingsfarge3 6" xfId="35419" xr:uid="{00000000-0005-0000-0000-000004D60000}"/>
    <cellStyle name="Uthevingsfarge3 7" xfId="35420" xr:uid="{00000000-0005-0000-0000-000005D60000}"/>
    <cellStyle name="Uthevingsfarge3 8" xfId="53129" xr:uid="{00000000-0005-0000-0000-000006D60000}"/>
    <cellStyle name="Uthevingsfarge3_4Q16" xfId="53130" xr:uid="{00000000-0005-0000-0000-000007D60000}"/>
    <cellStyle name="Uthevingsfarge4" xfId="36282" xr:uid="{00000000-0005-0000-0000-000008D60000}"/>
    <cellStyle name="Uthevingsfarge4 2" xfId="11924" xr:uid="{00000000-0005-0000-0000-000009D60000}"/>
    <cellStyle name="Uthevingsfarge4 2 2" xfId="35421" xr:uid="{00000000-0005-0000-0000-00000AD60000}"/>
    <cellStyle name="Uthevingsfarge4 2 2 2" xfId="35422" xr:uid="{00000000-0005-0000-0000-00000BD60000}"/>
    <cellStyle name="Uthevingsfarge4 2 2 3" xfId="35423" xr:uid="{00000000-0005-0000-0000-00000CD60000}"/>
    <cellStyle name="Uthevingsfarge4 2 2 4" xfId="40222" xr:uid="{00000000-0005-0000-0000-00000DD60000}"/>
    <cellStyle name="Uthevingsfarge4 2 2_AVA DVA EL" xfId="35424" xr:uid="{00000000-0005-0000-0000-00000ED60000}"/>
    <cellStyle name="Uthevingsfarge4 2 3" xfId="35425" xr:uid="{00000000-0005-0000-0000-00000FD60000}"/>
    <cellStyle name="Uthevingsfarge4 2 3 2" xfId="40223" xr:uid="{00000000-0005-0000-0000-000010D60000}"/>
    <cellStyle name="Uthevingsfarge4 2 4" xfId="53131" xr:uid="{00000000-0005-0000-0000-000011D60000}"/>
    <cellStyle name="Uthevingsfarge4 2 5" xfId="53132" xr:uid="{00000000-0005-0000-0000-000012D60000}"/>
    <cellStyle name="Uthevingsfarge4 2 6" xfId="53133" xr:uid="{00000000-0005-0000-0000-000013D60000}"/>
    <cellStyle name="Uthevingsfarge4 2_A02" xfId="55760" xr:uid="{D4F43ADC-7CCC-494D-AEFC-4F012F71417F}"/>
    <cellStyle name="Uthevingsfarge4 3" xfId="35426" xr:uid="{00000000-0005-0000-0000-000015D60000}"/>
    <cellStyle name="Uthevingsfarge4 3 2" xfId="35427" xr:uid="{00000000-0005-0000-0000-000016D60000}"/>
    <cellStyle name="Uthevingsfarge4 3 3" xfId="35428" xr:uid="{00000000-0005-0000-0000-000017D60000}"/>
    <cellStyle name="Uthevingsfarge4 3 4" xfId="40224" xr:uid="{00000000-0005-0000-0000-000018D60000}"/>
    <cellStyle name="Uthevingsfarge4 3_AVA DVA EL" xfId="35429" xr:uid="{00000000-0005-0000-0000-000019D60000}"/>
    <cellStyle name="Uthevingsfarge4 4" xfId="35430" xr:uid="{00000000-0005-0000-0000-00001AD60000}"/>
    <cellStyle name="Uthevingsfarge4 4 2" xfId="35431" xr:uid="{00000000-0005-0000-0000-00001BD60000}"/>
    <cellStyle name="Uthevingsfarge4 4 3" xfId="35432" xr:uid="{00000000-0005-0000-0000-00001CD60000}"/>
    <cellStyle name="Uthevingsfarge4 4 4" xfId="40225" xr:uid="{00000000-0005-0000-0000-00001DD60000}"/>
    <cellStyle name="Uthevingsfarge4 4_AVA DVA EL" xfId="35433" xr:uid="{00000000-0005-0000-0000-00001ED60000}"/>
    <cellStyle name="Uthevingsfarge4 5" xfId="35434" xr:uid="{00000000-0005-0000-0000-00001FD60000}"/>
    <cellStyle name="Uthevingsfarge4 6" xfId="35435" xr:uid="{00000000-0005-0000-0000-000020D60000}"/>
    <cellStyle name="Uthevingsfarge4 7" xfId="35436" xr:uid="{00000000-0005-0000-0000-000021D60000}"/>
    <cellStyle name="Uthevingsfarge4 8" xfId="53134" xr:uid="{00000000-0005-0000-0000-000022D60000}"/>
    <cellStyle name="Uthevingsfarge4_4Q16" xfId="53135" xr:uid="{00000000-0005-0000-0000-000023D60000}"/>
    <cellStyle name="Uthevingsfarge5" xfId="36283" xr:uid="{00000000-0005-0000-0000-000024D60000}"/>
    <cellStyle name="Uthevingsfarge5 2" xfId="11925" xr:uid="{00000000-0005-0000-0000-000025D60000}"/>
    <cellStyle name="Uthevingsfarge5 2 2" xfId="35437" xr:uid="{00000000-0005-0000-0000-000026D60000}"/>
    <cellStyle name="Uthevingsfarge5 2 2 2" xfId="35438" xr:uid="{00000000-0005-0000-0000-000027D60000}"/>
    <cellStyle name="Uthevingsfarge5 2 2 3" xfId="35439" xr:uid="{00000000-0005-0000-0000-000028D60000}"/>
    <cellStyle name="Uthevingsfarge5 2 2 4" xfId="40226" xr:uid="{00000000-0005-0000-0000-000029D60000}"/>
    <cellStyle name="Uthevingsfarge5 2 2_AVA DVA EL" xfId="35440" xr:uid="{00000000-0005-0000-0000-00002AD60000}"/>
    <cellStyle name="Uthevingsfarge5 2 3" xfId="35441" xr:uid="{00000000-0005-0000-0000-00002BD60000}"/>
    <cellStyle name="Uthevingsfarge5 2 3 2" xfId="40227" xr:uid="{00000000-0005-0000-0000-00002CD60000}"/>
    <cellStyle name="Uthevingsfarge5 2 4" xfId="53136" xr:uid="{00000000-0005-0000-0000-00002DD60000}"/>
    <cellStyle name="Uthevingsfarge5 2 5" xfId="53137" xr:uid="{00000000-0005-0000-0000-00002ED60000}"/>
    <cellStyle name="Uthevingsfarge5 2 6" xfId="53138" xr:uid="{00000000-0005-0000-0000-00002FD60000}"/>
    <cellStyle name="Uthevingsfarge5 2_A02" xfId="55761" xr:uid="{BF9344CD-C9FA-40B8-AA97-9113781D4DEB}"/>
    <cellStyle name="Uthevingsfarge5 3" xfId="35442" xr:uid="{00000000-0005-0000-0000-000031D60000}"/>
    <cellStyle name="Uthevingsfarge5 3 2" xfId="35443" xr:uid="{00000000-0005-0000-0000-000032D60000}"/>
    <cellStyle name="Uthevingsfarge5 3 3" xfId="35444" xr:uid="{00000000-0005-0000-0000-000033D60000}"/>
    <cellStyle name="Uthevingsfarge5 3 4" xfId="40228" xr:uid="{00000000-0005-0000-0000-000034D60000}"/>
    <cellStyle name="Uthevingsfarge5 3_AVA DVA EL" xfId="35445" xr:uid="{00000000-0005-0000-0000-000035D60000}"/>
    <cellStyle name="Uthevingsfarge5 4" xfId="35446" xr:uid="{00000000-0005-0000-0000-000036D60000}"/>
    <cellStyle name="Uthevingsfarge5 4 2" xfId="35447" xr:uid="{00000000-0005-0000-0000-000037D60000}"/>
    <cellStyle name="Uthevingsfarge5 4 3" xfId="35448" xr:uid="{00000000-0005-0000-0000-000038D60000}"/>
    <cellStyle name="Uthevingsfarge5 4 4" xfId="40229" xr:uid="{00000000-0005-0000-0000-000039D60000}"/>
    <cellStyle name="Uthevingsfarge5 4_AVA DVA EL" xfId="35449" xr:uid="{00000000-0005-0000-0000-00003AD60000}"/>
    <cellStyle name="Uthevingsfarge5 5" xfId="35450" xr:uid="{00000000-0005-0000-0000-00003BD60000}"/>
    <cellStyle name="Uthevingsfarge5 6" xfId="35451" xr:uid="{00000000-0005-0000-0000-00003CD60000}"/>
    <cellStyle name="Uthevingsfarge5 7" xfId="35452" xr:uid="{00000000-0005-0000-0000-00003DD60000}"/>
    <cellStyle name="Uthevingsfarge5 8" xfId="53139" xr:uid="{00000000-0005-0000-0000-00003ED60000}"/>
    <cellStyle name="Uthevingsfarge5_4Q16" xfId="53140" xr:uid="{00000000-0005-0000-0000-00003FD60000}"/>
    <cellStyle name="Uthevingsfarge6" xfId="36284" xr:uid="{00000000-0005-0000-0000-000040D60000}"/>
    <cellStyle name="Uthevingsfarge6 2" xfId="11926" xr:uid="{00000000-0005-0000-0000-000041D60000}"/>
    <cellStyle name="Uthevingsfarge6 2 2" xfId="35453" xr:uid="{00000000-0005-0000-0000-000042D60000}"/>
    <cellStyle name="Uthevingsfarge6 2 2 2" xfId="35454" xr:uid="{00000000-0005-0000-0000-000043D60000}"/>
    <cellStyle name="Uthevingsfarge6 2 2 3" xfId="35455" xr:uid="{00000000-0005-0000-0000-000044D60000}"/>
    <cellStyle name="Uthevingsfarge6 2 2 4" xfId="40230" xr:uid="{00000000-0005-0000-0000-000045D60000}"/>
    <cellStyle name="Uthevingsfarge6 2 2_AVA DVA EL" xfId="35456" xr:uid="{00000000-0005-0000-0000-000046D60000}"/>
    <cellStyle name="Uthevingsfarge6 2 3" xfId="35457" xr:uid="{00000000-0005-0000-0000-000047D60000}"/>
    <cellStyle name="Uthevingsfarge6 2 3 2" xfId="40231" xr:uid="{00000000-0005-0000-0000-000048D60000}"/>
    <cellStyle name="Uthevingsfarge6 2 4" xfId="53141" xr:uid="{00000000-0005-0000-0000-000049D60000}"/>
    <cellStyle name="Uthevingsfarge6 2 5" xfId="53142" xr:uid="{00000000-0005-0000-0000-00004AD60000}"/>
    <cellStyle name="Uthevingsfarge6 2 6" xfId="53143" xr:uid="{00000000-0005-0000-0000-00004BD60000}"/>
    <cellStyle name="Uthevingsfarge6 2_A02" xfId="55762" xr:uid="{785141F9-AEAD-4A57-806E-7B43D0CBA058}"/>
    <cellStyle name="Uthevingsfarge6 3" xfId="35458" xr:uid="{00000000-0005-0000-0000-00004DD60000}"/>
    <cellStyle name="Uthevingsfarge6 3 2" xfId="35459" xr:uid="{00000000-0005-0000-0000-00004ED60000}"/>
    <cellStyle name="Uthevingsfarge6 3 3" xfId="35460" xr:uid="{00000000-0005-0000-0000-00004FD60000}"/>
    <cellStyle name="Uthevingsfarge6 3 4" xfId="40232" xr:uid="{00000000-0005-0000-0000-000050D60000}"/>
    <cellStyle name="Uthevingsfarge6 3_AVA DVA EL" xfId="35461" xr:uid="{00000000-0005-0000-0000-000051D60000}"/>
    <cellStyle name="Uthevingsfarge6 4" xfId="35462" xr:uid="{00000000-0005-0000-0000-000052D60000}"/>
    <cellStyle name="Uthevingsfarge6 4 2" xfId="35463" xr:uid="{00000000-0005-0000-0000-000053D60000}"/>
    <cellStyle name="Uthevingsfarge6 4 3" xfId="35464" xr:uid="{00000000-0005-0000-0000-000054D60000}"/>
    <cellStyle name="Uthevingsfarge6 4 4" xfId="40233" xr:uid="{00000000-0005-0000-0000-000055D60000}"/>
    <cellStyle name="Uthevingsfarge6 4_AVA DVA EL" xfId="35465" xr:uid="{00000000-0005-0000-0000-000056D60000}"/>
    <cellStyle name="Uthevingsfarge6 5" xfId="35466" xr:uid="{00000000-0005-0000-0000-000057D60000}"/>
    <cellStyle name="Uthevingsfarge6 6" xfId="35467" xr:uid="{00000000-0005-0000-0000-000058D60000}"/>
    <cellStyle name="Uthevingsfarge6 7" xfId="35468" xr:uid="{00000000-0005-0000-0000-000059D60000}"/>
    <cellStyle name="Uthevingsfarge6 8" xfId="53144" xr:uid="{00000000-0005-0000-0000-00005AD60000}"/>
    <cellStyle name="Uthevingsfarge6_4Q16" xfId="53145" xr:uid="{00000000-0005-0000-0000-00005BD60000}"/>
    <cellStyle name="Uwaga" xfId="35469" xr:uid="{00000000-0005-0000-0000-00005CD60000}"/>
    <cellStyle name="Uwaga 2" xfId="35470" xr:uid="{00000000-0005-0000-0000-00005DD60000}"/>
    <cellStyle name="Uwaga 3" xfId="35471" xr:uid="{00000000-0005-0000-0000-00005ED60000}"/>
    <cellStyle name="Uwaga_AVA DVA EL" xfId="35472" xr:uid="{00000000-0005-0000-0000-00005FD60000}"/>
    <cellStyle name="Valuta (0)_Costi" xfId="35473" xr:uid="{00000000-0005-0000-0000-000060D60000}"/>
    <cellStyle name="Valuta 2" xfId="11927" xr:uid="{00000000-0005-0000-0000-000061D60000}"/>
    <cellStyle name="Valuta 2 2" xfId="35474" xr:uid="{00000000-0005-0000-0000-000062D60000}"/>
    <cellStyle name="Valuta 2 2 2" xfId="35475" xr:uid="{00000000-0005-0000-0000-000063D60000}"/>
    <cellStyle name="Valuta 2 2 3" xfId="35476" xr:uid="{00000000-0005-0000-0000-000064D60000}"/>
    <cellStyle name="Valuta 2 2_AVA DVA EL" xfId="35477" xr:uid="{00000000-0005-0000-0000-000065D60000}"/>
    <cellStyle name="Valuta 2 3" xfId="35478" xr:uid="{00000000-0005-0000-0000-000066D60000}"/>
    <cellStyle name="Valuta 2 4" xfId="53146" xr:uid="{00000000-0005-0000-0000-000067D60000}"/>
    <cellStyle name="Valuta 2_AVA DVA EL" xfId="35479" xr:uid="{00000000-0005-0000-0000-000068D60000}"/>
    <cellStyle name="Valuta 3" xfId="11928" xr:uid="{00000000-0005-0000-0000-000069D60000}"/>
    <cellStyle name="Valuta 3 2" xfId="35480" xr:uid="{00000000-0005-0000-0000-00006AD60000}"/>
    <cellStyle name="Valuta 3 2 2" xfId="35481" xr:uid="{00000000-0005-0000-0000-00006BD60000}"/>
    <cellStyle name="Valuta 3 2 3" xfId="35482" xr:uid="{00000000-0005-0000-0000-00006CD60000}"/>
    <cellStyle name="Valuta 3 2_AVA DVA EL" xfId="35483" xr:uid="{00000000-0005-0000-0000-00006DD60000}"/>
    <cellStyle name="Valuta 3 3" xfId="35484" xr:uid="{00000000-0005-0000-0000-00006ED60000}"/>
    <cellStyle name="Valuta 3 4" xfId="53147" xr:uid="{00000000-0005-0000-0000-00006FD60000}"/>
    <cellStyle name="Valuta 3_AVA DVA EL" xfId="35485" xr:uid="{00000000-0005-0000-0000-000070D60000}"/>
    <cellStyle name="Valuta 4" xfId="35486" xr:uid="{00000000-0005-0000-0000-000071D60000}"/>
    <cellStyle name="Valuta 4 2" xfId="35487" xr:uid="{00000000-0005-0000-0000-000072D60000}"/>
    <cellStyle name="Valuta 4 3" xfId="35488" xr:uid="{00000000-0005-0000-0000-000073D60000}"/>
    <cellStyle name="Valuta 4 4" xfId="53148" xr:uid="{00000000-0005-0000-0000-000074D60000}"/>
    <cellStyle name="Valuta 4_AVA DVA EL" xfId="35489" xr:uid="{00000000-0005-0000-0000-000075D60000}"/>
    <cellStyle name="Varseltekst" xfId="36285" xr:uid="{00000000-0005-0000-0000-000076D60000}"/>
    <cellStyle name="Varseltekst 2" xfId="11929" xr:uid="{00000000-0005-0000-0000-000077D60000}"/>
    <cellStyle name="Varseltekst 2 2" xfId="35490" xr:uid="{00000000-0005-0000-0000-000078D60000}"/>
    <cellStyle name="Varseltekst 2 2 2" xfId="35491" xr:uid="{00000000-0005-0000-0000-000079D60000}"/>
    <cellStyle name="Varseltekst 2 2 3" xfId="35492" xr:uid="{00000000-0005-0000-0000-00007AD60000}"/>
    <cellStyle name="Varseltekst 2 2 4" xfId="40234" xr:uid="{00000000-0005-0000-0000-00007BD60000}"/>
    <cellStyle name="Varseltekst 2 2_AVA DVA EL" xfId="35493" xr:uid="{00000000-0005-0000-0000-00007CD60000}"/>
    <cellStyle name="Varseltekst 2 3" xfId="40235" xr:uid="{00000000-0005-0000-0000-00007DD60000}"/>
    <cellStyle name="Varseltekst 2 4" xfId="53149" xr:uid="{00000000-0005-0000-0000-00007ED60000}"/>
    <cellStyle name="Varseltekst 2 5" xfId="53150" xr:uid="{00000000-0005-0000-0000-00007FD60000}"/>
    <cellStyle name="Varseltekst 2_A02" xfId="55763" xr:uid="{9FD359CF-65F4-4F96-B1E7-9DBC9A948CDA}"/>
    <cellStyle name="Varseltekst 3" xfId="35494" xr:uid="{00000000-0005-0000-0000-000081D60000}"/>
    <cellStyle name="Varseltekst 3 2" xfId="35495" xr:uid="{00000000-0005-0000-0000-000082D60000}"/>
    <cellStyle name="Varseltekst 3 3" xfId="40236" xr:uid="{00000000-0005-0000-0000-000083D60000}"/>
    <cellStyle name="Varseltekst 3_A02" xfId="55764" xr:uid="{B5CA453A-7834-4249-839C-A6B88C74602C}"/>
    <cellStyle name="Varseltekst 4" xfId="35496" xr:uid="{00000000-0005-0000-0000-000085D60000}"/>
    <cellStyle name="Varseltekst 4 2" xfId="35497" xr:uid="{00000000-0005-0000-0000-000086D60000}"/>
    <cellStyle name="Varseltekst 4 3" xfId="35498" xr:uid="{00000000-0005-0000-0000-000087D60000}"/>
    <cellStyle name="Varseltekst 4 4" xfId="40237" xr:uid="{00000000-0005-0000-0000-000088D60000}"/>
    <cellStyle name="Varseltekst 4_AVA DVA EL" xfId="35499" xr:uid="{00000000-0005-0000-0000-000089D60000}"/>
    <cellStyle name="Varseltekst 5" xfId="35500" xr:uid="{00000000-0005-0000-0000-00008AD60000}"/>
    <cellStyle name="Varseltekst 6" xfId="35501" xr:uid="{00000000-0005-0000-0000-00008BD60000}"/>
    <cellStyle name="Varseltekst 7" xfId="53151" xr:uid="{00000000-0005-0000-0000-00008CD60000}"/>
    <cellStyle name="Varseltekst_4Q16" xfId="53152" xr:uid="{00000000-0005-0000-0000-00008DD60000}"/>
    <cellStyle name="w" xfId="35502" xr:uid="{00000000-0005-0000-0000-00008ED60000}"/>
    <cellStyle name="w 2" xfId="35503" xr:uid="{00000000-0005-0000-0000-00008FD60000}"/>
    <cellStyle name="w 3" xfId="35504" xr:uid="{00000000-0005-0000-0000-000090D60000}"/>
    <cellStyle name="w_3. Chng in credit spreads" xfId="53153" xr:uid="{00000000-0005-0000-0000-000091D60000}"/>
    <cellStyle name="w_3. Chng in credit spreads 2" xfId="53154" xr:uid="{00000000-0005-0000-0000-000092D60000}"/>
    <cellStyle name="w_3. Chng in credit spreads_Månedsanalyse" xfId="53155" xr:uid="{00000000-0005-0000-0000-000093D60000}"/>
    <cellStyle name="w_7. Other MTM adjustments" xfId="53156" xr:uid="{00000000-0005-0000-0000-000094D60000}"/>
    <cellStyle name="w_7. Other MTM adjustments 2" xfId="53157" xr:uid="{00000000-0005-0000-0000-000095D60000}"/>
    <cellStyle name="w_7. Other MTM adjustments_Månedsanalyse" xfId="53158" xr:uid="{00000000-0005-0000-0000-000096D60000}"/>
    <cellStyle name="w_AVA DVA EL" xfId="35505" xr:uid="{00000000-0005-0000-0000-000097D60000}"/>
    <cellStyle name="w_Avkortning" xfId="53159" xr:uid="{00000000-0005-0000-0000-000098D60000}"/>
    <cellStyle name="w_Balanse bankkonsern" xfId="35506" xr:uid="{00000000-0005-0000-0000-000099D60000}"/>
    <cellStyle name="w_Balanse bankkonsern_Avkortning" xfId="53160" xr:uid="{00000000-0005-0000-0000-00009AD60000}"/>
    <cellStyle name="w_Balanse bankkonsern_Desember 2017" xfId="53161" xr:uid="{00000000-0005-0000-0000-00009BD60000}"/>
    <cellStyle name="w_Balanse bankkonsern_Note Bank" xfId="53162" xr:uid="{00000000-0005-0000-0000-00009CD60000}"/>
    <cellStyle name="w_Balanse bankkonsern_Note Bankkonsern" xfId="53163" xr:uid="{00000000-0005-0000-0000-00009DD60000}"/>
    <cellStyle name="w_Balanse bankkonsern_September 2017" xfId="53164" xr:uid="{00000000-0005-0000-0000-00009ED60000}"/>
    <cellStyle name="w_Desember 2017" xfId="53165" xr:uid="{00000000-0005-0000-0000-00009FD60000}"/>
    <cellStyle name="w_Juni 2017" xfId="35507" xr:uid="{00000000-0005-0000-0000-0000A0D60000}"/>
    <cellStyle name="w_Juni 2017_Avkortning" xfId="53166" xr:uid="{00000000-0005-0000-0000-0000A1D60000}"/>
    <cellStyle name="w_Juni 2017_Desember 2017" xfId="53167" xr:uid="{00000000-0005-0000-0000-0000A2D60000}"/>
    <cellStyle name="w_Manuell input" xfId="53168" xr:uid="{00000000-0005-0000-0000-0000A4D60000}"/>
    <cellStyle name="w_Manuell input_Månedsanalyse" xfId="53169" xr:uid="{00000000-0005-0000-0000-0000A5D60000}"/>
    <cellStyle name="w_Månedsanalyse" xfId="53170" xr:uid="{00000000-0005-0000-0000-0000A3D60000}"/>
    <cellStyle name="w_Note Bank" xfId="53171" xr:uid="{00000000-0005-0000-0000-0000A6D60000}"/>
    <cellStyle name="w_Note Bankkonsern" xfId="53172" xr:uid="{00000000-0005-0000-0000-0000A7D60000}"/>
    <cellStyle name="w_Results &amp; key fig." xfId="53173" xr:uid="{00000000-0005-0000-0000-0000A8D60000}"/>
    <cellStyle name="w_SAP data_link" xfId="53174" xr:uid="{00000000-0005-0000-0000-0000A9D60000}"/>
    <cellStyle name="w_SAP data_link 2" xfId="53175" xr:uid="{00000000-0005-0000-0000-0000AAD60000}"/>
    <cellStyle name="w_SAP data_link_Månedsanalyse" xfId="53176" xr:uid="{00000000-0005-0000-0000-0000ABD60000}"/>
    <cellStyle name="w_September 2017" xfId="53177" xr:uid="{00000000-0005-0000-0000-0000ACD60000}"/>
    <cellStyle name="w_September 2017_1" xfId="53178" xr:uid="{00000000-0005-0000-0000-0000ADD60000}"/>
    <cellStyle name="Warburg" xfId="35508" xr:uid="{00000000-0005-0000-0000-0000B0D60000}"/>
    <cellStyle name="Warburg 2" xfId="35509" xr:uid="{00000000-0005-0000-0000-0000B1D60000}"/>
    <cellStyle name="Warburg 3" xfId="35510" xr:uid="{00000000-0005-0000-0000-0000B2D60000}"/>
    <cellStyle name="Warburg_AVA DVA EL" xfId="35511"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2" xr:uid="{00000000-0005-0000-0000-0000B8D60000}"/>
    <cellStyle name="Warning Text 2 2 2 2" xfId="35513" xr:uid="{00000000-0005-0000-0000-0000B9D60000}"/>
    <cellStyle name="Warning Text 2 2 2 3" xfId="35514" xr:uid="{00000000-0005-0000-0000-0000BAD60000}"/>
    <cellStyle name="Warning Text 2 2 2_AVA DVA EL" xfId="35515" xr:uid="{00000000-0005-0000-0000-0000BBD60000}"/>
    <cellStyle name="Warning Text 2 2 3" xfId="35516" xr:uid="{00000000-0005-0000-0000-0000BCD60000}"/>
    <cellStyle name="Warning Text 2 2 3 2" xfId="35517" xr:uid="{00000000-0005-0000-0000-0000BDD60000}"/>
    <cellStyle name="Warning Text 2 2 3 3" xfId="35518" xr:uid="{00000000-0005-0000-0000-0000BED60000}"/>
    <cellStyle name="Warning Text 2 2 3_AVA DVA EL" xfId="35519" xr:uid="{00000000-0005-0000-0000-0000BFD60000}"/>
    <cellStyle name="Warning Text 2 2 4" xfId="35520" xr:uid="{00000000-0005-0000-0000-0000C0D60000}"/>
    <cellStyle name="Warning Text 2 2 4 2" xfId="35521" xr:uid="{00000000-0005-0000-0000-0000C1D60000}"/>
    <cellStyle name="Warning Text 2 2 4 3" xfId="35522" xr:uid="{00000000-0005-0000-0000-0000C2D60000}"/>
    <cellStyle name="Warning Text 2 2 4_AVA DVA EL" xfId="35523" xr:uid="{00000000-0005-0000-0000-0000C3D60000}"/>
    <cellStyle name="Warning Text 2 2 5" xfId="35524" xr:uid="{00000000-0005-0000-0000-0000C4D60000}"/>
    <cellStyle name="Warning Text 2 2 5 2" xfId="35525" xr:uid="{00000000-0005-0000-0000-0000C5D60000}"/>
    <cellStyle name="Warning Text 2 2 5 3" xfId="35526" xr:uid="{00000000-0005-0000-0000-0000C6D60000}"/>
    <cellStyle name="Warning Text 2 2 5_AVA DVA EL" xfId="35527" xr:uid="{00000000-0005-0000-0000-0000C7D60000}"/>
    <cellStyle name="Warning Text 2 2 6" xfId="35528" xr:uid="{00000000-0005-0000-0000-0000C8D60000}"/>
    <cellStyle name="Warning Text 2 2 6 2" xfId="35529" xr:uid="{00000000-0005-0000-0000-0000C9D60000}"/>
    <cellStyle name="Warning Text 2 2 6 3" xfId="35530" xr:uid="{00000000-0005-0000-0000-0000CAD60000}"/>
    <cellStyle name="Warning Text 2 2 6_AVA DVA EL" xfId="35531" xr:uid="{00000000-0005-0000-0000-0000CBD60000}"/>
    <cellStyle name="Warning Text 2 2 7" xfId="35532" xr:uid="{00000000-0005-0000-0000-0000CCD60000}"/>
    <cellStyle name="Warning Text 2 2_AVA DVA EL" xfId="35533" xr:uid="{00000000-0005-0000-0000-0000CDD60000}"/>
    <cellStyle name="Warning Text 2 3" xfId="35534" xr:uid="{00000000-0005-0000-0000-0000CED60000}"/>
    <cellStyle name="Warning Text 2 3 2" xfId="35535" xr:uid="{00000000-0005-0000-0000-0000CFD60000}"/>
    <cellStyle name="Warning Text 2 3 3" xfId="35536" xr:uid="{00000000-0005-0000-0000-0000D0D60000}"/>
    <cellStyle name="Warning Text 2 3_AVA DVA EL" xfId="35537" xr:uid="{00000000-0005-0000-0000-0000D1D60000}"/>
    <cellStyle name="Warning Text 2 4" xfId="35538" xr:uid="{00000000-0005-0000-0000-0000D2D60000}"/>
    <cellStyle name="Warning Text 2 4 2" xfId="35539" xr:uid="{00000000-0005-0000-0000-0000D3D60000}"/>
    <cellStyle name="Warning Text 2 4 3" xfId="35540" xr:uid="{00000000-0005-0000-0000-0000D4D60000}"/>
    <cellStyle name="Warning Text 2 4_AVA DVA EL" xfId="35541" xr:uid="{00000000-0005-0000-0000-0000D5D60000}"/>
    <cellStyle name="Warning Text 2 5" xfId="35542" xr:uid="{00000000-0005-0000-0000-0000D6D60000}"/>
    <cellStyle name="Warning Text 2 6" xfId="53179" xr:uid="{00000000-0005-0000-0000-0000D7D60000}"/>
    <cellStyle name="Warning Text 2_4Q16" xfId="35543" xr:uid="{00000000-0005-0000-0000-0000D8D60000}"/>
    <cellStyle name="Warning Text 3" xfId="11934" xr:uid="{00000000-0005-0000-0000-0000D9D60000}"/>
    <cellStyle name="Warning Text 3 2" xfId="35544" xr:uid="{00000000-0005-0000-0000-0000DAD60000}"/>
    <cellStyle name="Warning Text 3 3" xfId="35545" xr:uid="{00000000-0005-0000-0000-0000DBD60000}"/>
    <cellStyle name="Warning Text 3_AVA DVA EL" xfId="35546" xr:uid="{00000000-0005-0000-0000-0000DCD60000}"/>
    <cellStyle name="Warning Text 4" xfId="11935" xr:uid="{00000000-0005-0000-0000-0000DDD60000}"/>
    <cellStyle name="Warning Text 4 2" xfId="35547" xr:uid="{00000000-0005-0000-0000-0000DED60000}"/>
    <cellStyle name="Warning Text 4 2 2" xfId="35548" xr:uid="{00000000-0005-0000-0000-0000DFD60000}"/>
    <cellStyle name="Warning Text 4 2 3" xfId="35549" xr:uid="{00000000-0005-0000-0000-0000E0D60000}"/>
    <cellStyle name="Warning Text 4 2_AVA DVA EL" xfId="35550" xr:uid="{00000000-0005-0000-0000-0000E1D60000}"/>
    <cellStyle name="Warning Text 4 3" xfId="35551" xr:uid="{00000000-0005-0000-0000-0000E2D60000}"/>
    <cellStyle name="Warning Text 4 3 2" xfId="35552" xr:uid="{00000000-0005-0000-0000-0000E3D60000}"/>
    <cellStyle name="Warning Text 4 3 3" xfId="35553" xr:uid="{00000000-0005-0000-0000-0000E4D60000}"/>
    <cellStyle name="Warning Text 4 3_AVA DVA EL" xfId="35554" xr:uid="{00000000-0005-0000-0000-0000E5D60000}"/>
    <cellStyle name="Warning Text 4 4" xfId="35555" xr:uid="{00000000-0005-0000-0000-0000E6D60000}"/>
    <cellStyle name="Warning Text 4 5" xfId="35556" xr:uid="{00000000-0005-0000-0000-0000E7D60000}"/>
    <cellStyle name="Warning Text 4_AVA DVA EL" xfId="35557" xr:uid="{00000000-0005-0000-0000-0000E8D60000}"/>
    <cellStyle name="Warning Text 5" xfId="11936" xr:uid="{00000000-0005-0000-0000-0000E9D60000}"/>
    <cellStyle name="Warning Text 5 2" xfId="35558" xr:uid="{00000000-0005-0000-0000-0000EAD60000}"/>
    <cellStyle name="Warning Text 5 3" xfId="35559" xr:uid="{00000000-0005-0000-0000-0000EBD60000}"/>
    <cellStyle name="Warning Text 5_AVA DVA EL" xfId="35560" xr:uid="{00000000-0005-0000-0000-0000ECD60000}"/>
    <cellStyle name="Warning Text 6" xfId="11937" xr:uid="{00000000-0005-0000-0000-0000EDD60000}"/>
    <cellStyle name="Warning Text 6 2" xfId="35561" xr:uid="{00000000-0005-0000-0000-0000EED60000}"/>
    <cellStyle name="Warning Text 6 3" xfId="35562" xr:uid="{00000000-0005-0000-0000-0000EFD60000}"/>
    <cellStyle name="Warning Text 6_AVA DVA EL" xfId="35563"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4"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46"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80"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5" xr:uid="{00000000-0005-0000-0000-000000D70000}"/>
    <cellStyle name="Year 2 2_3. Chng in credit spreads" xfId="53181" xr:uid="{00000000-0005-0000-0000-000001D70000}"/>
    <cellStyle name="Year 2 3" xfId="11952" xr:uid="{00000000-0005-0000-0000-000002D70000}"/>
    <cellStyle name="Year 2 3 2" xfId="11953" xr:uid="{00000000-0005-0000-0000-000003D70000}"/>
    <cellStyle name="Year 2 3 2 2" xfId="53182"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49" xr:uid="{00000000-0005-0000-0000-00000AD70000}"/>
    <cellStyle name="Year 2 3 9" xfId="36777" xr:uid="{00000000-0005-0000-0000-00000BD70000}"/>
    <cellStyle name="Year 2 3_3. Chng in credit spreads" xfId="53183"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27" xr:uid="{00000000-0005-0000-0000-00002CD70000}"/>
    <cellStyle name="Year 2 9" xfId="36947" xr:uid="{00000000-0005-0000-0000-00002DD70000}"/>
    <cellStyle name="Year 2_3. Chng in credit spreads" xfId="53184" xr:uid="{00000000-0005-0000-0000-00002ED70000}"/>
    <cellStyle name="Year 3" xfId="11990" xr:uid="{00000000-0005-0000-0000-00002FD70000}"/>
    <cellStyle name="Year 3 2" xfId="11991" xr:uid="{00000000-0005-0000-0000-000030D70000}"/>
    <cellStyle name="Year 3 2 2" xfId="35565" xr:uid="{00000000-0005-0000-0000-000031D70000}"/>
    <cellStyle name="Year 3 2 2 2" xfId="53185" xr:uid="{00000000-0005-0000-0000-000032D70000}"/>
    <cellStyle name="Year 3 2 3" xfId="35566" xr:uid="{00000000-0005-0000-0000-000033D70000}"/>
    <cellStyle name="Year 3 2_3. Chng in credit spreads" xfId="53186" xr:uid="{00000000-0005-0000-0000-000034D70000}"/>
    <cellStyle name="Year 3 3" xfId="11992" xr:uid="{00000000-0005-0000-0000-000035D70000}"/>
    <cellStyle name="Year 3 3 2" xfId="53187"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4" xr:uid="{00000000-0005-0000-0000-00003BD70000}"/>
    <cellStyle name="Year 3_3. Chng in credit spreads" xfId="53188" xr:uid="{00000000-0005-0000-0000-00003CD70000}"/>
    <cellStyle name="Year 4" xfId="11997" xr:uid="{00000000-0005-0000-0000-00003DD70000}"/>
    <cellStyle name="Year 4 2" xfId="11998" xr:uid="{00000000-0005-0000-0000-00003ED70000}"/>
    <cellStyle name="Year 4 2 2" xfId="53189"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48" xr:uid="{00000000-0005-0000-0000-000045D70000}"/>
    <cellStyle name="Year 4 9" xfId="36776" xr:uid="{00000000-0005-0000-0000-000046D70000}"/>
    <cellStyle name="Year 4_3. Chng in credit spreads" xfId="53190"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28" xr:uid="{00000000-0005-0000-0000-000067D70000}"/>
    <cellStyle name="Year_1" xfId="53191" xr:uid="{00000000-0005-0000-0000-000068D70000}"/>
    <cellStyle name="YearFormat" xfId="35567" xr:uid="{00000000-0005-0000-0000-000069D70000}"/>
    <cellStyle name="YearFormat 2" xfId="35568" xr:uid="{00000000-0005-0000-0000-00006AD70000}"/>
    <cellStyle name="YearFormat 3" xfId="35569" xr:uid="{00000000-0005-0000-0000-00006BD70000}"/>
    <cellStyle name="YearFormat 4" xfId="40238" xr:uid="{00000000-0005-0000-0000-00006CD70000}"/>
    <cellStyle name="YearFormat_AVA DVA EL" xfId="35570" xr:uid="{00000000-0005-0000-0000-00006DD70000}"/>
    <cellStyle name="Yen" xfId="35571" xr:uid="{00000000-0005-0000-0000-00006ED70000}"/>
    <cellStyle name="Yen 2" xfId="35572" xr:uid="{00000000-0005-0000-0000-00006FD70000}"/>
    <cellStyle name="Yen 3" xfId="35573" xr:uid="{00000000-0005-0000-0000-000070D70000}"/>
    <cellStyle name="Yen_AVA DVA EL" xfId="35574" xr:uid="{00000000-0005-0000-0000-000071D70000}"/>
    <cellStyle name="Złe" xfId="35575" xr:uid="{00000000-0005-0000-0000-000072D70000}"/>
    <cellStyle name="Złe 2" xfId="35576" xr:uid="{00000000-0005-0000-0000-000073D70000}"/>
    <cellStyle name="Złe 3" xfId="35577" xr:uid="{00000000-0005-0000-0000-000074D70000}"/>
    <cellStyle name="Złe_AVA DVA EL" xfId="35578"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6"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50" xr:uid="{00000000-0005-0000-0000-0000EDBB0000}"/>
    <cellStyle name="Összesen 3 13" xfId="36778"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47" xr:uid="{00000000-0005-0000-0000-000027BC0000}"/>
    <cellStyle name="Összesen_A02" xfId="55765" xr:uid="{2F4979C6-4F68-464D-ABE3-D803D4322912}"/>
    <cellStyle name="Акцент1" xfId="35579" xr:uid="{00000000-0005-0000-0000-000076D70000}"/>
    <cellStyle name="Акцент1 2" xfId="35580" xr:uid="{00000000-0005-0000-0000-000077D70000}"/>
    <cellStyle name="Акцент1 3" xfId="35581" xr:uid="{00000000-0005-0000-0000-000078D70000}"/>
    <cellStyle name="Акцент1_AVA DVA EL" xfId="35582" xr:uid="{00000000-0005-0000-0000-000079D70000}"/>
    <cellStyle name="Акцент2" xfId="35583" xr:uid="{00000000-0005-0000-0000-00007AD70000}"/>
    <cellStyle name="Акцент2 2" xfId="35584" xr:uid="{00000000-0005-0000-0000-00007BD70000}"/>
    <cellStyle name="Акцент2 3" xfId="35585" xr:uid="{00000000-0005-0000-0000-00007CD70000}"/>
    <cellStyle name="Акцент2_AVA DVA EL" xfId="35586" xr:uid="{00000000-0005-0000-0000-00007DD70000}"/>
    <cellStyle name="Акцент3" xfId="35587" xr:uid="{00000000-0005-0000-0000-00007ED70000}"/>
    <cellStyle name="Акцент3 2" xfId="35588" xr:uid="{00000000-0005-0000-0000-00007FD70000}"/>
    <cellStyle name="Акцент3 3" xfId="35589" xr:uid="{00000000-0005-0000-0000-000080D70000}"/>
    <cellStyle name="Акцент3_AVA DVA EL" xfId="35590" xr:uid="{00000000-0005-0000-0000-000081D70000}"/>
    <cellStyle name="Акцент4" xfId="35591" xr:uid="{00000000-0005-0000-0000-000082D70000}"/>
    <cellStyle name="Акцент4 2" xfId="35592" xr:uid="{00000000-0005-0000-0000-000083D70000}"/>
    <cellStyle name="Акцент4 3" xfId="35593" xr:uid="{00000000-0005-0000-0000-000084D70000}"/>
    <cellStyle name="Акцент4_AVA DVA EL" xfId="35594" xr:uid="{00000000-0005-0000-0000-000085D70000}"/>
    <cellStyle name="Акцент5" xfId="35595" xr:uid="{00000000-0005-0000-0000-000086D70000}"/>
    <cellStyle name="Акцент5 2" xfId="35596" xr:uid="{00000000-0005-0000-0000-000087D70000}"/>
    <cellStyle name="Акцент5 3" xfId="35597" xr:uid="{00000000-0005-0000-0000-000088D70000}"/>
    <cellStyle name="Акцент5_AVA DVA EL" xfId="35598" xr:uid="{00000000-0005-0000-0000-000089D70000}"/>
    <cellStyle name="Акцент6" xfId="35599" xr:uid="{00000000-0005-0000-0000-00008AD70000}"/>
    <cellStyle name="Акцент6 2" xfId="35600" xr:uid="{00000000-0005-0000-0000-00008BD70000}"/>
    <cellStyle name="Акцент6 3" xfId="35601" xr:uid="{00000000-0005-0000-0000-00008CD70000}"/>
    <cellStyle name="Акцент6_AVA DVA EL" xfId="35602" xr:uid="{00000000-0005-0000-0000-00008DD70000}"/>
    <cellStyle name="Ввод " xfId="35603" xr:uid="{00000000-0005-0000-0000-00008ED70000}"/>
    <cellStyle name="Ввод  2" xfId="35604" xr:uid="{00000000-0005-0000-0000-00008FD70000}"/>
    <cellStyle name="Ввод  3" xfId="35605" xr:uid="{00000000-0005-0000-0000-000090D70000}"/>
    <cellStyle name="Ввод  4" xfId="40239" xr:uid="{00000000-0005-0000-0000-000091D70000}"/>
    <cellStyle name="Ввод _AVA DVA EL" xfId="35606" xr:uid="{00000000-0005-0000-0000-000092D70000}"/>
    <cellStyle name="Вывод" xfId="35607" xr:uid="{00000000-0005-0000-0000-000093D70000}"/>
    <cellStyle name="Вывод 2" xfId="35608" xr:uid="{00000000-0005-0000-0000-000094D70000}"/>
    <cellStyle name="Вывод 3" xfId="35609" xr:uid="{00000000-0005-0000-0000-000095D70000}"/>
    <cellStyle name="Вывод_AVA DVA EL" xfId="35610" xr:uid="{00000000-0005-0000-0000-000096D70000}"/>
    <cellStyle name="Вычисление" xfId="35611" xr:uid="{00000000-0005-0000-0000-000097D70000}"/>
    <cellStyle name="Вычисление 2" xfId="35612" xr:uid="{00000000-0005-0000-0000-000098D70000}"/>
    <cellStyle name="Вычисление 3" xfId="35613" xr:uid="{00000000-0005-0000-0000-000099D70000}"/>
    <cellStyle name="Вычисление_AVA DVA EL" xfId="35614" xr:uid="{00000000-0005-0000-0000-00009AD70000}"/>
    <cellStyle name="Гиперссылка 2" xfId="35615" xr:uid="{00000000-0005-0000-0000-00009BD70000}"/>
    <cellStyle name="Гиперссылка 2 2" xfId="35616" xr:uid="{00000000-0005-0000-0000-00009CD70000}"/>
    <cellStyle name="Гиперссылка 2 3" xfId="35617" xr:uid="{00000000-0005-0000-0000-00009DD70000}"/>
    <cellStyle name="Гиперссылка 2_AVA DVA EL" xfId="35618" xr:uid="{00000000-0005-0000-0000-00009ED70000}"/>
    <cellStyle name="Заголовок 1" xfId="35619" xr:uid="{00000000-0005-0000-0000-00009FD70000}"/>
    <cellStyle name="Заголовок 1 2" xfId="35620" xr:uid="{00000000-0005-0000-0000-0000A0D70000}"/>
    <cellStyle name="Заголовок 1 3" xfId="35621" xr:uid="{00000000-0005-0000-0000-0000A1D70000}"/>
    <cellStyle name="Заголовок 1_AVA DVA EL" xfId="35622" xr:uid="{00000000-0005-0000-0000-0000A2D70000}"/>
    <cellStyle name="Заголовок 2" xfId="35623" xr:uid="{00000000-0005-0000-0000-0000A3D70000}"/>
    <cellStyle name="Заголовок 2 2" xfId="35624" xr:uid="{00000000-0005-0000-0000-0000A4D70000}"/>
    <cellStyle name="Заголовок 2 3" xfId="35625" xr:uid="{00000000-0005-0000-0000-0000A5D70000}"/>
    <cellStyle name="Заголовок 2_AVA DVA EL" xfId="35626" xr:uid="{00000000-0005-0000-0000-0000A6D70000}"/>
    <cellStyle name="Заголовок 3" xfId="35627" xr:uid="{00000000-0005-0000-0000-0000A7D70000}"/>
    <cellStyle name="Заголовок 3 2" xfId="35628" xr:uid="{00000000-0005-0000-0000-0000A8D70000}"/>
    <cellStyle name="Заголовок 3 3" xfId="35629" xr:uid="{00000000-0005-0000-0000-0000A9D70000}"/>
    <cellStyle name="Заголовок 3_AVA DVA EL" xfId="35630" xr:uid="{00000000-0005-0000-0000-0000AAD70000}"/>
    <cellStyle name="Заголовок 4" xfId="35631" xr:uid="{00000000-0005-0000-0000-0000ABD70000}"/>
    <cellStyle name="Заголовок 4 2" xfId="35632" xr:uid="{00000000-0005-0000-0000-0000ACD70000}"/>
    <cellStyle name="Заголовок 4 3" xfId="35633" xr:uid="{00000000-0005-0000-0000-0000ADD70000}"/>
    <cellStyle name="Заголовок 4_AVA DVA EL" xfId="35634" xr:uid="{00000000-0005-0000-0000-0000AED70000}"/>
    <cellStyle name="Итог" xfId="35635" xr:uid="{00000000-0005-0000-0000-0000AFD70000}"/>
    <cellStyle name="Итог 2" xfId="35636" xr:uid="{00000000-0005-0000-0000-0000B0D70000}"/>
    <cellStyle name="Итог 3" xfId="35637" xr:uid="{00000000-0005-0000-0000-0000B1D70000}"/>
    <cellStyle name="Итог_AVA DVA EL" xfId="35638" xr:uid="{00000000-0005-0000-0000-0000B2D70000}"/>
    <cellStyle name="Контрольная ячейка" xfId="35639" xr:uid="{00000000-0005-0000-0000-0000B3D70000}"/>
    <cellStyle name="Контрольная ячейка 2" xfId="35640" xr:uid="{00000000-0005-0000-0000-0000B4D70000}"/>
    <cellStyle name="Контрольная ячейка 3" xfId="35641" xr:uid="{00000000-0005-0000-0000-0000B5D70000}"/>
    <cellStyle name="Контрольная ячейка_AVA DVA EL" xfId="35642" xr:uid="{00000000-0005-0000-0000-0000B6D70000}"/>
    <cellStyle name="Название" xfId="35643" xr:uid="{00000000-0005-0000-0000-0000B7D70000}"/>
    <cellStyle name="Название 2" xfId="35644" xr:uid="{00000000-0005-0000-0000-0000B8D70000}"/>
    <cellStyle name="Название 3" xfId="35645" xr:uid="{00000000-0005-0000-0000-0000B9D70000}"/>
    <cellStyle name="Название_AVA DVA EL" xfId="35646" xr:uid="{00000000-0005-0000-0000-0000BAD70000}"/>
    <cellStyle name="Нейтральный" xfId="35647" xr:uid="{00000000-0005-0000-0000-0000BBD70000}"/>
    <cellStyle name="Нейтральный 2" xfId="35648" xr:uid="{00000000-0005-0000-0000-0000BCD70000}"/>
    <cellStyle name="Нейтральный 3" xfId="35649" xr:uid="{00000000-0005-0000-0000-0000BDD70000}"/>
    <cellStyle name="Нейтральный_AVA DVA EL" xfId="35650" xr:uid="{00000000-0005-0000-0000-0000BED70000}"/>
    <cellStyle name="Обычный 2" xfId="40240" xr:uid="{00000000-0005-0000-0000-0000BFD70000}"/>
    <cellStyle name="Обычный_Книга2" xfId="35651" xr:uid="{00000000-0005-0000-0000-0000C0D70000}"/>
    <cellStyle name="Плохой" xfId="35652" xr:uid="{00000000-0005-0000-0000-0000C1D70000}"/>
    <cellStyle name="Плохой 2" xfId="35653" xr:uid="{00000000-0005-0000-0000-0000C2D70000}"/>
    <cellStyle name="Плохой 3" xfId="35654" xr:uid="{00000000-0005-0000-0000-0000C3D70000}"/>
    <cellStyle name="Плохой_AVA DVA EL" xfId="35655" xr:uid="{00000000-0005-0000-0000-0000C4D70000}"/>
    <cellStyle name="Пояснение" xfId="35656" xr:uid="{00000000-0005-0000-0000-0000C5D70000}"/>
    <cellStyle name="Пояснение 2" xfId="35657" xr:uid="{00000000-0005-0000-0000-0000C6D70000}"/>
    <cellStyle name="Пояснение 3" xfId="35658" xr:uid="{00000000-0005-0000-0000-0000C7D70000}"/>
    <cellStyle name="Пояснение_AVA DVA EL" xfId="35659" xr:uid="{00000000-0005-0000-0000-0000C8D70000}"/>
    <cellStyle name="Примечание" xfId="35660" xr:uid="{00000000-0005-0000-0000-0000C9D70000}"/>
    <cellStyle name="Примечание 2" xfId="35661" xr:uid="{00000000-0005-0000-0000-0000CAD70000}"/>
    <cellStyle name="Примечание 3" xfId="35662" xr:uid="{00000000-0005-0000-0000-0000CBD70000}"/>
    <cellStyle name="Примечание 4" xfId="53192" xr:uid="{00000000-0005-0000-0000-0000CCD70000}"/>
    <cellStyle name="Примечание_AVA DVA EL" xfId="35663" xr:uid="{00000000-0005-0000-0000-0000CDD70000}"/>
    <cellStyle name="Связанная ячейка" xfId="35664" xr:uid="{00000000-0005-0000-0000-0000CED70000}"/>
    <cellStyle name="Связанная ячейка 2" xfId="35665" xr:uid="{00000000-0005-0000-0000-0000CFD70000}"/>
    <cellStyle name="Связанная ячейка 3" xfId="35666" xr:uid="{00000000-0005-0000-0000-0000D0D70000}"/>
    <cellStyle name="Связанная ячейка_AVA DVA EL" xfId="35667" xr:uid="{00000000-0005-0000-0000-0000D1D70000}"/>
    <cellStyle name="Текст предупреждения" xfId="35668" xr:uid="{00000000-0005-0000-0000-0000D2D70000}"/>
    <cellStyle name="Текст предупреждения 2" xfId="35669" xr:uid="{00000000-0005-0000-0000-0000D3D70000}"/>
    <cellStyle name="Текст предупреждения 3" xfId="35670" xr:uid="{00000000-0005-0000-0000-0000D4D70000}"/>
    <cellStyle name="Текст предупреждения_AVA DVA EL" xfId="35671" xr:uid="{00000000-0005-0000-0000-0000D5D70000}"/>
    <cellStyle name="Финансовый 2" xfId="40241" xr:uid="{00000000-0005-0000-0000-0000D6D70000}"/>
    <cellStyle name="Финансовый_Книга2" xfId="35672" xr:uid="{00000000-0005-0000-0000-0000D7D70000}"/>
    <cellStyle name="Хороший" xfId="35673" xr:uid="{00000000-0005-0000-0000-0000D8D70000}"/>
    <cellStyle name="Хороший 2" xfId="35674" xr:uid="{00000000-0005-0000-0000-0000D9D70000}"/>
    <cellStyle name="Хороший 3" xfId="35675" xr:uid="{00000000-0005-0000-0000-0000DAD70000}"/>
    <cellStyle name="Хороший_AVA DVA EL" xfId="35676" xr:uid="{00000000-0005-0000-0000-0000DBD7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66FFFF"/>
      <color rgb="FFFFFF66"/>
      <color rgb="FF007272"/>
      <color rgb="FF00808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6.xml"/><Relationship Id="rId79" Type="http://schemas.openxmlformats.org/officeDocument/2006/relationships/externalLink" Target="externalLinks/externalLink1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externalLink" Target="externalLinks/externalLink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80" Type="http://schemas.openxmlformats.org/officeDocument/2006/relationships/externalLink" Target="externalLinks/externalLink12.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externalLink" Target="externalLinks/externalLink10.xml"/><Relationship Id="rId81" Type="http://schemas.openxmlformats.org/officeDocument/2006/relationships/theme" Target="theme/theme1.xml"/><Relationship Id="rId86"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8.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1</xdr:col>
      <xdr:colOff>834390</xdr:colOff>
      <xdr:row>17</xdr:row>
      <xdr:rowOff>85091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3857625</xdr:colOff>
      <xdr:row>29</xdr:row>
      <xdr:rowOff>110087</xdr:rowOff>
    </xdr:from>
    <xdr:to>
      <xdr:col>2</xdr:col>
      <xdr:colOff>4391025</xdr:colOff>
      <xdr:row>33</xdr:row>
      <xdr:rowOff>5782</xdr:rowOff>
    </xdr:to>
    <xdr:pic>
      <xdr:nvPicPr>
        <xdr:cNvPr id="13" name="Bilde 2">
          <a:extLst>
            <a:ext uri="{FF2B5EF4-FFF2-40B4-BE49-F238E27FC236}">
              <a16:creationId xmlns:a16="http://schemas.microsoft.com/office/drawing/2014/main" id="{2163F1DB-B9EA-4DB0-957C-E587BEAE32A4}"/>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4362450" y="5005937"/>
          <a:ext cx="533400" cy="5052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514350</xdr:colOff>
      <xdr:row>117</xdr:row>
      <xdr:rowOff>0</xdr:rowOff>
    </xdr:from>
    <xdr:ext cx="184731" cy="264560"/>
    <xdr:sp macro="" textlink="">
      <xdr:nvSpPr>
        <xdr:cNvPr id="4" name="TekstSylinder 3">
          <a:extLst>
            <a:ext uri="{FF2B5EF4-FFF2-40B4-BE49-F238E27FC236}">
              <a16:creationId xmlns:a16="http://schemas.microsoft.com/office/drawing/2014/main" id="{00000000-0008-0000-1A00-000004000000}"/>
            </a:ext>
          </a:extLst>
        </xdr:cNvPr>
        <xdr:cNvSpPr txBox="1"/>
      </xdr:nvSpPr>
      <xdr:spPr>
        <a:xfrm>
          <a:off x="12525375"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B70075/AppData/Local/Microsoft/Windows/Temporary%20Internet%20Files/Content.Outlook/CMGWVGGQ/11.Finanstilsynet/BK-NK/COREP_NK_2018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SheetMembers"/>
      <sheetName val="Index"/>
      <sheetName val="1"/>
      <sheetName val="2"/>
      <sheetName val="3"/>
      <sheetName val="4 manuell"/>
      <sheetName val="4"/>
      <sheetName val="6 manuell"/>
      <sheetName val="6.1"/>
      <sheetName val="6.2"/>
      <sheetName val="7"/>
      <sheetName val="7 Central govt"/>
      <sheetName val="7 Institutions"/>
      <sheetName val="7 Corporates"/>
      <sheetName val="7 Retail"/>
      <sheetName val="7 mortgages"/>
      <sheetName val="7 Equity"/>
      <sheetName val="7 Items"/>
      <sheetName val="8.1"/>
      <sheetName val="8.1 Other Corp"/>
      <sheetName val="8.1 mortages"/>
      <sheetName val="8.1 Retail"/>
      <sheetName val="8.1 SL"/>
      <sheetName val="8.1 SME"/>
      <sheetName val="8.2"/>
      <sheetName val="8.2 Other Corp"/>
      <sheetName val="8.2 SL"/>
      <sheetName val="8.2 SME"/>
      <sheetName val="8.2 mortgages"/>
      <sheetName val="8.2 retail"/>
      <sheetName val="9.1"/>
      <sheetName val="9.2"/>
      <sheetName val="9.4 EU"/>
      <sheetName val="9.4 NO"/>
      <sheetName val="13"/>
      <sheetName val="14"/>
      <sheetName val="15"/>
      <sheetName val="16"/>
      <sheetName val="17.01"/>
      <sheetName val="17.02"/>
      <sheetName val="18 "/>
      <sheetName val="19"/>
      <sheetName val="20"/>
      <sheetName val="21"/>
      <sheetName val="22"/>
      <sheetName val="23"/>
      <sheetName val="24"/>
      <sheetName val="25"/>
      <sheetName val="33"/>
      <sheetName val="40"/>
      <sheetName val="41"/>
      <sheetName val="42"/>
      <sheetName val="43"/>
      <sheetName val="44"/>
      <sheetName val="47"/>
    </sheetNames>
    <sheetDataSet>
      <sheetData sheetId="0">
        <row r="2">
          <cell r="A2" t="str">
            <v>CA=CALR</v>
          </cell>
        </row>
        <row r="3">
          <cell r="A3" t="str">
            <v>DP=2018.12</v>
          </cell>
        </row>
        <row r="4">
          <cell r="A4" t="str">
            <v>PE=2018.12</v>
          </cell>
        </row>
        <row r="5">
          <cell r="A5" t="str">
            <v>AU sum %</v>
          </cell>
        </row>
        <row r="6">
          <cell r="A6" t="str">
            <v>RU sum %</v>
          </cell>
        </row>
        <row r="7">
          <cell r="A7" t="str">
            <v>SC=NKR</v>
          </cell>
        </row>
        <row r="8">
          <cell r="A8" t="str">
            <v>VA=CURRENT</v>
          </cell>
        </row>
        <row r="9">
          <cell r="A9" t="str">
            <v>CC=NOK</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B1:O26"/>
  <sheetViews>
    <sheetView showGridLines="0" showRowColHeaders="0" tabSelected="1" showWhiteSpace="0" zoomScale="85" zoomScaleNormal="85" zoomScaleSheetLayoutView="100" zoomScalePageLayoutView="25" workbookViewId="0"/>
  </sheetViews>
  <sheetFormatPr baseColWidth="10" defaultColWidth="12.5703125" defaultRowHeight="11.25"/>
  <cols>
    <col min="1" max="1" width="2.7109375" style="3" customWidth="1"/>
    <col min="2" max="2" width="101" style="3" bestFit="1"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1" spans="2:15" ht="15" customHeight="1"/>
    <row r="2" spans="2:15" ht="33">
      <c r="B2" s="1818" t="s">
        <v>0</v>
      </c>
    </row>
    <row r="6" spans="2:15" ht="23.25">
      <c r="B6" s="122" t="s">
        <v>1</v>
      </c>
    </row>
    <row r="7" spans="2:15" ht="18">
      <c r="B7" s="123" t="s">
        <v>2</v>
      </c>
    </row>
    <row r="8" spans="2:15" ht="12">
      <c r="B8" s="121"/>
    </row>
    <row r="11" spans="2:15" ht="249.75">
      <c r="B11" s="1837" t="s">
        <v>2103</v>
      </c>
      <c r="C11" s="1837"/>
      <c r="D11" s="1837"/>
      <c r="E11" s="1837"/>
      <c r="F11" s="1837"/>
      <c r="H11"/>
      <c r="I11"/>
      <c r="J11"/>
      <c r="K11"/>
      <c r="L11"/>
      <c r="M11"/>
      <c r="N11"/>
      <c r="O11"/>
    </row>
    <row r="12" spans="2:15" ht="124.5">
      <c r="G12" s="120"/>
    </row>
    <row r="26" spans="4:4" ht="124.5">
      <c r="D26" s="120"/>
    </row>
  </sheetData>
  <sheetProtection formatCells="0" formatColumns="0" formatRows="0" insertColumns="0" insertRows="0" insertHyperlinks="0" deleteColumns="0" deleteRows="0" sort="0" autoFilter="0" pivotTables="0"/>
  <dataConsolidate/>
  <mergeCells count="1">
    <mergeCell ref="B11:F11"/>
  </mergeCells>
  <printOptions horizontalCentered="1" verticalCentered="1"/>
  <pageMargins left="3.937007874015748E-2" right="3.937007874015748E-2" top="3.937007874015748E-2" bottom="3.937007874015748E-2" header="3.937007874015748E-2" footer="3.937007874015748E-2"/>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7109375" style="2" customWidth="1"/>
    <col min="2" max="2" width="51.42578125" style="2" customWidth="1"/>
    <col min="3" max="3" width="19.85546875" style="2" customWidth="1"/>
    <col min="4" max="16384" width="12.5703125" style="2"/>
  </cols>
  <sheetData>
    <row r="1" spans="1:13" s="4" customFormat="1" ht="15" customHeight="1">
      <c r="A1" s="3"/>
    </row>
    <row r="2" spans="1:13" s="4" customFormat="1" ht="20.25">
      <c r="B2" s="1819" t="s">
        <v>3</v>
      </c>
      <c r="C2" s="242"/>
      <c r="D2" s="242"/>
      <c r="E2" s="242"/>
    </row>
    <row r="3" spans="1:13">
      <c r="B3" s="801"/>
      <c r="C3" s="801"/>
      <c r="D3" s="801"/>
      <c r="E3" s="801"/>
    </row>
    <row r="4" spans="1:13" ht="12.75">
      <c r="B4" s="1817" t="s">
        <v>4</v>
      </c>
    </row>
    <row r="5" spans="1:13" ht="12.95" customHeight="1">
      <c r="B5" s="2" t="s">
        <v>5</v>
      </c>
    </row>
    <row r="7" spans="1:13" ht="12.75">
      <c r="B7" s="1817" t="s">
        <v>6</v>
      </c>
      <c r="M7" s="3"/>
    </row>
    <row r="8" spans="1:13" ht="12.95" customHeight="1">
      <c r="B8" s="88" t="s">
        <v>7</v>
      </c>
      <c r="C8" s="89" t="s">
        <v>8</v>
      </c>
      <c r="D8" s="520" t="s">
        <v>9</v>
      </c>
    </row>
    <row r="9" spans="1:13" ht="12.95" customHeight="1">
      <c r="B9" s="88" t="s">
        <v>10</v>
      </c>
      <c r="C9" s="91" t="s">
        <v>11</v>
      </c>
      <c r="D9" s="90" t="s">
        <v>12</v>
      </c>
    </row>
    <row r="10" spans="1:13" s="5" customFormat="1" ht="12.95" customHeight="1">
      <c r="A10" s="1"/>
      <c r="B10" s="88" t="s">
        <v>13</v>
      </c>
      <c r="C10" s="88" t="s">
        <v>14</v>
      </c>
      <c r="D10" s="90" t="s">
        <v>15</v>
      </c>
      <c r="E10" s="62"/>
    </row>
    <row r="12" spans="1:13" ht="12.75">
      <c r="B12" s="1817" t="s">
        <v>16</v>
      </c>
    </row>
    <row r="13" spans="1:13" ht="12.95" customHeight="1">
      <c r="B13" s="2" t="s">
        <v>17</v>
      </c>
    </row>
    <row r="14" spans="1:13" ht="12.95" customHeight="1">
      <c r="B14" s="2" t="s">
        <v>18</v>
      </c>
    </row>
    <row r="16" spans="1:13" ht="12.75">
      <c r="B16" s="1817" t="s">
        <v>19</v>
      </c>
    </row>
    <row r="17" spans="2:2" ht="12.95" customHeight="1">
      <c r="B17" s="2" t="s">
        <v>20</v>
      </c>
    </row>
    <row r="18" spans="2:2" ht="12.95" customHeight="1">
      <c r="B18" s="2" t="s">
        <v>21</v>
      </c>
    </row>
    <row r="20" spans="2:2" ht="12.75">
      <c r="B20" s="1817" t="s">
        <v>22</v>
      </c>
    </row>
    <row r="21" spans="2:2" ht="12.95" customHeight="1">
      <c r="B21" s="2" t="s">
        <v>23</v>
      </c>
    </row>
    <row r="23" spans="2:2" ht="12.75">
      <c r="B23" s="1817" t="s">
        <v>24</v>
      </c>
    </row>
    <row r="24" spans="2:2" ht="12.95" customHeight="1">
      <c r="B24" s="2" t="s">
        <v>25</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3748-0BCE-4C28-9842-7C97B66A9C9B}">
  <sheetPr codeName="Sheet1"/>
  <dimension ref="A1:T112"/>
  <sheetViews>
    <sheetView showGridLines="0" showRowColHeaders="0" zoomScale="123" zoomScaleNormal="90" zoomScaleSheetLayoutView="100" workbookViewId="0"/>
  </sheetViews>
  <sheetFormatPr baseColWidth="10" defaultColWidth="9.140625" defaultRowHeight="15"/>
  <cols>
    <col min="1" max="1" width="2.7109375" customWidth="1"/>
    <col min="2" max="2" width="6.42578125" customWidth="1"/>
    <col min="3" max="3" width="9.7109375" customWidth="1"/>
    <col min="4" max="4" width="65.140625" customWidth="1"/>
    <col min="5" max="5" width="9.7109375" style="397" customWidth="1"/>
    <col min="6" max="6" width="48.42578125" style="397" customWidth="1"/>
    <col min="7" max="7" width="14" customWidth="1"/>
    <col min="8" max="8" width="19.42578125" customWidth="1"/>
  </cols>
  <sheetData>
    <row r="1" spans="1:7">
      <c r="B1" s="282"/>
      <c r="C1" s="282"/>
      <c r="D1" s="395"/>
      <c r="E1" s="396"/>
      <c r="F1" s="396"/>
      <c r="G1" s="4"/>
    </row>
    <row r="2" spans="1:7" ht="20.25">
      <c r="B2" s="1819" t="s">
        <v>26</v>
      </c>
      <c r="C2" s="283"/>
      <c r="G2" s="284"/>
    </row>
    <row r="3" spans="1:7">
      <c r="B3" s="1084" t="s">
        <v>27</v>
      </c>
      <c r="C3" s="1085"/>
      <c r="D3" s="1084"/>
      <c r="E3" s="1086"/>
      <c r="F3" s="1838" t="s">
        <v>2104</v>
      </c>
      <c r="G3" s="1838"/>
    </row>
    <row r="4" spans="1:7" s="398" customFormat="1" ht="12">
      <c r="B4" s="273" t="s">
        <v>29</v>
      </c>
      <c r="C4" s="272"/>
      <c r="D4" s="269"/>
      <c r="E4" s="270" t="s">
        <v>30</v>
      </c>
      <c r="F4" s="270" t="s">
        <v>31</v>
      </c>
      <c r="G4" s="642" t="s">
        <v>32</v>
      </c>
    </row>
    <row r="5" spans="1:7" s="398" customFormat="1" ht="12">
      <c r="B5" s="341"/>
      <c r="C5" s="342"/>
      <c r="D5" s="343"/>
      <c r="E5" s="344"/>
      <c r="F5" s="344"/>
      <c r="G5" s="343"/>
    </row>
    <row r="6" spans="1:7" ht="20.100000000000001" customHeight="1">
      <c r="B6" s="1839" t="s">
        <v>33</v>
      </c>
      <c r="C6" s="1839"/>
      <c r="D6" s="1839"/>
      <c r="E6" s="1839"/>
      <c r="F6" s="1839"/>
      <c r="G6" s="1839"/>
    </row>
    <row r="7" spans="1:7" ht="12" customHeight="1">
      <c r="A7" t="s">
        <v>34</v>
      </c>
      <c r="B7" s="399"/>
      <c r="C7" s="743" t="s">
        <v>35</v>
      </c>
      <c r="D7" s="73" t="s">
        <v>36</v>
      </c>
      <c r="E7" s="345" t="s">
        <v>37</v>
      </c>
      <c r="F7" s="73" t="s">
        <v>38</v>
      </c>
      <c r="G7" s="1480" t="s">
        <v>42</v>
      </c>
    </row>
    <row r="8" spans="1:7" ht="12" customHeight="1">
      <c r="B8" s="399"/>
      <c r="C8" s="743" t="s">
        <v>39</v>
      </c>
      <c r="D8" s="73" t="s">
        <v>40</v>
      </c>
      <c r="E8" s="345" t="s">
        <v>37</v>
      </c>
      <c r="F8" s="73" t="s">
        <v>41</v>
      </c>
      <c r="G8" s="1479" t="s">
        <v>42</v>
      </c>
    </row>
    <row r="9" spans="1:7" s="397" customFormat="1" ht="12" customHeight="1">
      <c r="B9" s="399"/>
      <c r="C9" s="743" t="s">
        <v>43</v>
      </c>
      <c r="D9" s="73" t="s">
        <v>44</v>
      </c>
      <c r="E9" s="73"/>
      <c r="F9" s="73" t="s">
        <v>45</v>
      </c>
      <c r="G9" s="1480" t="s">
        <v>46</v>
      </c>
    </row>
    <row r="10" spans="1:7" s="397" customFormat="1" ht="12" customHeight="1">
      <c r="B10" s="399"/>
      <c r="C10" s="743" t="s">
        <v>47</v>
      </c>
      <c r="D10" s="73" t="s">
        <v>2178</v>
      </c>
      <c r="E10" s="73"/>
      <c r="F10" s="73" t="s">
        <v>45</v>
      </c>
      <c r="G10" s="1479" t="s">
        <v>46</v>
      </c>
    </row>
    <row r="11" spans="1:7" ht="19.5" customHeight="1">
      <c r="B11" s="394" t="s">
        <v>48</v>
      </c>
      <c r="C11" s="394"/>
      <c r="D11" s="394"/>
      <c r="E11" s="271"/>
      <c r="F11" s="271"/>
      <c r="G11" s="394"/>
    </row>
    <row r="12" spans="1:7" s="73" customFormat="1" ht="12" customHeight="1">
      <c r="B12" s="212"/>
      <c r="C12" s="743" t="s">
        <v>49</v>
      </c>
      <c r="D12" s="73" t="s">
        <v>2080</v>
      </c>
      <c r="E12" s="345" t="s">
        <v>50</v>
      </c>
      <c r="F12" s="73" t="s">
        <v>51</v>
      </c>
      <c r="G12" s="1479" t="s">
        <v>46</v>
      </c>
    </row>
    <row r="13" spans="1:7" s="73" customFormat="1" ht="12" customHeight="1">
      <c r="B13" s="212"/>
      <c r="C13" s="743" t="s">
        <v>52</v>
      </c>
      <c r="D13" s="73" t="s">
        <v>53</v>
      </c>
      <c r="E13" s="345" t="s">
        <v>50</v>
      </c>
      <c r="F13" s="73" t="s">
        <v>54</v>
      </c>
      <c r="G13" s="1479" t="s">
        <v>46</v>
      </c>
    </row>
    <row r="14" spans="1:7" ht="12" customHeight="1">
      <c r="B14" s="399"/>
      <c r="C14" s="743" t="s">
        <v>55</v>
      </c>
      <c r="D14" s="73" t="s">
        <v>56</v>
      </c>
      <c r="E14" s="345" t="s">
        <v>50</v>
      </c>
      <c r="F14" s="345" t="s">
        <v>57</v>
      </c>
      <c r="G14" s="74" t="s">
        <v>58</v>
      </c>
    </row>
    <row r="15" spans="1:7" ht="12" customHeight="1">
      <c r="B15" s="399"/>
      <c r="C15" s="743" t="s">
        <v>59</v>
      </c>
      <c r="D15" s="73" t="s">
        <v>60</v>
      </c>
      <c r="E15" s="345" t="s">
        <v>50</v>
      </c>
      <c r="F15" s="345" t="s">
        <v>61</v>
      </c>
      <c r="G15" s="74" t="s">
        <v>58</v>
      </c>
    </row>
    <row r="16" spans="1:7" s="397" customFormat="1" ht="12" customHeight="1">
      <c r="B16" s="212"/>
      <c r="C16" s="743" t="s">
        <v>62</v>
      </c>
      <c r="D16" s="73" t="s">
        <v>63</v>
      </c>
      <c r="E16" s="73"/>
      <c r="F16" s="73" t="s">
        <v>64</v>
      </c>
      <c r="G16" s="1479" t="s">
        <v>46</v>
      </c>
    </row>
    <row r="17" spans="2:20" s="397" customFormat="1" ht="12" customHeight="1">
      <c r="B17" s="212"/>
      <c r="C17" s="743" t="s">
        <v>47</v>
      </c>
      <c r="D17" s="73" t="s">
        <v>2081</v>
      </c>
      <c r="E17" s="73"/>
      <c r="F17" s="73" t="s">
        <v>64</v>
      </c>
      <c r="G17" s="1479" t="s">
        <v>46</v>
      </c>
    </row>
    <row r="18" spans="2:20" s="397" customFormat="1" ht="12" customHeight="1">
      <c r="B18" s="212"/>
      <c r="C18" s="743" t="s">
        <v>65</v>
      </c>
      <c r="D18" s="73" t="s">
        <v>66</v>
      </c>
      <c r="E18" s="73"/>
      <c r="F18" s="73" t="s">
        <v>64</v>
      </c>
      <c r="G18" s="1479" t="s">
        <v>46</v>
      </c>
    </row>
    <row r="19" spans="2:20" s="76" customFormat="1" ht="20.100000000000001" customHeight="1">
      <c r="B19" s="1839" t="s">
        <v>67</v>
      </c>
      <c r="C19" s="1839"/>
      <c r="D19" s="1839"/>
      <c r="E19" s="1839"/>
      <c r="F19" s="1839"/>
      <c r="G19" s="1839"/>
    </row>
    <row r="20" spans="2:20" s="1569" customFormat="1" ht="24" customHeight="1">
      <c r="B20" s="1566"/>
      <c r="C20" s="1567" t="s">
        <v>68</v>
      </c>
      <c r="D20" s="1568" t="s">
        <v>69</v>
      </c>
      <c r="E20" s="1569" t="s">
        <v>70</v>
      </c>
      <c r="F20" s="1569" t="s">
        <v>71</v>
      </c>
      <c r="G20" s="1570" t="s">
        <v>58</v>
      </c>
      <c r="H20" s="1561"/>
    </row>
    <row r="21" spans="2:20" s="73" customFormat="1" ht="12" customHeight="1">
      <c r="B21" s="212"/>
      <c r="C21" s="743" t="s">
        <v>72</v>
      </c>
      <c r="D21" s="73" t="s">
        <v>73</v>
      </c>
      <c r="E21" s="73" t="s">
        <v>70</v>
      </c>
      <c r="F21" s="73" t="s">
        <v>74</v>
      </c>
      <c r="G21" s="74" t="s">
        <v>58</v>
      </c>
      <c r="H21"/>
    </row>
    <row r="22" spans="2:20" s="73" customFormat="1" ht="12" customHeight="1">
      <c r="B22" s="212"/>
      <c r="C22" s="743" t="s">
        <v>75</v>
      </c>
      <c r="D22" s="73" t="s">
        <v>76</v>
      </c>
      <c r="E22" s="73" t="s">
        <v>70</v>
      </c>
      <c r="F22" s="73" t="s">
        <v>77</v>
      </c>
      <c r="G22" s="74" t="s">
        <v>58</v>
      </c>
      <c r="H22"/>
    </row>
    <row r="23" spans="2:20" s="73" customFormat="1" ht="12" customHeight="1">
      <c r="B23" s="212"/>
      <c r="C23" s="743" t="s">
        <v>78</v>
      </c>
      <c r="D23" s="73" t="s">
        <v>79</v>
      </c>
      <c r="E23" s="345" t="s">
        <v>70</v>
      </c>
      <c r="F23" s="73" t="s">
        <v>80</v>
      </c>
      <c r="G23" s="74" t="s">
        <v>58</v>
      </c>
      <c r="H23"/>
    </row>
    <row r="24" spans="2:20" s="76" customFormat="1" ht="20.100000000000001" customHeight="1">
      <c r="B24" s="394" t="s">
        <v>81</v>
      </c>
      <c r="C24" s="394"/>
      <c r="D24" s="394"/>
      <c r="E24" s="271"/>
      <c r="F24" s="271"/>
      <c r="G24" s="394"/>
      <c r="T24" s="73"/>
    </row>
    <row r="25" spans="2:20" s="73" customFormat="1" ht="12" customHeight="1">
      <c r="B25" s="212"/>
      <c r="C25" s="743" t="s">
        <v>82</v>
      </c>
      <c r="D25" s="73" t="s">
        <v>2082</v>
      </c>
      <c r="E25" s="73" t="s">
        <v>83</v>
      </c>
      <c r="F25" s="73" t="s">
        <v>84</v>
      </c>
      <c r="G25" s="1479" t="s">
        <v>42</v>
      </c>
    </row>
    <row r="26" spans="2:20" s="73" customFormat="1" ht="12" customHeight="1">
      <c r="B26" s="212"/>
      <c r="C26" s="743" t="s">
        <v>85</v>
      </c>
      <c r="D26" s="73" t="s">
        <v>86</v>
      </c>
      <c r="E26" s="73" t="s">
        <v>83</v>
      </c>
      <c r="F26" s="73" t="s">
        <v>87</v>
      </c>
      <c r="G26" s="74" t="s">
        <v>58</v>
      </c>
      <c r="H26"/>
    </row>
    <row r="27" spans="2:20" s="73" customFormat="1" ht="12" customHeight="1">
      <c r="B27" s="212"/>
      <c r="C27" s="743" t="s">
        <v>88</v>
      </c>
      <c r="D27" s="73" t="s">
        <v>2083</v>
      </c>
      <c r="E27" s="345" t="s">
        <v>83</v>
      </c>
      <c r="F27" s="73" t="s">
        <v>89</v>
      </c>
      <c r="G27" s="1479" t="s">
        <v>42</v>
      </c>
    </row>
    <row r="28" spans="2:20" s="73" customFormat="1" ht="12" customHeight="1">
      <c r="B28" s="212"/>
      <c r="C28" s="743" t="s">
        <v>90</v>
      </c>
      <c r="D28" s="73" t="s">
        <v>2084</v>
      </c>
      <c r="E28" s="73" t="s">
        <v>83</v>
      </c>
      <c r="F28" s="73" t="s">
        <v>91</v>
      </c>
      <c r="G28" s="1479" t="s">
        <v>42</v>
      </c>
    </row>
    <row r="29" spans="2:20" s="73" customFormat="1" ht="12" customHeight="1">
      <c r="B29" s="212"/>
      <c r="C29" s="743" t="s">
        <v>92</v>
      </c>
      <c r="D29" s="73" t="s">
        <v>2085</v>
      </c>
      <c r="E29" s="73" t="s">
        <v>83</v>
      </c>
      <c r="F29" s="73" t="s">
        <v>84</v>
      </c>
      <c r="G29" s="1479" t="s">
        <v>42</v>
      </c>
    </row>
    <row r="30" spans="2:20" s="73" customFormat="1" ht="12" customHeight="1">
      <c r="B30" s="212"/>
      <c r="C30" s="743" t="s">
        <v>93</v>
      </c>
      <c r="D30" s="73" t="s">
        <v>2086</v>
      </c>
      <c r="E30" s="73" t="s">
        <v>83</v>
      </c>
      <c r="F30" s="73" t="s">
        <v>94</v>
      </c>
      <c r="G30" s="1479" t="s">
        <v>42</v>
      </c>
    </row>
    <row r="31" spans="2:20" s="73" customFormat="1" ht="12" customHeight="1">
      <c r="B31" s="212"/>
      <c r="C31" s="743" t="s">
        <v>95</v>
      </c>
      <c r="D31" s="73" t="s">
        <v>96</v>
      </c>
      <c r="E31" s="73" t="s">
        <v>83</v>
      </c>
      <c r="F31" s="400" t="s">
        <v>97</v>
      </c>
      <c r="G31" s="1479" t="s">
        <v>42</v>
      </c>
    </row>
    <row r="32" spans="2:20" s="76" customFormat="1" ht="20.100000000000001" customHeight="1">
      <c r="B32" s="394" t="s">
        <v>98</v>
      </c>
      <c r="C32" s="394"/>
      <c r="D32" s="394"/>
      <c r="E32" s="271"/>
      <c r="F32" s="271"/>
      <c r="G32" s="394"/>
    </row>
    <row r="33" spans="2:7" s="73" customFormat="1" ht="12" customHeight="1">
      <c r="B33" s="212"/>
      <c r="C33" s="743" t="s">
        <v>99</v>
      </c>
      <c r="D33" s="73" t="s">
        <v>100</v>
      </c>
      <c r="E33" s="73" t="s">
        <v>101</v>
      </c>
      <c r="F33" s="73" t="s">
        <v>102</v>
      </c>
      <c r="G33" s="1479" t="s">
        <v>42</v>
      </c>
    </row>
    <row r="34" spans="2:7" s="76" customFormat="1" ht="20.100000000000001" customHeight="1">
      <c r="B34" s="394" t="s">
        <v>103</v>
      </c>
      <c r="C34" s="394"/>
      <c r="D34" s="394"/>
      <c r="E34" s="394"/>
      <c r="F34" s="394"/>
      <c r="G34" s="394"/>
    </row>
    <row r="35" spans="2:7" s="73" customFormat="1" ht="12" customHeight="1">
      <c r="B35" s="212"/>
      <c r="C35" s="743" t="s">
        <v>104</v>
      </c>
      <c r="D35" s="73" t="s">
        <v>105</v>
      </c>
      <c r="E35" s="73" t="s">
        <v>106</v>
      </c>
      <c r="F35" s="73" t="s">
        <v>107</v>
      </c>
      <c r="G35" s="1479" t="s">
        <v>42</v>
      </c>
    </row>
    <row r="36" spans="2:7" s="73" customFormat="1" ht="12" customHeight="1">
      <c r="B36" s="212"/>
      <c r="C36" s="743" t="s">
        <v>108</v>
      </c>
      <c r="D36" s="73" t="s">
        <v>103</v>
      </c>
      <c r="E36" s="73" t="s">
        <v>106</v>
      </c>
      <c r="F36" s="73" t="s">
        <v>109</v>
      </c>
      <c r="G36" s="1479" t="s">
        <v>42</v>
      </c>
    </row>
    <row r="37" spans="2:7" s="76" customFormat="1" ht="20.100000000000001" customHeight="1">
      <c r="B37" s="394" t="s">
        <v>110</v>
      </c>
      <c r="C37" s="394"/>
      <c r="D37" s="394"/>
      <c r="E37" s="271"/>
      <c r="F37" s="271"/>
      <c r="G37" s="394"/>
    </row>
    <row r="38" spans="2:7" s="73" customFormat="1" ht="12" customHeight="1">
      <c r="B38" s="212"/>
      <c r="C38" s="743" t="s">
        <v>111</v>
      </c>
      <c r="D38" s="73" t="s">
        <v>112</v>
      </c>
      <c r="E38" s="73" t="s">
        <v>113</v>
      </c>
      <c r="F38" s="73" t="s">
        <v>114</v>
      </c>
      <c r="G38" s="1479" t="s">
        <v>42</v>
      </c>
    </row>
    <row r="39" spans="2:7" s="73" customFormat="1" ht="12" customHeight="1">
      <c r="B39" s="212"/>
      <c r="C39" s="743" t="s">
        <v>115</v>
      </c>
      <c r="D39" s="73" t="s">
        <v>116</v>
      </c>
      <c r="E39" s="73" t="s">
        <v>113</v>
      </c>
      <c r="F39" s="73" t="s">
        <v>117</v>
      </c>
      <c r="G39" s="74" t="s">
        <v>58</v>
      </c>
    </row>
    <row r="40" spans="2:7" s="73" customFormat="1" ht="12" customHeight="1">
      <c r="B40" s="212"/>
      <c r="C40" s="743" t="s">
        <v>118</v>
      </c>
      <c r="D40" s="73" t="s">
        <v>119</v>
      </c>
      <c r="E40" s="73" t="s">
        <v>113</v>
      </c>
      <c r="F40" s="73" t="s">
        <v>120</v>
      </c>
      <c r="G40" s="1479" t="s">
        <v>42</v>
      </c>
    </row>
    <row r="41" spans="2:7" s="73" customFormat="1" ht="12" customHeight="1">
      <c r="B41" s="212"/>
      <c r="C41" s="743" t="s">
        <v>121</v>
      </c>
      <c r="D41" s="73" t="s">
        <v>122</v>
      </c>
      <c r="E41" s="73" t="s">
        <v>113</v>
      </c>
      <c r="F41" s="73" t="s">
        <v>123</v>
      </c>
      <c r="G41" s="1479" t="s">
        <v>46</v>
      </c>
    </row>
    <row r="42" spans="2:7" s="73" customFormat="1" ht="12" customHeight="1">
      <c r="B42" s="212"/>
      <c r="C42" s="743" t="s">
        <v>124</v>
      </c>
      <c r="D42" s="73" t="s">
        <v>125</v>
      </c>
      <c r="E42" s="73" t="s">
        <v>113</v>
      </c>
      <c r="F42" s="73" t="s">
        <v>126</v>
      </c>
      <c r="G42" s="74" t="s">
        <v>58</v>
      </c>
    </row>
    <row r="43" spans="2:7" s="76" customFormat="1" ht="20.100000000000001" customHeight="1">
      <c r="B43" s="394" t="s">
        <v>127</v>
      </c>
      <c r="C43" s="394"/>
      <c r="D43" s="394"/>
      <c r="E43" s="271"/>
      <c r="F43" s="271"/>
      <c r="G43" s="394"/>
    </row>
    <row r="44" spans="2:7" s="73" customFormat="1" ht="12" customHeight="1">
      <c r="B44" s="212"/>
      <c r="C44" s="743" t="s">
        <v>128</v>
      </c>
      <c r="D44" s="73" t="s">
        <v>129</v>
      </c>
      <c r="E44" s="73" t="s">
        <v>130</v>
      </c>
      <c r="F44" s="73" t="s">
        <v>131</v>
      </c>
      <c r="G44" s="1479" t="s">
        <v>42</v>
      </c>
    </row>
    <row r="45" spans="2:7" s="76" customFormat="1" ht="20.100000000000001" customHeight="1">
      <c r="B45" s="394" t="s">
        <v>132</v>
      </c>
      <c r="C45" s="394"/>
      <c r="D45" s="73"/>
      <c r="E45" s="271"/>
      <c r="F45" s="271"/>
      <c r="G45" s="394"/>
    </row>
    <row r="46" spans="2:7" s="73" customFormat="1" ht="12" customHeight="1">
      <c r="B46" s="212"/>
      <c r="C46" s="743" t="s">
        <v>133</v>
      </c>
      <c r="D46" s="73" t="s">
        <v>134</v>
      </c>
      <c r="E46" s="73" t="s">
        <v>135</v>
      </c>
      <c r="F46" s="73" t="s">
        <v>136</v>
      </c>
      <c r="G46" s="1479" t="s">
        <v>42</v>
      </c>
    </row>
    <row r="47" spans="2:7" s="73" customFormat="1" ht="12" customHeight="1">
      <c r="B47" s="212"/>
      <c r="C47" s="743" t="s">
        <v>137</v>
      </c>
      <c r="D47" s="73" t="s">
        <v>2087</v>
      </c>
      <c r="E47" s="73" t="s">
        <v>135</v>
      </c>
      <c r="F47" s="73" t="s">
        <v>138</v>
      </c>
      <c r="G47" s="1479" t="s">
        <v>42</v>
      </c>
    </row>
    <row r="48" spans="2:7" s="73" customFormat="1" ht="12" customHeight="1">
      <c r="B48" s="212"/>
      <c r="C48" s="743" t="s">
        <v>139</v>
      </c>
      <c r="D48" s="73" t="s">
        <v>140</v>
      </c>
      <c r="E48" s="73" t="s">
        <v>135</v>
      </c>
      <c r="F48" s="73" t="s">
        <v>141</v>
      </c>
      <c r="G48" s="1479" t="s">
        <v>42</v>
      </c>
    </row>
    <row r="49" spans="1:10" s="73" customFormat="1" ht="12" customHeight="1">
      <c r="B49" s="212"/>
      <c r="C49" s="743" t="s">
        <v>142</v>
      </c>
      <c r="D49" s="73" t="s">
        <v>143</v>
      </c>
      <c r="E49" s="73" t="s">
        <v>135</v>
      </c>
      <c r="F49" s="73" t="s">
        <v>144</v>
      </c>
      <c r="G49" s="1479" t="s">
        <v>42</v>
      </c>
    </row>
    <row r="50" spans="1:10" s="73" customFormat="1" ht="12" customHeight="1">
      <c r="B50" s="212"/>
      <c r="C50" s="743" t="s">
        <v>145</v>
      </c>
      <c r="D50" s="73" t="s">
        <v>146</v>
      </c>
      <c r="E50" s="73" t="s">
        <v>135</v>
      </c>
      <c r="F50" s="73" t="s">
        <v>147</v>
      </c>
      <c r="G50" s="1479" t="s">
        <v>42</v>
      </c>
    </row>
    <row r="51" spans="1:10" s="73" customFormat="1" ht="12" customHeight="1">
      <c r="B51" s="212"/>
      <c r="C51" s="743" t="s">
        <v>148</v>
      </c>
      <c r="D51" s="73" t="s">
        <v>149</v>
      </c>
      <c r="E51" s="73" t="s">
        <v>150</v>
      </c>
      <c r="F51" s="73" t="s">
        <v>123</v>
      </c>
      <c r="G51" s="1479" t="s">
        <v>46</v>
      </c>
    </row>
    <row r="52" spans="1:10" s="73" customFormat="1" ht="13.5" customHeight="1">
      <c r="B52" s="212"/>
      <c r="C52" s="743" t="s">
        <v>151</v>
      </c>
      <c r="D52" s="73" t="s">
        <v>152</v>
      </c>
      <c r="E52" s="73" t="s">
        <v>135</v>
      </c>
      <c r="F52" s="1073" t="s">
        <v>153</v>
      </c>
      <c r="G52" s="1479" t="s">
        <v>42</v>
      </c>
    </row>
    <row r="53" spans="1:10" s="76" customFormat="1" ht="20.100000000000001" customHeight="1">
      <c r="B53" s="394" t="s">
        <v>154</v>
      </c>
      <c r="C53" s="394"/>
      <c r="D53" s="394"/>
      <c r="E53" s="271"/>
      <c r="F53" s="271"/>
      <c r="G53" s="394"/>
    </row>
    <row r="54" spans="1:10" s="73" customFormat="1" ht="12" customHeight="1">
      <c r="B54" s="212"/>
      <c r="C54" s="743" t="s">
        <v>155</v>
      </c>
      <c r="D54" s="73" t="s">
        <v>156</v>
      </c>
      <c r="E54" s="73" t="s">
        <v>157</v>
      </c>
      <c r="F54" s="73" t="s">
        <v>158</v>
      </c>
      <c r="G54" s="1479" t="s">
        <v>42</v>
      </c>
    </row>
    <row r="55" spans="1:10" s="76" customFormat="1" ht="20.100000000000001" customHeight="1">
      <c r="B55" s="394" t="s">
        <v>159</v>
      </c>
      <c r="C55" s="394"/>
      <c r="D55" s="394"/>
      <c r="E55" s="271"/>
      <c r="F55" s="271"/>
      <c r="G55" s="394"/>
    </row>
    <row r="56" spans="1:10" s="73" customFormat="1" ht="12" customHeight="1">
      <c r="B56" s="212"/>
      <c r="C56" s="743" t="s">
        <v>160</v>
      </c>
      <c r="D56" s="73" t="s">
        <v>161</v>
      </c>
      <c r="E56" s="345" t="s">
        <v>162</v>
      </c>
      <c r="F56" s="73" t="s">
        <v>163</v>
      </c>
      <c r="G56" s="1479" t="s">
        <v>42</v>
      </c>
    </row>
    <row r="57" spans="1:10" s="73" customFormat="1" ht="12" customHeight="1">
      <c r="B57" s="212"/>
      <c r="C57" s="743" t="s">
        <v>164</v>
      </c>
      <c r="D57" s="73" t="s">
        <v>165</v>
      </c>
      <c r="E57" s="345" t="s">
        <v>162</v>
      </c>
      <c r="F57" s="73" t="s">
        <v>166</v>
      </c>
      <c r="G57" s="1479" t="s">
        <v>42</v>
      </c>
    </row>
    <row r="58" spans="1:10" s="641" customFormat="1" ht="20.100000000000001" customHeight="1">
      <c r="A58" s="76"/>
      <c r="B58" s="394" t="s">
        <v>167</v>
      </c>
      <c r="C58" s="394"/>
      <c r="D58" s="394"/>
      <c r="E58" s="271"/>
      <c r="F58" s="271"/>
      <c r="G58" s="394"/>
      <c r="H58" s="76"/>
      <c r="I58" s="76"/>
      <c r="J58" s="76"/>
    </row>
    <row r="59" spans="1:10" s="76" customFormat="1" ht="12.75">
      <c r="A59" s="73"/>
      <c r="B59" s="212"/>
      <c r="C59" s="743" t="s">
        <v>168</v>
      </c>
      <c r="D59" s="73" t="s">
        <v>169</v>
      </c>
      <c r="E59" s="1074" t="s">
        <v>170</v>
      </c>
      <c r="F59" s="1074" t="s">
        <v>171</v>
      </c>
      <c r="G59" s="1479" t="s">
        <v>42</v>
      </c>
    </row>
    <row r="60" spans="1:10" s="73" customFormat="1" ht="18">
      <c r="B60" s="212"/>
      <c r="C60" s="1070" t="s">
        <v>172</v>
      </c>
      <c r="D60" s="1071" t="s">
        <v>173</v>
      </c>
      <c r="E60" s="1075" t="s">
        <v>170</v>
      </c>
      <c r="F60" s="1076" t="s">
        <v>2042</v>
      </c>
      <c r="G60" s="1481" t="s">
        <v>42</v>
      </c>
    </row>
    <row r="61" spans="1:10" s="73" customFormat="1" ht="12" customHeight="1">
      <c r="B61" s="212"/>
      <c r="C61" s="743" t="s">
        <v>174</v>
      </c>
      <c r="D61" s="73" t="s">
        <v>175</v>
      </c>
      <c r="E61" s="1074" t="s">
        <v>170</v>
      </c>
      <c r="F61" s="1074" t="s">
        <v>171</v>
      </c>
      <c r="G61" s="1479" t="s">
        <v>42</v>
      </c>
    </row>
    <row r="62" spans="1:10" s="641" customFormat="1" ht="20.100000000000001" customHeight="1">
      <c r="A62" s="76"/>
      <c r="B62" s="394" t="s">
        <v>176</v>
      </c>
      <c r="C62" s="394"/>
      <c r="D62" s="394"/>
      <c r="E62" s="271"/>
      <c r="F62" s="271"/>
      <c r="G62" s="394"/>
      <c r="H62" s="76"/>
      <c r="I62" s="76"/>
      <c r="J62" s="76"/>
    </row>
    <row r="63" spans="1:10" s="76" customFormat="1" ht="12" customHeight="1">
      <c r="A63" s="73"/>
      <c r="B63" s="212"/>
      <c r="C63" s="73" t="s">
        <v>177</v>
      </c>
      <c r="D63" s="73" t="s">
        <v>178</v>
      </c>
      <c r="E63" s="345" t="s">
        <v>179</v>
      </c>
      <c r="F63" s="1191" t="s">
        <v>182</v>
      </c>
      <c r="G63" s="1479" t="s">
        <v>46</v>
      </c>
    </row>
    <row r="64" spans="1:10" s="73" customFormat="1" ht="12" customHeight="1">
      <c r="B64" s="212"/>
      <c r="C64" s="73" t="s">
        <v>180</v>
      </c>
      <c r="D64" s="73" t="s">
        <v>181</v>
      </c>
      <c r="E64" s="345" t="s">
        <v>179</v>
      </c>
      <c r="F64" s="345" t="s">
        <v>184</v>
      </c>
      <c r="G64" s="1479" t="s">
        <v>42</v>
      </c>
    </row>
    <row r="65" spans="1:10" s="641" customFormat="1" ht="20.100000000000001" customHeight="1">
      <c r="A65" s="76"/>
      <c r="B65" s="394" t="s">
        <v>183</v>
      </c>
      <c r="C65" s="394"/>
      <c r="D65" s="394"/>
      <c r="E65" s="271"/>
      <c r="F65" s="345"/>
      <c r="G65" s="394"/>
      <c r="H65" s="76"/>
      <c r="I65" s="76"/>
      <c r="J65" s="76"/>
    </row>
    <row r="66" spans="1:10" s="73" customFormat="1" ht="12" customHeight="1">
      <c r="B66" s="212"/>
      <c r="C66" s="73" t="s">
        <v>185</v>
      </c>
      <c r="D66" s="73" t="s">
        <v>186</v>
      </c>
      <c r="E66" s="345" t="s">
        <v>70</v>
      </c>
      <c r="F66" s="73" t="s">
        <v>1759</v>
      </c>
      <c r="G66" s="1479" t="s">
        <v>46</v>
      </c>
    </row>
    <row r="67" spans="1:10" s="73" customFormat="1" ht="12" customHeight="1">
      <c r="B67" s="212"/>
      <c r="C67" s="73" t="s">
        <v>187</v>
      </c>
      <c r="D67" s="73" t="s">
        <v>188</v>
      </c>
      <c r="E67" s="345" t="s">
        <v>70</v>
      </c>
      <c r="F67" s="73" t="s">
        <v>1759</v>
      </c>
      <c r="G67" s="1479" t="s">
        <v>42</v>
      </c>
    </row>
    <row r="68" spans="1:10" s="73" customFormat="1" ht="12" customHeight="1">
      <c r="B68" s="212"/>
      <c r="C68" s="73" t="s">
        <v>1848</v>
      </c>
      <c r="D68" s="73" t="s">
        <v>189</v>
      </c>
      <c r="E68" s="345" t="s">
        <v>70</v>
      </c>
      <c r="G68" s="1479" t="s">
        <v>42</v>
      </c>
    </row>
    <row r="69" spans="1:10" s="641" customFormat="1" ht="20.100000000000001" customHeight="1">
      <c r="A69" s="76"/>
      <c r="B69" s="394" t="s">
        <v>190</v>
      </c>
      <c r="C69" s="394"/>
      <c r="D69" s="73"/>
      <c r="E69" s="271"/>
      <c r="F69" s="271"/>
      <c r="G69" s="394"/>
      <c r="H69" s="76"/>
      <c r="I69" s="76"/>
      <c r="J69" s="76"/>
    </row>
    <row r="70" spans="1:10" s="73" customFormat="1" ht="12" customHeight="1">
      <c r="B70" s="212"/>
      <c r="C70" s="743" t="s">
        <v>191</v>
      </c>
      <c r="D70" s="73" t="s">
        <v>190</v>
      </c>
      <c r="E70" s="345" t="s">
        <v>192</v>
      </c>
      <c r="F70" s="73" t="s">
        <v>193</v>
      </c>
      <c r="G70" s="74" t="s">
        <v>58</v>
      </c>
      <c r="H70"/>
    </row>
    <row r="71" spans="1:10" s="73" customFormat="1" ht="12" customHeight="1">
      <c r="B71" s="212"/>
      <c r="C71" s="743" t="s">
        <v>194</v>
      </c>
      <c r="D71" s="73" t="s">
        <v>195</v>
      </c>
      <c r="E71" s="345" t="s">
        <v>192</v>
      </c>
      <c r="F71" s="73" t="s">
        <v>193</v>
      </c>
      <c r="G71" s="74" t="s">
        <v>58</v>
      </c>
      <c r="H71"/>
    </row>
    <row r="72" spans="1:10" s="73" customFormat="1" ht="12" customHeight="1">
      <c r="B72" s="212"/>
      <c r="C72" s="743" t="s">
        <v>196</v>
      </c>
      <c r="D72" s="73" t="s">
        <v>197</v>
      </c>
      <c r="E72" s="345" t="s">
        <v>192</v>
      </c>
      <c r="F72" s="73" t="s">
        <v>193</v>
      </c>
      <c r="G72" s="74" t="s">
        <v>58</v>
      </c>
      <c r="H72"/>
    </row>
    <row r="73" spans="1:10" s="641" customFormat="1" ht="20.100000000000001" customHeight="1">
      <c r="A73" s="76"/>
      <c r="B73" s="394" t="s">
        <v>198</v>
      </c>
      <c r="C73" s="394"/>
      <c r="D73" s="73"/>
      <c r="E73" s="271"/>
      <c r="F73" s="271"/>
      <c r="G73" s="394"/>
      <c r="H73" s="76"/>
      <c r="I73" s="76"/>
      <c r="J73" s="76"/>
    </row>
    <row r="74" spans="1:10" s="73" customFormat="1" ht="12" customHeight="1">
      <c r="B74" s="212"/>
      <c r="C74" s="743" t="s">
        <v>199</v>
      </c>
      <c r="D74" s="73" t="s">
        <v>200</v>
      </c>
      <c r="E74" s="73" t="s">
        <v>201</v>
      </c>
      <c r="F74" s="73" t="s">
        <v>202</v>
      </c>
      <c r="G74" s="74" t="s">
        <v>58</v>
      </c>
      <c r="H74"/>
    </row>
    <row r="75" spans="1:10" s="641" customFormat="1" ht="20.100000000000001" customHeight="1">
      <c r="A75" s="76"/>
      <c r="B75" s="394" t="s">
        <v>203</v>
      </c>
      <c r="C75" s="394"/>
      <c r="D75" s="394"/>
      <c r="E75" s="271"/>
      <c r="F75" s="271"/>
      <c r="G75" s="394"/>
      <c r="H75" s="76"/>
      <c r="I75" s="76"/>
      <c r="J75" s="76"/>
    </row>
    <row r="76" spans="1:10" s="73" customFormat="1" ht="12" customHeight="1">
      <c r="B76" s="394"/>
      <c r="C76" s="743" t="s">
        <v>1844</v>
      </c>
      <c r="D76" s="73" t="s">
        <v>203</v>
      </c>
      <c r="E76" s="345" t="s">
        <v>206</v>
      </c>
      <c r="F76" s="73" t="s">
        <v>1845</v>
      </c>
      <c r="G76" s="74" t="s">
        <v>58</v>
      </c>
      <c r="H76" s="76"/>
    </row>
    <row r="77" spans="1:10" s="73" customFormat="1" ht="12" customHeight="1">
      <c r="B77" s="394"/>
      <c r="C77" s="743" t="s">
        <v>204</v>
      </c>
      <c r="D77" s="73" t="s">
        <v>205</v>
      </c>
      <c r="E77" s="345" t="s">
        <v>206</v>
      </c>
      <c r="F77" s="73" t="s">
        <v>207</v>
      </c>
      <c r="G77" s="74" t="s">
        <v>58</v>
      </c>
      <c r="H77" s="76"/>
    </row>
    <row r="78" spans="1:10" s="73" customFormat="1" ht="20.100000000000001" customHeight="1">
      <c r="B78" s="394"/>
      <c r="C78" s="1070" t="s">
        <v>208</v>
      </c>
      <c r="D78" s="400" t="s">
        <v>2088</v>
      </c>
      <c r="E78" s="1478" t="s">
        <v>206</v>
      </c>
      <c r="F78" s="1071" t="s">
        <v>209</v>
      </c>
      <c r="G78" s="1072" t="s">
        <v>58</v>
      </c>
      <c r="H78" s="76"/>
    </row>
    <row r="79" spans="1:10" s="73" customFormat="1" ht="12" customHeight="1">
      <c r="B79" s="394"/>
      <c r="C79" s="743" t="s">
        <v>210</v>
      </c>
      <c r="D79" s="73" t="s">
        <v>211</v>
      </c>
      <c r="E79" s="345" t="s">
        <v>206</v>
      </c>
      <c r="F79" s="73" t="s">
        <v>212</v>
      </c>
      <c r="G79" s="74" t="s">
        <v>58</v>
      </c>
      <c r="H79" s="76"/>
    </row>
    <row r="80" spans="1:10" s="73" customFormat="1" ht="12" customHeight="1">
      <c r="B80" s="394"/>
      <c r="C80" s="743" t="s">
        <v>213</v>
      </c>
      <c r="D80" s="73" t="s">
        <v>214</v>
      </c>
      <c r="E80" s="345" t="s">
        <v>206</v>
      </c>
      <c r="F80" s="73" t="s">
        <v>215</v>
      </c>
      <c r="G80" s="74" t="s">
        <v>58</v>
      </c>
      <c r="H80" s="76"/>
    </row>
    <row r="81" spans="1:10" s="73" customFormat="1" ht="20.100000000000001" customHeight="1">
      <c r="B81" s="394"/>
      <c r="C81" s="1070" t="s">
        <v>216</v>
      </c>
      <c r="D81" s="400" t="s">
        <v>2089</v>
      </c>
      <c r="E81" s="1478" t="s">
        <v>206</v>
      </c>
      <c r="F81" s="1071" t="s">
        <v>217</v>
      </c>
      <c r="G81" s="1072" t="s">
        <v>58</v>
      </c>
      <c r="H81" s="76"/>
    </row>
    <row r="82" spans="1:10" s="641" customFormat="1" ht="20.100000000000001" customHeight="1">
      <c r="A82" s="76"/>
      <c r="B82" s="394" t="s">
        <v>218</v>
      </c>
      <c r="C82" s="394"/>
      <c r="D82" s="394"/>
      <c r="E82" s="271"/>
      <c r="F82" s="271"/>
      <c r="G82" s="394"/>
      <c r="H82" s="76"/>
      <c r="I82" s="76"/>
      <c r="J82" s="76"/>
    </row>
    <row r="83" spans="1:10" s="73" customFormat="1" ht="12" customHeight="1">
      <c r="A83" s="394"/>
      <c r="B83" s="394"/>
      <c r="C83" s="743" t="s">
        <v>219</v>
      </c>
      <c r="D83" s="73" t="s">
        <v>220</v>
      </c>
      <c r="E83" s="345" t="s">
        <v>221</v>
      </c>
      <c r="F83" s="73" t="s">
        <v>222</v>
      </c>
      <c r="G83" s="1479" t="s">
        <v>42</v>
      </c>
    </row>
    <row r="84" spans="1:10" s="641" customFormat="1" ht="20.100000000000001" customHeight="1">
      <c r="A84" s="76"/>
      <c r="B84" s="394" t="s">
        <v>223</v>
      </c>
      <c r="C84" s="394"/>
      <c r="D84" s="394"/>
      <c r="E84" s="271"/>
      <c r="F84" s="271"/>
      <c r="G84" s="394"/>
      <c r="H84" s="76"/>
      <c r="I84" s="76"/>
      <c r="J84" s="76"/>
    </row>
    <row r="85" spans="1:10" s="73" customFormat="1" ht="12" customHeight="1">
      <c r="B85" s="212"/>
      <c r="C85" s="73" t="s">
        <v>224</v>
      </c>
      <c r="D85" s="73" t="s">
        <v>2114</v>
      </c>
      <c r="E85" s="73" t="s">
        <v>37</v>
      </c>
      <c r="F85" s="73" t="s">
        <v>225</v>
      </c>
      <c r="G85" s="1479" t="s">
        <v>46</v>
      </c>
    </row>
    <row r="86" spans="1:10" s="73" customFormat="1" ht="12" customHeight="1">
      <c r="A86" s="394"/>
      <c r="B86" s="394"/>
      <c r="C86" s="743" t="s">
        <v>226</v>
      </c>
      <c r="D86" s="73" t="s">
        <v>227</v>
      </c>
      <c r="E86" s="345"/>
      <c r="G86" s="1479" t="s">
        <v>46</v>
      </c>
    </row>
    <row r="87" spans="1:10" s="73" customFormat="1" ht="12" customHeight="1">
      <c r="A87" s="394"/>
      <c r="B87" s="394"/>
      <c r="C87" s="743"/>
      <c r="E87" s="345"/>
      <c r="G87" s="74"/>
    </row>
    <row r="88" spans="1:10" s="73" customFormat="1" ht="12" customHeight="1">
      <c r="A88" s="394"/>
      <c r="B88" s="394" t="s">
        <v>2077</v>
      </c>
      <c r="C88" s="743"/>
      <c r="D88" s="73" t="s">
        <v>2078</v>
      </c>
      <c r="E88" s="345"/>
      <c r="F88" s="73" t="s">
        <v>1762</v>
      </c>
      <c r="G88" s="1479" t="s">
        <v>46</v>
      </c>
    </row>
    <row r="89" spans="1:10" s="73" customFormat="1" ht="12" customHeight="1">
      <c r="A89" s="394"/>
      <c r="B89" s="394"/>
      <c r="C89" s="743"/>
      <c r="D89" s="73" t="s">
        <v>2079</v>
      </c>
      <c r="E89" s="345"/>
      <c r="F89" s="73" t="s">
        <v>1762</v>
      </c>
      <c r="G89" s="1479" t="s">
        <v>42</v>
      </c>
    </row>
    <row r="90" spans="1:10" s="73" customFormat="1" ht="12" customHeight="1">
      <c r="A90" s="394"/>
      <c r="B90" s="394"/>
      <c r="C90" s="743"/>
      <c r="E90" s="345"/>
      <c r="G90" s="74"/>
    </row>
    <row r="91" spans="1:10" s="73" customFormat="1" ht="12" customHeight="1">
      <c r="A91" s="75"/>
      <c r="B91" s="75"/>
      <c r="C91" s="75"/>
      <c r="D91" s="401"/>
      <c r="E91" s="400"/>
      <c r="F91" s="400"/>
      <c r="G91" s="75"/>
    </row>
    <row r="92" spans="1:10" s="641" customFormat="1" ht="12.75" customHeight="1">
      <c r="A92" s="76"/>
      <c r="B92" s="394" t="s">
        <v>2115</v>
      </c>
      <c r="C92" s="394"/>
      <c r="D92" s="394"/>
      <c r="E92" s="271"/>
      <c r="F92" s="271" t="s">
        <v>228</v>
      </c>
      <c r="G92" s="394"/>
      <c r="H92" s="76"/>
      <c r="I92" s="76"/>
      <c r="J92" s="76"/>
    </row>
    <row r="93" spans="1:10">
      <c r="B93" s="75"/>
      <c r="C93" s="406" t="s">
        <v>229</v>
      </c>
      <c r="D93" s="73" t="s">
        <v>230</v>
      </c>
      <c r="E93" s="73" t="s">
        <v>83</v>
      </c>
      <c r="F93" s="73" t="s">
        <v>231</v>
      </c>
      <c r="G93" s="74" t="s">
        <v>42</v>
      </c>
    </row>
    <row r="94" spans="1:10">
      <c r="B94" s="75"/>
      <c r="C94" s="406" t="s">
        <v>232</v>
      </c>
      <c r="D94" s="73" t="s">
        <v>233</v>
      </c>
      <c r="E94" s="73" t="s">
        <v>83</v>
      </c>
      <c r="F94" s="73" t="s">
        <v>231</v>
      </c>
      <c r="G94" s="74" t="s">
        <v>42</v>
      </c>
    </row>
    <row r="95" spans="1:10" s="75" customFormat="1">
      <c r="B95" s="406"/>
      <c r="C95" s="406" t="s">
        <v>234</v>
      </c>
      <c r="D95" s="73" t="s">
        <v>235</v>
      </c>
      <c r="E95" s="73" t="s">
        <v>113</v>
      </c>
      <c r="F95" s="73" t="s">
        <v>1760</v>
      </c>
      <c r="G95" s="74" t="s">
        <v>42</v>
      </c>
      <c r="I95"/>
    </row>
    <row r="96" spans="1:10" s="73" customFormat="1" ht="19.5">
      <c r="B96" s="743"/>
      <c r="C96" s="1070" t="s">
        <v>236</v>
      </c>
      <c r="D96" s="400" t="s">
        <v>237</v>
      </c>
      <c r="E96" s="1071" t="s">
        <v>113</v>
      </c>
      <c r="F96" s="1071" t="s">
        <v>1761</v>
      </c>
      <c r="G96" s="1072" t="s">
        <v>58</v>
      </c>
      <c r="I96"/>
    </row>
    <row r="97" spans="1:16">
      <c r="B97" s="75"/>
      <c r="C97" s="73" t="s">
        <v>238</v>
      </c>
      <c r="D97" s="73" t="s">
        <v>239</v>
      </c>
      <c r="E97" s="73" t="s">
        <v>83</v>
      </c>
      <c r="F97" s="73" t="s">
        <v>231</v>
      </c>
      <c r="G97" s="74" t="s">
        <v>42</v>
      </c>
    </row>
    <row r="98" spans="1:16">
      <c r="B98" s="75"/>
      <c r="C98" s="73" t="s">
        <v>240</v>
      </c>
      <c r="D98" s="73" t="s">
        <v>241</v>
      </c>
      <c r="E98" s="73" t="s">
        <v>83</v>
      </c>
      <c r="F98" s="73" t="s">
        <v>231</v>
      </c>
      <c r="G98" s="74" t="s">
        <v>42</v>
      </c>
    </row>
    <row r="99" spans="1:16">
      <c r="B99" s="75"/>
      <c r="C99" s="73" t="s">
        <v>242</v>
      </c>
      <c r="D99" s="73" t="s">
        <v>243</v>
      </c>
      <c r="E99" s="73" t="s">
        <v>83</v>
      </c>
      <c r="F99" s="73" t="s">
        <v>231</v>
      </c>
      <c r="G99" s="74" t="s">
        <v>42</v>
      </c>
    </row>
    <row r="100" spans="1:16" s="73" customFormat="1" ht="12.75" customHeight="1">
      <c r="A100" s="75"/>
      <c r="C100" s="73" t="s">
        <v>244</v>
      </c>
      <c r="D100" s="73" t="s">
        <v>245</v>
      </c>
      <c r="E100" s="73" t="s">
        <v>157</v>
      </c>
      <c r="F100" s="73" t="s">
        <v>246</v>
      </c>
      <c r="G100" s="74" t="s">
        <v>42</v>
      </c>
    </row>
    <row r="101" spans="1:16" s="73" customFormat="1" ht="12.75" customHeight="1">
      <c r="C101" s="73" t="s">
        <v>247</v>
      </c>
      <c r="D101" s="73" t="s">
        <v>248</v>
      </c>
      <c r="E101" s="73" t="s">
        <v>157</v>
      </c>
      <c r="F101" s="73" t="s">
        <v>246</v>
      </c>
      <c r="G101" s="74" t="s">
        <v>46</v>
      </c>
    </row>
    <row r="102" spans="1:16" s="73" customFormat="1" ht="12.75" customHeight="1">
      <c r="C102" s="73" t="s">
        <v>249</v>
      </c>
      <c r="D102" s="73" t="s">
        <v>250</v>
      </c>
      <c r="E102" s="73" t="s">
        <v>157</v>
      </c>
      <c r="F102" s="73" t="s">
        <v>246</v>
      </c>
      <c r="G102" s="74" t="s">
        <v>42</v>
      </c>
    </row>
    <row r="103" spans="1:16" s="402" customFormat="1" ht="12.75" customHeight="1">
      <c r="A103" s="73"/>
      <c r="B103" s="73"/>
      <c r="C103" s="73" t="s">
        <v>251</v>
      </c>
      <c r="D103" s="73" t="s">
        <v>252</v>
      </c>
      <c r="E103" s="73" t="s">
        <v>157</v>
      </c>
      <c r="F103" s="73" t="s">
        <v>246</v>
      </c>
      <c r="G103" s="74" t="s">
        <v>42</v>
      </c>
      <c r="H103" s="73"/>
      <c r="I103" s="73"/>
      <c r="J103" s="73"/>
      <c r="K103" s="73"/>
      <c r="L103" s="73"/>
      <c r="M103" s="73"/>
      <c r="N103" s="73"/>
      <c r="O103" s="73"/>
      <c r="P103" s="73"/>
    </row>
    <row r="104" spans="1:16" s="402" customFormat="1" ht="12.75" customHeight="1">
      <c r="A104" s="73"/>
      <c r="B104" s="406"/>
      <c r="C104" s="406" t="s">
        <v>253</v>
      </c>
      <c r="D104" s="73" t="s">
        <v>254</v>
      </c>
      <c r="E104" s="73" t="s">
        <v>150</v>
      </c>
      <c r="F104" s="73" t="s">
        <v>1760</v>
      </c>
      <c r="G104" s="74" t="s">
        <v>42</v>
      </c>
      <c r="H104" s="73"/>
      <c r="I104" s="73"/>
      <c r="J104" s="73"/>
      <c r="K104" s="73"/>
      <c r="L104" s="73"/>
      <c r="M104" s="73"/>
      <c r="N104" s="73"/>
      <c r="O104" s="73"/>
      <c r="P104" s="73"/>
    </row>
    <row r="105" spans="1:16" s="402" customFormat="1" ht="12.75" customHeight="1">
      <c r="A105" s="73"/>
      <c r="B105" s="75"/>
      <c r="C105" s="73" t="s">
        <v>255</v>
      </c>
      <c r="D105" s="73" t="s">
        <v>256</v>
      </c>
      <c r="E105" s="73" t="s">
        <v>257</v>
      </c>
      <c r="F105" s="73" t="s">
        <v>258</v>
      </c>
      <c r="G105" s="74" t="s">
        <v>42</v>
      </c>
      <c r="H105" s="73"/>
      <c r="I105" s="73"/>
      <c r="J105" s="73"/>
      <c r="K105" s="73"/>
      <c r="L105" s="73"/>
      <c r="M105" s="73"/>
      <c r="N105" s="73"/>
      <c r="O105" s="73"/>
      <c r="P105" s="73"/>
    </row>
    <row r="106" spans="1:16" s="402" customFormat="1" ht="12.75" customHeight="1">
      <c r="A106" s="73"/>
      <c r="B106" s="75"/>
      <c r="C106" s="73" t="s">
        <v>259</v>
      </c>
      <c r="D106" s="73" t="s">
        <v>260</v>
      </c>
      <c r="E106" s="73" t="s">
        <v>257</v>
      </c>
      <c r="F106" s="73" t="s">
        <v>258</v>
      </c>
      <c r="G106" s="74" t="s">
        <v>42</v>
      </c>
      <c r="H106" s="73"/>
      <c r="I106" s="73"/>
      <c r="J106" s="73"/>
      <c r="K106" s="73"/>
      <c r="L106" s="73"/>
      <c r="M106" s="73"/>
      <c r="N106" s="73"/>
      <c r="O106" s="73"/>
      <c r="P106" s="73"/>
    </row>
    <row r="107" spans="1:16" s="75" customFormat="1" ht="14.25">
      <c r="A107" s="73"/>
      <c r="C107" s="73" t="s">
        <v>261</v>
      </c>
      <c r="D107" s="73" t="s">
        <v>262</v>
      </c>
      <c r="E107" s="73" t="s">
        <v>257</v>
      </c>
      <c r="F107" s="73" t="s">
        <v>258</v>
      </c>
      <c r="G107" s="74" t="s">
        <v>42</v>
      </c>
    </row>
    <row r="108" spans="1:16" s="75" customFormat="1" ht="14.25">
      <c r="C108" s="73" t="s">
        <v>263</v>
      </c>
      <c r="D108" s="73" t="s">
        <v>264</v>
      </c>
      <c r="E108" s="73" t="s">
        <v>257</v>
      </c>
      <c r="F108" s="73" t="s">
        <v>258</v>
      </c>
      <c r="G108" s="74" t="s">
        <v>42</v>
      </c>
    </row>
    <row r="109" spans="1:16" s="75" customFormat="1" ht="14.25">
      <c r="C109" s="73" t="s">
        <v>265</v>
      </c>
      <c r="D109" s="73" t="s">
        <v>266</v>
      </c>
      <c r="E109" s="73" t="s">
        <v>257</v>
      </c>
      <c r="F109" s="73" t="s">
        <v>258</v>
      </c>
      <c r="G109" s="74" t="s">
        <v>42</v>
      </c>
    </row>
    <row r="110" spans="1:16">
      <c r="B110" s="75"/>
      <c r="C110" s="406" t="s">
        <v>267</v>
      </c>
      <c r="D110" s="73" t="s">
        <v>268</v>
      </c>
      <c r="E110" s="73"/>
      <c r="F110" s="73"/>
      <c r="G110" s="74" t="s">
        <v>46</v>
      </c>
      <c r="J110" s="75"/>
      <c r="K110" s="75"/>
      <c r="L110" s="75"/>
      <c r="M110" s="75"/>
      <c r="N110" s="75"/>
      <c r="O110" s="75"/>
      <c r="P110" s="75"/>
    </row>
    <row r="111" spans="1:16">
      <c r="E111" s="73"/>
      <c r="F111" s="73"/>
      <c r="G111" s="75"/>
    </row>
    <row r="112" spans="1:16">
      <c r="E112" s="73"/>
      <c r="F112" s="73"/>
      <c r="G112" s="75"/>
    </row>
  </sheetData>
  <mergeCells count="3">
    <mergeCell ref="F3:G3"/>
    <mergeCell ref="B6:G6"/>
    <mergeCell ref="B19:G19"/>
  </mergeCells>
  <phoneticPr fontId="276" type="noConversion"/>
  <hyperlinks>
    <hyperlink ref="D16" location="'A02'!A1" display="Specification of risk exposure amounts and capital requirements, DNB Group and DNB Bank ASA" xr:uid="{D21545C7-2894-4B0E-AE2C-082D00C62D70}"/>
    <hyperlink ref="D17" location="'A03'!A1" display="Specification of risk exposure amounts and capital requirements, DNB Boligkreditt and Sbanken" xr:uid="{C4BBF716-50E7-4148-BF8D-A829EC181297}"/>
    <hyperlink ref="D18" location="'A04'!A1" display="Specification of risk-weighted assets and capital requirements, associated companies" xr:uid="{DDD72339-98C7-430C-84E7-E7723F821FC6}"/>
    <hyperlink ref="D56" location="'CCyB1 '!A1" display="Geographical distribution of credit exposures relevant for the calculation of the countercyclical buffer" xr:uid="{4C13887A-6280-47E1-94DB-C52C8AB49191}"/>
    <hyperlink ref="D13" location="'KM1'!A1" display="KM1 – Key metrics (at consolidated group level)" xr:uid="{41A87136-7EBC-4B8C-8D5B-28FDD7747E6F}"/>
    <hyperlink ref="D59" location="'LR1'!A1" display="LR1 – Summary comparison of accounting assets vs leverage ratio exposure (January 2014 standard)" xr:uid="{68849D93-20BC-48AA-9C42-3BAE3769E304}"/>
    <hyperlink ref="D60" location="'LR2'!A1" display="LR2 – Leverage ratio common disclosure template (January 2014 standard)" xr:uid="{5F44CAB7-3543-4E06-B79C-61FB1178BA41}"/>
    <hyperlink ref="D63" location="'LIQ1'!A1" display="LIQ1 – Liquidity Coverage Ratio (LCR)" xr:uid="{B3C5F784-3C35-465F-93A7-87F7060ED0FF}"/>
    <hyperlink ref="D54" location="'MR1'!A1" display="EU MR1 – Market risk under the standardised approach" xr:uid="{7902FDA8-A770-4FD8-AB59-9253AA4FF19B}"/>
    <hyperlink ref="D35" location="'CR4'!A1" display="EU CR4 – Standardised approach – Credit risk exposure and CRM effects" xr:uid="{4D469368-3E68-48DC-AC21-637C7F29BB52}"/>
    <hyperlink ref="D36" location="'CR5'!A1" display="EU CR5 – Standardised approach" xr:uid="{5EDFBEAE-CF31-4302-A2F5-CCC3218CC5E0}"/>
    <hyperlink ref="D38" location="'CR6'!A1" display="EU CR6 – IRB approach – Credit risk exposures by exposure class and PD range" xr:uid="{44484BC4-86C8-4556-B912-3F5FD4C1D2C6}"/>
    <hyperlink ref="D46" location="'CCR1'!A1" display="EU CCR1 – Analysis of CCR exposure by approach" xr:uid="{7117FB2F-4938-4AC5-9C5D-3A536E882A23}"/>
    <hyperlink ref="D47" location="'CCR2'!A1" display="EU CCR2 – CVA capital charge" xr:uid="{046B341E-97B2-4F3A-877A-0C36FED782F1}"/>
    <hyperlink ref="D48" location="'CCR3'!A1" display="EU CCR3 – Standardised approach – CCR exposures by regulatory portfolio and risk" xr:uid="{A9030893-1493-4E2E-9390-A4F9E6A165FD}"/>
    <hyperlink ref="D49" location="'CCR4'!A1" display="EU CCR4 – IRB approach – CCR exposures by portfolio and PD scale" xr:uid="{7A2D4944-7B60-45C2-8D76-9E14D60FD28B}"/>
    <hyperlink ref="D33" location="'CR3'!A1" display="CRM Techniques - Overview" xr:uid="{39252FA9-8C5D-4F2B-BC08-1C93A32933B3}"/>
    <hyperlink ref="D52" location="'CCR8'!A1" display="EU CCR8 – Exposures to CCPs" xr:uid="{7F380D34-E335-47C2-AF69-B9FC32D36C43}"/>
    <hyperlink ref="D12" location="'OV1'!A1" display="Overview of RWA's" xr:uid="{F929C896-3E1D-4A11-9F5B-1BC9C04ED25F}"/>
    <hyperlink ref="D31" location="'CR1-A'!A1" display="Credit quality of exposures by exposure class and instrument" xr:uid="{477DC99F-6FD9-4591-8CAA-3661471F6B23}"/>
    <hyperlink ref="D41" location="'CR8'!A1" display="RWA flow statements of credit risk exposures under the IRB approach" xr:uid="{F1539AD9-5FCE-4C29-ABF6-4490C4352453}"/>
    <hyperlink ref="D85" location="CCA!A1" display="Disclosure of main features of regulatory capital instruments as at 30 June 2023" xr:uid="{355F40D1-EAFA-40E8-933B-4ED08CEF9CAE}"/>
    <hyperlink ref="D9" location="'A01'!A1" display="Own funds and capital ratios, DNB Bank ASA, DNB Bank Group, DNB Group" xr:uid="{FF7EC64C-30D7-4EF8-B41E-0D77355C7FAA}"/>
    <hyperlink ref="D10" location="'A03'!A1" display="Own funds and capital ratios, DNB Boligkreditt and Sbanken" xr:uid="{AA055E34-A843-485C-9190-6B91D085DE66}"/>
    <hyperlink ref="D66" location="'KM2'!A1" display="Key metrics  - TLAC requirements (at resolution group level)" xr:uid="{B763F20A-D3B5-451F-B95F-3FA0CD8B6734}"/>
    <hyperlink ref="D7" location="'CC1'!A1" display="Composition of regulatory own funds" xr:uid="{86A303C7-CDCF-465E-9AE5-87E3A9FFDFEF}"/>
    <hyperlink ref="D8" location="'CC2'!A1" display="Reconciliation of regulatory own funds to balance sheet in the audited financial statements" xr:uid="{49769C6A-8606-4FB4-853A-ED53E05838F7}"/>
    <hyperlink ref="D25" location="'CQ1'!A1" display="Credit quality of forborne exposures (T1)" xr:uid="{CD36EE2F-9B09-4876-BAF3-B5F007079B9C}"/>
    <hyperlink ref="D30" location="'CR1'!A1" display="Performing and non-performing exposures and related provisions (t4)" xr:uid="{84799606-6D69-4574-9EEA-6895C5EA71DB}"/>
    <hyperlink ref="D27" location="'CQ4'!A1" display="Quality of non-performing exposures by geography" xr:uid="{58E94AD8-8C07-44AB-ADF5-C8BA4283ABF7}"/>
    <hyperlink ref="D28" location="'CQ5'!A1" display="Credit quality of loans and advances by industry" xr:uid="{A364BAA2-9834-44D1-94B3-A48A07075F29}"/>
    <hyperlink ref="D29" location="'cq7'!A1" display="Collateral obtained by taking possession and execution processes (T9)" xr:uid="{9B6E35F7-6371-451F-B53B-397EF737D5DE}"/>
    <hyperlink ref="D67" location="'tlac1'!A1" display="Composition - MREL and, where applicable, G-SII Requirement for own funds and eligible liabilities " xr:uid="{CAAB8ECC-0161-47CA-B156-9180595C9D48}"/>
    <hyperlink ref="D61" location="'lr3'!A1" display="Split up of on balance sheet exposures (excluding deratives, SFTs and exempted exposures)" xr:uid="{E3CD0BD6-4675-46C5-BF99-D12D0E0DF416}"/>
    <hyperlink ref="C101" location="'CCR5-A'!A1" display="CCR5-A" xr:uid="{1ADE36A0-FF89-4313-8030-BF71D3E35400}"/>
    <hyperlink ref="D40" location="'CR7-A'!A1" display="IRB approach – Disclosure of the extent of the use of CRM techniques" xr:uid="{CEB056D9-83A6-4187-8EAD-BB49FED08F43}"/>
    <hyperlink ref="D50" location="'CCR5'!A1" display="Composition of collateral for CCR exposures" xr:uid="{74888737-F823-4E72-AD30-95BCBB35361D}"/>
    <hyperlink ref="D51" location="'CCR7'!A1" display="REA flow statements of CCR exposures under the IMM" xr:uid="{728E6146-5215-44C7-9555-55F6BF77B494}"/>
    <hyperlink ref="D57" location="CCyB2!A1" display="Amount of institution-specific countercyclical capital buffer" xr:uid="{81B2F74E-4DD3-4E59-983F-C5CC64273D85}"/>
    <hyperlink ref="D64" location="'LIQ2'!A1" display="Net Stable Funding Ratio" xr:uid="{9236E7E3-D5E5-4EA2-9439-D833E242AE37}"/>
    <hyperlink ref="D68" location="TLAC3b!A1" display="Creditor ranking - resolution entity" xr:uid="{E13EB86E-43BF-45C3-B28D-8315822924D6}"/>
    <hyperlink ref="D83" location="IRRBB1!A1" display="Interest rate risks of non-trading book activities" xr:uid="{D0C560A0-A9DA-46FF-A50A-FEE0B4EF03E2}"/>
    <hyperlink ref="D86" location="'CCA Footnotes'!A1" display="Disclosure of main features of regulatory capital instruments  -  footnotes" xr:uid="{CFFD0F5F-C51F-41E4-A1C3-897CA057BEC4}"/>
    <hyperlink ref="D44" location="'CR10'!A1" display="Specialised lending and equity exposures under the simple riskweighted approach" xr:uid="{E57CC519-EDD0-4071-991E-0FCCD9904C8B}"/>
    <hyperlink ref="D14" location="'INS1'!A1" display="Insurance participations" xr:uid="{BF33C80B-64C3-4C4A-95FD-6A5D6E05FB90}"/>
    <hyperlink ref="D15" location="'INS2'!A1" display="Financial conglomerates information on own funds and capital adequacy ratio" xr:uid="{34440F24-9EA7-4756-90D3-A804F65A2373}"/>
    <hyperlink ref="D20" location="'LI1'!A1" display="'LI1'!A1" xr:uid="{AD8B3140-D0C2-459F-988C-C9697B665B76}"/>
    <hyperlink ref="D21" location="'LI2'!A1" display="Main sources of differences between regulatory exposure amounts and carrying values in financial statements" xr:uid="{117FD46B-693C-491F-99AC-41F001C58A87}"/>
    <hyperlink ref="D22" location="'LI3'!A1" display="Outline of the differences in the scopes of consolidation (entity by entity)" xr:uid="{0309E8D6-FDC5-4686-8C9B-55A4A74DCAC1}"/>
    <hyperlink ref="D23" location="'PV1'!A1" display="Prudent valuation adjustments (PVA)" xr:uid="{B65D2CC8-7C5C-4009-AA88-3CCAB87B3051}"/>
    <hyperlink ref="D26" location="'CQ3'!A1" display="Credit quality of performing and non-performing exposures by past due days " xr:uid="{75335F65-E5C1-4770-BF1A-E23F577625A3}"/>
    <hyperlink ref="D39" location="'CR6-A'!A1" display="Scope of the use of IRB and SA approaches" xr:uid="{6164B924-3819-4936-9C9E-60CD644CFE08}"/>
    <hyperlink ref="D42" location="'CR9'!A1" display="IRB approach – Back-testing of PD per exposure class (fixed PD scale)" xr:uid="{EA553560-9D48-407E-9491-F8715C83A23C}"/>
    <hyperlink ref="D70" location="'AE1'!A1" display="Encumbered and unencumbered assets" xr:uid="{F0E8F008-8B15-474E-9140-2F74E4678213}"/>
    <hyperlink ref="D71" location="'AE2'!A1" display="Collateral received and own debt securities issued" xr:uid="{0D105792-33B7-4598-9FB6-14591539C802}"/>
    <hyperlink ref="D72" location="'AE3'!A1" display="Sources of encumbrance" xr:uid="{A36D76E2-63F5-4DCA-A998-B47C89638306}"/>
    <hyperlink ref="D74" location="'OR1'!A1" display="Operational risk own funds requirements and risk-weighted exposure amounts" xr:uid="{7890B37C-356D-41D7-93A0-CEEA8EC61D64}"/>
    <hyperlink ref="D76" location="REMA!A1" display="Remuneration policy" xr:uid="{0DE7165F-F5BF-4641-BC92-B3131B74D181}"/>
    <hyperlink ref="D77" location="'REM1'!A1" display="Remuneration awarded for the financial year " xr:uid="{24C130C5-DC2A-452F-AB38-7B1FAF054B2F}"/>
    <hyperlink ref="D78" location="'REM2'!A1" display="Special payments  to staff whose professional activities have a material impact on institutions’ risk profile (identified staff)" xr:uid="{C4988D09-3ED6-4664-90C6-9A6319F51C8C}"/>
    <hyperlink ref="D79" location="'REM3'!A1" display="Deferred remuneration" xr:uid="{988ECEAD-AC57-43DB-9494-3A10CF41EADF}"/>
    <hyperlink ref="D80" location="'REM4'!A1" display="Remuneration of 1 million EUR or more per year" xr:uid="{1C3008B2-C505-42C6-903E-AC8BBD80F703}"/>
    <hyperlink ref="D81" location="'REM5'!A1" display="Information on remuneration of staff whose professional activities have a material impact on institutions’ risk profile (identified staff)" xr:uid="{9544682A-8F84-4FD9-B086-21D69112C290}"/>
    <hyperlink ref="D88" location="'Boligkreditt Key metrics '!A1" display="'Boligkreditt Key metrics '!A1" xr:uid="{278A2534-6947-4EAE-8209-BC34A2D4DB87}"/>
    <hyperlink ref="D89" location="'Boligkreditt Credit Risk'!A1" display="'Boligkreditt Credit Risk'!A1" xr:uid="{CD93587D-46AF-414D-A9CC-70F8C48B406C}"/>
  </hyperlinks>
  <pageMargins left="0.7" right="0.7" top="0.75" bottom="0.75" header="0.3" footer="0.3"/>
  <pageSetup paperSize="9" scale="57" orientation="landscape" r:id="rId1"/>
  <rowBreaks count="2" manualBreakCount="2">
    <brk id="42" max="6" man="1"/>
    <brk id="8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7535-0716-4B4A-8A05-8A837BC8F2BE}">
  <sheetPr>
    <tabColor rgb="FF007272"/>
  </sheetPr>
  <dimension ref="A1:L93"/>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67.7109375" style="31" customWidth="1"/>
    <col min="4" max="5" width="14.28515625" style="31" customWidth="1"/>
    <col min="6" max="6" width="2.42578125" style="31" customWidth="1"/>
    <col min="7" max="8" width="14.28515625" style="31" customWidth="1"/>
    <col min="9" max="9" width="131.140625" style="31" customWidth="1"/>
    <col min="10" max="16384" width="11.42578125" style="31"/>
  </cols>
  <sheetData>
    <row r="1" spans="1:12" customFormat="1" ht="11.25" customHeight="1">
      <c r="B1" s="282"/>
      <c r="C1" s="282"/>
      <c r="D1" s="395"/>
      <c r="E1" s="396"/>
      <c r="F1" s="396"/>
      <c r="G1" s="4"/>
    </row>
    <row r="2" spans="1:12" customFormat="1" ht="5.25" customHeight="1">
      <c r="B2" s="19"/>
      <c r="C2" s="283"/>
      <c r="D2" s="283"/>
      <c r="E2" s="283"/>
      <c r="F2" s="283"/>
      <c r="G2" s="283"/>
      <c r="H2" s="283"/>
    </row>
    <row r="3" spans="1:12" s="12" customFormat="1" ht="11.25" customHeight="1">
      <c r="B3" s="1840" t="s">
        <v>269</v>
      </c>
      <c r="C3" s="1840"/>
      <c r="D3" s="1840"/>
      <c r="E3" s="1840"/>
      <c r="F3" s="1840"/>
      <c r="G3" s="1840"/>
      <c r="H3" s="1840"/>
      <c r="I3" s="1776"/>
    </row>
    <row r="4" spans="1:12" s="10" customFormat="1" ht="5.25" customHeight="1">
      <c r="B4" s="7"/>
      <c r="C4" s="7"/>
      <c r="D4" s="7"/>
      <c r="E4" s="8"/>
      <c r="F4" s="8"/>
      <c r="G4" s="8"/>
      <c r="H4" s="9"/>
      <c r="I4" s="9"/>
      <c r="K4" s="7"/>
      <c r="L4" s="7"/>
    </row>
    <row r="5" spans="1:12" s="6" customFormat="1" ht="15.75" customHeight="1">
      <c r="B5" s="1835" t="s">
        <v>2116</v>
      </c>
    </row>
    <row r="6" spans="1:12" s="6" customFormat="1" ht="15.75" customHeight="1">
      <c r="B6" s="1835"/>
    </row>
    <row r="7" spans="1:12" s="6" customFormat="1" ht="11.25" customHeight="1">
      <c r="B7" s="13"/>
      <c r="C7" s="14"/>
    </row>
    <row r="8" spans="1:12" s="6" customFormat="1" ht="81" customHeight="1">
      <c r="A8" s="324"/>
      <c r="B8" s="1841" t="s">
        <v>2117</v>
      </c>
      <c r="C8" s="1841"/>
      <c r="D8" s="1841"/>
      <c r="E8" s="1841"/>
      <c r="F8" s="1841"/>
      <c r="G8" s="1841"/>
      <c r="H8" s="1841"/>
    </row>
    <row r="9" spans="1:12" s="6" customFormat="1" ht="11.25" customHeight="1">
      <c r="A9" s="324"/>
      <c r="B9" s="1471"/>
      <c r="C9" s="1471"/>
      <c r="D9" s="1471"/>
      <c r="E9" s="1471"/>
      <c r="F9" s="1471"/>
      <c r="G9" s="1471"/>
      <c r="H9" s="1471"/>
    </row>
    <row r="10" spans="1:12" ht="11.25" customHeight="1"/>
    <row r="11" spans="1:12" ht="11.25" customHeight="1">
      <c r="B11" s="16"/>
      <c r="D11" s="337"/>
      <c r="E11" s="337"/>
      <c r="F11" s="337"/>
      <c r="G11" s="337"/>
      <c r="H11" s="337"/>
    </row>
    <row r="12" spans="1:12" ht="11.25" customHeight="1">
      <c r="B12" s="1782"/>
      <c r="C12" s="1783"/>
      <c r="D12" s="145"/>
      <c r="E12" s="145"/>
      <c r="F12" s="145"/>
      <c r="G12" s="145"/>
      <c r="H12" s="145"/>
    </row>
    <row r="13" spans="1:12" ht="11.25" customHeight="1">
      <c r="B13" s="12"/>
      <c r="C13" s="321"/>
      <c r="D13" s="300"/>
      <c r="E13" s="300"/>
      <c r="F13" s="300"/>
      <c r="G13" s="300"/>
      <c r="H13" s="300"/>
    </row>
    <row r="14" spans="1:12" ht="11.25" customHeight="1"/>
    <row r="15" spans="1:12" ht="11.25" customHeight="1"/>
    <row r="16" spans="1:12" ht="11.25" customHeight="1"/>
    <row r="17" spans="2:8" ht="11.25" customHeight="1"/>
    <row r="18" spans="2:8" s="44" customFormat="1" ht="11.25" customHeight="1"/>
    <row r="19" spans="2:8" ht="11.25" customHeight="1"/>
    <row r="20" spans="2:8" ht="11.25" customHeight="1"/>
    <row r="21" spans="2:8" ht="12" customHeight="1"/>
    <row r="22" spans="2:8" ht="12" customHeight="1">
      <c r="B22" s="12"/>
      <c r="C22" s="309"/>
      <c r="D22" s="309"/>
      <c r="E22" s="85"/>
      <c r="F22" s="85"/>
      <c r="G22" s="85"/>
    </row>
    <row r="23" spans="2:8" ht="12" customHeight="1">
      <c r="B23" s="12"/>
      <c r="C23" s="78"/>
      <c r="D23" s="313"/>
      <c r="E23" s="300"/>
      <c r="F23" s="300"/>
      <c r="G23" s="300"/>
    </row>
    <row r="24" spans="2:8" ht="12" customHeight="1">
      <c r="B24" s="12"/>
      <c r="C24" s="78"/>
      <c r="D24" s="313"/>
      <c r="E24" s="86"/>
      <c r="F24" s="86"/>
      <c r="G24" s="86"/>
    </row>
    <row r="25" spans="2:8" ht="12" customHeight="1">
      <c r="B25" s="12"/>
      <c r="C25" s="78"/>
      <c r="D25" s="313"/>
      <c r="E25" s="86"/>
      <c r="F25" s="86"/>
      <c r="G25" s="86"/>
    </row>
    <row r="26" spans="2:8" ht="12" customHeight="1">
      <c r="B26" s="12"/>
      <c r="C26" s="78"/>
      <c r="D26" s="313"/>
      <c r="E26" s="86"/>
      <c r="F26" s="86"/>
      <c r="G26" s="86"/>
    </row>
    <row r="27" spans="2:8" ht="12" customHeight="1">
      <c r="B27" s="12"/>
      <c r="C27" s="84"/>
      <c r="D27" s="313"/>
      <c r="E27" s="86"/>
      <c r="F27" s="86"/>
      <c r="G27" s="86"/>
    </row>
    <row r="28" spans="2:8" ht="12" customHeight="1">
      <c r="B28" s="12"/>
      <c r="C28" s="78"/>
      <c r="D28" s="313"/>
      <c r="E28" s="86"/>
      <c r="F28" s="86"/>
      <c r="G28" s="86"/>
    </row>
    <row r="29" spans="2:8" ht="12" customHeight="1">
      <c r="B29" s="1842" t="s">
        <v>2292</v>
      </c>
      <c r="C29" s="1842"/>
      <c r="D29" s="1842"/>
      <c r="E29" s="1842"/>
      <c r="F29" s="1842"/>
      <c r="G29" s="1842"/>
      <c r="H29" s="1842"/>
    </row>
    <row r="30" spans="2:8" ht="12" customHeight="1">
      <c r="B30" s="1842"/>
      <c r="C30" s="1842"/>
      <c r="D30" s="1842"/>
      <c r="E30" s="1842"/>
      <c r="F30" s="1842"/>
      <c r="G30" s="1842"/>
      <c r="H30" s="1842"/>
    </row>
    <row r="31" spans="2:8" ht="12" customHeight="1">
      <c r="B31" s="1842"/>
      <c r="C31" s="1842"/>
      <c r="D31" s="1842"/>
      <c r="E31" s="1842"/>
      <c r="F31" s="1842"/>
      <c r="G31" s="1842"/>
      <c r="H31" s="1842"/>
    </row>
    <row r="32" spans="2:8" ht="12" customHeight="1">
      <c r="B32" s="1842"/>
      <c r="C32" s="1842"/>
      <c r="D32" s="1842"/>
      <c r="E32" s="1842"/>
      <c r="F32" s="1842"/>
      <c r="G32" s="1842"/>
      <c r="H32" s="1842"/>
    </row>
    <row r="33" spans="2:11" ht="12" customHeight="1">
      <c r="B33" s="1842"/>
      <c r="C33" s="1842"/>
      <c r="D33" s="1842"/>
      <c r="E33" s="1842"/>
      <c r="F33" s="1842"/>
      <c r="G33" s="1842"/>
      <c r="H33" s="1842"/>
    </row>
    <row r="34" spans="2:11">
      <c r="B34" s="1842"/>
      <c r="C34" s="1842"/>
      <c r="D34" s="1842"/>
      <c r="E34" s="1842"/>
      <c r="F34" s="1842"/>
      <c r="G34" s="1842"/>
      <c r="H34" s="1842"/>
    </row>
    <row r="35" spans="2:11">
      <c r="B35" s="1842"/>
      <c r="C35" s="1842"/>
      <c r="D35" s="1842"/>
      <c r="E35" s="1842"/>
      <c r="F35" s="1842"/>
      <c r="G35" s="1842"/>
      <c r="H35" s="1842"/>
    </row>
    <row r="36" spans="2:11">
      <c r="B36" s="1842"/>
      <c r="C36" s="1842"/>
      <c r="D36" s="1842"/>
      <c r="E36" s="1842"/>
      <c r="F36" s="1842"/>
      <c r="G36" s="1842"/>
      <c r="H36" s="1842"/>
    </row>
    <row r="37" spans="2:11">
      <c r="B37" s="12"/>
    </row>
    <row r="38" spans="2:11">
      <c r="B38" s="12"/>
    </row>
    <row r="39" spans="2:11">
      <c r="B39" s="12"/>
    </row>
    <row r="40" spans="2:11">
      <c r="B40" s="12"/>
    </row>
    <row r="41" spans="2:11">
      <c r="B41" s="12"/>
    </row>
    <row r="42" spans="2:11">
      <c r="B42" s="12"/>
    </row>
    <row r="43" spans="2:11" ht="15">
      <c r="B43" s="12"/>
      <c r="G43" s="6"/>
      <c r="H43" s="6"/>
      <c r="I43" s="6"/>
      <c r="J43" s="6"/>
      <c r="K43" s="6"/>
    </row>
    <row r="44" spans="2:11" ht="15">
      <c r="B44" s="12"/>
      <c r="G44" s="55"/>
      <c r="H44" s="55"/>
      <c r="I44" s="55"/>
      <c r="J44" s="56"/>
      <c r="K44" s="55"/>
    </row>
    <row r="45" spans="2:11" ht="15">
      <c r="B45" s="12"/>
      <c r="G45" s="55"/>
      <c r="H45" s="56"/>
      <c r="I45" s="55"/>
      <c r="J45" s="56"/>
      <c r="K45" s="56"/>
    </row>
    <row r="46" spans="2:11" ht="15">
      <c r="B46" s="12"/>
      <c r="G46" s="23"/>
      <c r="H46" s="57"/>
      <c r="I46" s="6"/>
      <c r="J46" s="57"/>
      <c r="K46" s="57"/>
    </row>
    <row r="47" spans="2:11" ht="15">
      <c r="B47" s="12"/>
      <c r="G47" s="58"/>
      <c r="H47" s="57"/>
      <c r="I47" s="6"/>
      <c r="J47" s="57"/>
      <c r="K47" s="57"/>
    </row>
    <row r="48" spans="2:11" ht="15">
      <c r="B48" s="12"/>
      <c r="G48" s="58"/>
      <c r="H48" s="57"/>
      <c r="I48" s="6"/>
      <c r="J48" s="57"/>
      <c r="K48" s="57"/>
    </row>
    <row r="49" spans="2:11" ht="15">
      <c r="B49" s="12"/>
      <c r="G49" s="58"/>
      <c r="H49" s="57"/>
      <c r="I49" s="6"/>
      <c r="J49" s="57"/>
      <c r="K49" s="57"/>
    </row>
    <row r="50" spans="2:11" ht="15">
      <c r="B50" s="12"/>
      <c r="G50" s="58"/>
      <c r="H50" s="57"/>
      <c r="I50" s="6"/>
      <c r="J50" s="57"/>
      <c r="K50" s="57"/>
    </row>
    <row r="51" spans="2:11" ht="15">
      <c r="B51" s="12"/>
      <c r="G51" s="58"/>
      <c r="H51" s="57"/>
      <c r="I51" s="6"/>
      <c r="J51" s="57"/>
      <c r="K51" s="57"/>
    </row>
    <row r="52" spans="2:11" ht="15">
      <c r="B52" s="12"/>
      <c r="G52" s="58"/>
      <c r="H52" s="57"/>
      <c r="I52" s="6"/>
      <c r="J52" s="57"/>
      <c r="K52" s="57"/>
    </row>
    <row r="53" spans="2:11" ht="15">
      <c r="B53" s="12"/>
      <c r="G53" s="59"/>
      <c r="H53" s="23"/>
      <c r="I53" s="6"/>
      <c r="J53" s="23"/>
      <c r="K53" s="23"/>
    </row>
    <row r="54" spans="2:11" ht="15">
      <c r="B54" s="12"/>
      <c r="G54" s="59"/>
      <c r="H54" s="23"/>
      <c r="I54" s="6"/>
      <c r="J54" s="23"/>
      <c r="K54" s="23"/>
    </row>
    <row r="55" spans="2:11" ht="15">
      <c r="B55" s="12"/>
      <c r="G55" s="58"/>
      <c r="H55" s="57"/>
      <c r="I55" s="6"/>
      <c r="J55" s="57"/>
      <c r="K55" s="57"/>
    </row>
    <row r="56" spans="2:11" ht="15">
      <c r="B56" s="12"/>
      <c r="G56" s="58"/>
      <c r="H56" s="57"/>
      <c r="I56" s="6"/>
      <c r="J56" s="57"/>
      <c r="K56" s="57"/>
    </row>
    <row r="57" spans="2:11" ht="15">
      <c r="B57" s="12"/>
      <c r="G57" s="58"/>
      <c r="H57" s="57"/>
      <c r="I57" s="6"/>
      <c r="J57" s="57"/>
      <c r="K57" s="57"/>
    </row>
    <row r="58" spans="2:11" ht="15">
      <c r="B58" s="12"/>
      <c r="G58" s="58"/>
      <c r="H58" s="57"/>
      <c r="I58" s="6"/>
      <c r="J58" s="57"/>
      <c r="K58" s="57"/>
    </row>
    <row r="59" spans="2:11" ht="15">
      <c r="B59" s="12"/>
      <c r="G59" s="58"/>
      <c r="H59" s="57"/>
      <c r="I59" s="6"/>
      <c r="J59" s="57"/>
      <c r="K59" s="57"/>
    </row>
    <row r="60" spans="2:11" ht="15">
      <c r="B60" s="12"/>
      <c r="G60" s="58"/>
      <c r="H60" s="57"/>
      <c r="I60" s="6"/>
      <c r="J60" s="57"/>
      <c r="K60" s="57"/>
    </row>
    <row r="61" spans="2:11" ht="15">
      <c r="B61" s="12"/>
      <c r="G61" s="58"/>
      <c r="H61" s="57"/>
      <c r="I61" s="6"/>
      <c r="J61" s="57"/>
      <c r="K61" s="57"/>
    </row>
    <row r="62" spans="2:11" ht="15">
      <c r="B62" s="12"/>
      <c r="G62" s="58"/>
      <c r="H62" s="57"/>
      <c r="I62" s="6"/>
      <c r="J62" s="57"/>
      <c r="K62" s="57"/>
    </row>
    <row r="63" spans="2:11" ht="15">
      <c r="B63" s="12"/>
      <c r="G63" s="23"/>
      <c r="H63" s="23"/>
      <c r="I63" s="6"/>
      <c r="J63" s="23"/>
      <c r="K63" s="23"/>
    </row>
    <row r="64" spans="2:11" ht="15">
      <c r="B64" s="12"/>
      <c r="G64" s="60"/>
      <c r="H64" s="60"/>
      <c r="I64" s="55"/>
      <c r="J64" s="23"/>
      <c r="K64" s="60"/>
    </row>
    <row r="65" spans="2:2">
      <c r="B65" s="12"/>
    </row>
    <row r="66" spans="2:2">
      <c r="B66" s="12"/>
    </row>
    <row r="67" spans="2:2">
      <c r="B67" s="12"/>
    </row>
    <row r="68" spans="2:2">
      <c r="B68" s="12"/>
    </row>
    <row r="75" spans="2:2">
      <c r="B75" s="21"/>
    </row>
    <row r="76" spans="2:2">
      <c r="B76" s="21"/>
    </row>
    <row r="77" spans="2:2">
      <c r="B77" s="22"/>
    </row>
    <row r="78" spans="2:2">
      <c r="B78" s="12"/>
    </row>
    <row r="79" spans="2:2">
      <c r="B79" s="12"/>
    </row>
    <row r="80" spans="2:2">
      <c r="B80" s="12"/>
    </row>
    <row r="81" spans="2:2">
      <c r="B81" s="12"/>
    </row>
    <row r="82" spans="2:2">
      <c r="B82" s="12"/>
    </row>
    <row r="83" spans="2:2">
      <c r="B83" s="12"/>
    </row>
    <row r="84" spans="2:2">
      <c r="B84" s="12"/>
    </row>
    <row r="85" spans="2:2">
      <c r="B85" s="12"/>
    </row>
    <row r="86" spans="2:2">
      <c r="B86" s="24"/>
    </row>
    <row r="87" spans="2:2">
      <c r="B87" s="24"/>
    </row>
    <row r="88" spans="2:2">
      <c r="B88" s="24"/>
    </row>
    <row r="89" spans="2:2">
      <c r="B89" s="24"/>
    </row>
    <row r="90" spans="2:2">
      <c r="B90" s="24"/>
    </row>
    <row r="91" spans="2:2">
      <c r="B91" s="24"/>
    </row>
    <row r="92" spans="2:2">
      <c r="B92" s="24"/>
    </row>
    <row r="93" spans="2:2">
      <c r="B93" s="24"/>
    </row>
  </sheetData>
  <mergeCells count="3">
    <mergeCell ref="B3:H3"/>
    <mergeCell ref="B8:H8"/>
    <mergeCell ref="B29:H36"/>
  </mergeCells>
  <hyperlinks>
    <hyperlink ref="B3" location="Contents!A1" display="Back to index page" xr:uid="{D4517335-4078-4EE7-BF3B-91ED616D3AA4}"/>
    <hyperlink ref="B3:H3" location="CONTENTS!A1" display="Back to contents page" xr:uid="{A37490BF-E230-434C-8BCA-B2D25CE2931E}"/>
  </hyperlinks>
  <pageMargins left="0.23622047244094491" right="0.23622047244094491"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C0C-14D3-4D69-B6DA-3728E7428B3B}">
  <sheetPr codeName="Ark4">
    <tabColor rgb="FF007272"/>
    <pageSetUpPr fitToPage="1"/>
  </sheetPr>
  <dimension ref="B1:H119"/>
  <sheetViews>
    <sheetView showGridLines="0" showRowColHeaders="0" zoomScaleNormal="100" workbookViewId="0"/>
  </sheetViews>
  <sheetFormatPr baseColWidth="10" defaultColWidth="11.42578125" defaultRowHeight="14.25"/>
  <cols>
    <col min="1" max="1" width="2.7109375" style="75" customWidth="1"/>
    <col min="2" max="2" width="4.85546875" style="250" customWidth="1"/>
    <col min="3" max="3" width="149.85546875" style="75" customWidth="1"/>
    <col min="4" max="6" width="16.42578125" style="179" customWidth="1"/>
    <col min="7" max="7" width="23.5703125" style="75" customWidth="1"/>
    <col min="8" max="8" width="14.85546875" style="75" customWidth="1"/>
    <col min="9" max="16384" width="11.42578125" style="75"/>
  </cols>
  <sheetData>
    <row r="1" spans="2:8" ht="11.25" customHeight="1"/>
    <row r="2" spans="2:8" ht="5.25" customHeight="1"/>
    <row r="3" spans="2:8" ht="12.75" customHeight="1">
      <c r="B3" s="1840" t="s">
        <v>269</v>
      </c>
      <c r="C3" s="1840"/>
      <c r="D3" s="1840"/>
      <c r="E3" s="1840"/>
      <c r="F3" s="1840"/>
      <c r="G3" s="1840"/>
      <c r="H3" s="1840"/>
    </row>
    <row r="4" spans="2:8" ht="5.25" customHeight="1"/>
    <row r="5" spans="2:8" ht="15.75">
      <c r="B5" s="1816" t="s">
        <v>635</v>
      </c>
    </row>
    <row r="6" spans="2:8" ht="15.75">
      <c r="B6" s="252"/>
    </row>
    <row r="7" spans="2:8" ht="11.25" customHeight="1"/>
    <row r="8" spans="2:8" s="3" customFormat="1" ht="11.25">
      <c r="B8" s="1844" t="s">
        <v>636</v>
      </c>
      <c r="C8" s="1844"/>
      <c r="D8" s="1844"/>
      <c r="E8" s="1844"/>
      <c r="F8" s="1844"/>
    </row>
    <row r="9" spans="2:8" s="3" customFormat="1" ht="11.25" customHeight="1">
      <c r="B9" s="303"/>
      <c r="D9" s="180"/>
      <c r="E9" s="180"/>
      <c r="F9" s="180"/>
    </row>
    <row r="10" spans="2:8" s="3" customFormat="1" ht="11.25" customHeight="1">
      <c r="B10" s="1845" t="s">
        <v>274</v>
      </c>
      <c r="C10" s="1845"/>
      <c r="D10" s="1465" t="s">
        <v>2104</v>
      </c>
      <c r="E10" s="1465" t="s">
        <v>2074</v>
      </c>
      <c r="F10" s="152" t="s">
        <v>637</v>
      </c>
    </row>
    <row r="11" spans="2:8" s="3" customFormat="1" ht="15" customHeight="1">
      <c r="B11" s="1843" t="s">
        <v>638</v>
      </c>
      <c r="C11" s="1843"/>
      <c r="D11" s="1843"/>
      <c r="E11" s="1843"/>
      <c r="F11" s="1843"/>
    </row>
    <row r="12" spans="2:8" s="3" customFormat="1" ht="11.25" customHeight="1">
      <c r="B12" s="248">
        <v>1</v>
      </c>
      <c r="C12" s="182" t="s">
        <v>639</v>
      </c>
      <c r="D12" s="289">
        <v>38015.680999999997</v>
      </c>
      <c r="E12" s="289">
        <v>38113</v>
      </c>
      <c r="F12" s="786" t="s">
        <v>640</v>
      </c>
    </row>
    <row r="13" spans="2:8" s="3" customFormat="1" ht="11.25" customHeight="1">
      <c r="B13" s="248"/>
      <c r="C13" s="565" t="s">
        <v>641</v>
      </c>
      <c r="D13" s="566">
        <v>19282.665000000001</v>
      </c>
      <c r="E13" s="566">
        <v>19380</v>
      </c>
      <c r="F13" s="786" t="s">
        <v>522</v>
      </c>
    </row>
    <row r="14" spans="2:8" s="3" customFormat="1" ht="11.25" customHeight="1">
      <c r="B14" s="248"/>
      <c r="C14" s="565" t="s">
        <v>642</v>
      </c>
      <c r="D14" s="566">
        <v>18733.016</v>
      </c>
      <c r="E14" s="566">
        <v>18733</v>
      </c>
      <c r="F14" s="786" t="s">
        <v>392</v>
      </c>
    </row>
    <row r="15" spans="2:8" s="3" customFormat="1" ht="11.25" customHeight="1">
      <c r="B15" s="248">
        <v>2</v>
      </c>
      <c r="C15" s="182" t="s">
        <v>643</v>
      </c>
      <c r="D15" s="289">
        <v>173817.617</v>
      </c>
      <c r="E15" s="289">
        <v>162359</v>
      </c>
      <c r="F15" s="786" t="s">
        <v>393</v>
      </c>
      <c r="H15" s="183"/>
    </row>
    <row r="16" spans="2:8" s="3" customFormat="1" ht="11.25" customHeight="1">
      <c r="B16" s="248">
        <v>3</v>
      </c>
      <c r="C16" s="182" t="s">
        <v>644</v>
      </c>
      <c r="D16" s="289">
        <v>6955.8490000000002</v>
      </c>
      <c r="E16" s="289">
        <v>3862</v>
      </c>
      <c r="F16" s="787" t="s">
        <v>523</v>
      </c>
    </row>
    <row r="17" spans="2:8" s="3" customFormat="1" ht="11.25" customHeight="1">
      <c r="B17" s="248" t="s">
        <v>645</v>
      </c>
      <c r="C17" s="182" t="s">
        <v>646</v>
      </c>
      <c r="D17" s="289">
        <v>0</v>
      </c>
      <c r="E17" s="289"/>
      <c r="F17" s="786"/>
    </row>
    <row r="18" spans="2:8" s="3" customFormat="1" ht="11.25" customHeight="1">
      <c r="B18" s="248">
        <v>4</v>
      </c>
      <c r="C18" s="182" t="s">
        <v>1884</v>
      </c>
      <c r="D18" s="289">
        <v>0</v>
      </c>
      <c r="E18" s="289"/>
      <c r="F18" s="786"/>
    </row>
    <row r="19" spans="2:8" s="3" customFormat="1" ht="11.25" customHeight="1">
      <c r="B19" s="248">
        <v>5</v>
      </c>
      <c r="C19" s="182" t="s">
        <v>647</v>
      </c>
      <c r="D19" s="289">
        <v>129.18700000000001</v>
      </c>
      <c r="E19" s="289">
        <v>128</v>
      </c>
      <c r="F19" s="786" t="s">
        <v>524</v>
      </c>
    </row>
    <row r="20" spans="2:8" s="3" customFormat="1" ht="11.25" customHeight="1">
      <c r="B20" s="248" t="s">
        <v>648</v>
      </c>
      <c r="C20" s="182" t="s">
        <v>649</v>
      </c>
      <c r="D20" s="289">
        <v>0</v>
      </c>
      <c r="E20" s="289">
        <v>10782</v>
      </c>
      <c r="F20" s="760"/>
    </row>
    <row r="21" spans="2:8" s="117" customFormat="1" ht="11.25" customHeight="1">
      <c r="B21" s="1107">
        <v>6</v>
      </c>
      <c r="C21" s="1108" t="s">
        <v>650</v>
      </c>
      <c r="D21" s="1109">
        <v>218918.33499999999</v>
      </c>
      <c r="E21" s="1109">
        <v>215243</v>
      </c>
      <c r="F21" s="1110"/>
    </row>
    <row r="22" spans="2:8" s="3" customFormat="1" ht="15" customHeight="1">
      <c r="B22" s="1843" t="s">
        <v>651</v>
      </c>
      <c r="C22" s="1843"/>
      <c r="D22" s="1843"/>
      <c r="E22" s="1843"/>
      <c r="F22" s="1843"/>
    </row>
    <row r="23" spans="2:8" s="3" customFormat="1" ht="11.25" customHeight="1">
      <c r="B23" s="248">
        <v>7</v>
      </c>
      <c r="C23" s="182" t="s">
        <v>652</v>
      </c>
      <c r="D23" s="289">
        <v>-1264.491</v>
      </c>
      <c r="E23" s="289">
        <v>-1194</v>
      </c>
      <c r="F23" s="183"/>
    </row>
    <row r="24" spans="2:8" s="3" customFormat="1" ht="11.25" customHeight="1">
      <c r="B24" s="248">
        <v>8</v>
      </c>
      <c r="C24" s="182" t="s">
        <v>653</v>
      </c>
      <c r="D24" s="289">
        <v>-12000.386</v>
      </c>
      <c r="E24" s="289">
        <v>-11720</v>
      </c>
      <c r="F24" s="787" t="s">
        <v>525</v>
      </c>
    </row>
    <row r="25" spans="2:8" s="3" customFormat="1" ht="11.25" customHeight="1">
      <c r="B25" s="317">
        <v>10</v>
      </c>
      <c r="C25" s="1384" t="s">
        <v>1997</v>
      </c>
      <c r="D25" s="289">
        <v>-408.78899999999999</v>
      </c>
      <c r="E25" s="289">
        <v>-415</v>
      </c>
      <c r="F25" s="787" t="s">
        <v>526</v>
      </c>
      <c r="H25" s="102"/>
    </row>
    <row r="26" spans="2:8" s="3" customFormat="1" ht="11.25" customHeight="1">
      <c r="B26" s="248">
        <v>11</v>
      </c>
      <c r="C26" s="182" t="s">
        <v>654</v>
      </c>
      <c r="D26" s="289"/>
      <c r="E26" s="289"/>
      <c r="F26" s="787"/>
    </row>
    <row r="27" spans="2:8" s="3" customFormat="1" ht="11.25" customHeight="1">
      <c r="B27" s="248">
        <v>12</v>
      </c>
      <c r="C27" s="182" t="s">
        <v>655</v>
      </c>
      <c r="D27" s="289">
        <v>-3022.5250000000001</v>
      </c>
      <c r="E27" s="289">
        <v>-2694</v>
      </c>
      <c r="F27" s="787"/>
    </row>
    <row r="28" spans="2:8" s="3" customFormat="1" ht="11.25" customHeight="1">
      <c r="B28" s="248">
        <v>13</v>
      </c>
      <c r="C28" s="182" t="s">
        <v>656</v>
      </c>
      <c r="D28" s="289"/>
      <c r="E28" s="289"/>
      <c r="F28" s="787"/>
    </row>
    <row r="29" spans="2:8" s="3" customFormat="1" ht="11.25" customHeight="1">
      <c r="B29" s="248">
        <v>14</v>
      </c>
      <c r="C29" s="182" t="s">
        <v>657</v>
      </c>
      <c r="D29" s="289">
        <v>-425.79300000000001</v>
      </c>
      <c r="E29" s="289">
        <v>-364</v>
      </c>
      <c r="F29" s="787" t="s">
        <v>527</v>
      </c>
    </row>
    <row r="30" spans="2:8" s="3" customFormat="1" ht="11.25" customHeight="1">
      <c r="B30" s="248">
        <v>15</v>
      </c>
      <c r="C30" s="182" t="s">
        <v>658</v>
      </c>
      <c r="D30" s="289"/>
      <c r="E30" s="289"/>
      <c r="F30" s="787"/>
    </row>
    <row r="31" spans="2:8" s="3" customFormat="1" ht="11.25" customHeight="1">
      <c r="B31" s="248">
        <v>16</v>
      </c>
      <c r="C31" s="182" t="s">
        <v>659</v>
      </c>
      <c r="D31" s="289">
        <v>-1.0740000000000001</v>
      </c>
      <c r="E31" s="289">
        <v>-1</v>
      </c>
      <c r="F31" s="787" t="s">
        <v>522</v>
      </c>
    </row>
    <row r="32" spans="2:8" s="3" customFormat="1" ht="22.5" customHeight="1">
      <c r="B32" s="251">
        <v>17</v>
      </c>
      <c r="C32" s="182" t="s">
        <v>2008</v>
      </c>
      <c r="D32" s="289"/>
      <c r="E32" s="289"/>
      <c r="F32" s="787"/>
    </row>
    <row r="33" spans="2:6" s="3" customFormat="1" ht="22.5" customHeight="1">
      <c r="B33" s="251">
        <v>18</v>
      </c>
      <c r="C33" s="182" t="s">
        <v>2009</v>
      </c>
      <c r="D33" s="289"/>
      <c r="E33" s="289"/>
      <c r="F33" s="787"/>
    </row>
    <row r="34" spans="2:6" s="3" customFormat="1" ht="22.5" customHeight="1">
      <c r="B34" s="251">
        <v>19</v>
      </c>
      <c r="C34" s="182" t="s">
        <v>2048</v>
      </c>
      <c r="D34" s="289">
        <v>-4542.9989999999998</v>
      </c>
      <c r="E34" s="289">
        <v>-4677</v>
      </c>
      <c r="F34" s="787" t="s">
        <v>560</v>
      </c>
    </row>
    <row r="35" spans="2:6" s="3" customFormat="1" ht="11.25">
      <c r="B35" s="251" t="s">
        <v>660</v>
      </c>
      <c r="C35" s="182" t="s">
        <v>2058</v>
      </c>
      <c r="D35" s="289"/>
      <c r="E35" s="289"/>
      <c r="F35" s="183"/>
    </row>
    <row r="36" spans="2:6" s="3" customFormat="1" ht="11.25">
      <c r="B36" s="251" t="s">
        <v>661</v>
      </c>
      <c r="C36" s="565" t="s">
        <v>662</v>
      </c>
      <c r="D36" s="566"/>
      <c r="E36" s="566"/>
      <c r="F36" s="567"/>
    </row>
    <row r="37" spans="2:6" s="3" customFormat="1" ht="11.25">
      <c r="B37" s="251" t="s">
        <v>663</v>
      </c>
      <c r="C37" s="565" t="s">
        <v>664</v>
      </c>
      <c r="D37" s="566"/>
      <c r="E37" s="566"/>
      <c r="F37" s="567"/>
    </row>
    <row r="38" spans="2:6" s="3" customFormat="1" ht="11.25">
      <c r="B38" s="251" t="s">
        <v>665</v>
      </c>
      <c r="C38" s="565" t="s">
        <v>666</v>
      </c>
      <c r="D38" s="566"/>
      <c r="E38" s="566"/>
      <c r="F38" s="567"/>
    </row>
    <row r="39" spans="2:6" s="3" customFormat="1" ht="11.25" customHeight="1">
      <c r="B39" s="251">
        <v>21</v>
      </c>
      <c r="C39" s="182" t="s">
        <v>2059</v>
      </c>
      <c r="D39" s="289"/>
      <c r="E39" s="289"/>
      <c r="F39" s="183"/>
    </row>
    <row r="40" spans="2:6" s="3" customFormat="1" ht="11.25" customHeight="1">
      <c r="B40" s="248">
        <v>22</v>
      </c>
      <c r="C40" s="182" t="s">
        <v>1883</v>
      </c>
      <c r="D40" s="289"/>
      <c r="E40" s="289"/>
      <c r="F40" s="183"/>
    </row>
    <row r="41" spans="2:6" s="3" customFormat="1" ht="11.25" customHeight="1">
      <c r="B41" s="251">
        <v>23</v>
      </c>
      <c r="C41" s="565" t="s">
        <v>1998</v>
      </c>
      <c r="D41" s="566"/>
      <c r="E41" s="566"/>
      <c r="F41" s="567"/>
    </row>
    <row r="42" spans="2:6" s="3" customFormat="1" ht="11.25" customHeight="1">
      <c r="B42" s="248">
        <v>25</v>
      </c>
      <c r="C42" s="565" t="s">
        <v>667</v>
      </c>
      <c r="D42" s="566"/>
      <c r="E42" s="566"/>
      <c r="F42" s="567"/>
    </row>
    <row r="43" spans="2:6" s="3" customFormat="1" ht="11.25" customHeight="1">
      <c r="B43" s="248" t="s">
        <v>668</v>
      </c>
      <c r="C43" s="182" t="s">
        <v>669</v>
      </c>
      <c r="D43" s="289"/>
      <c r="E43" s="289"/>
      <c r="F43" s="183"/>
    </row>
    <row r="44" spans="2:6" s="3" customFormat="1" ht="22.5" customHeight="1">
      <c r="B44" s="570" t="s">
        <v>670</v>
      </c>
      <c r="C44" s="185" t="s">
        <v>2010</v>
      </c>
      <c r="D44" s="289"/>
      <c r="E44" s="289"/>
      <c r="F44" s="181"/>
    </row>
    <row r="45" spans="2:6" s="3" customFormat="1" ht="11.25" customHeight="1">
      <c r="B45" s="249">
        <v>27</v>
      </c>
      <c r="C45" s="185" t="s">
        <v>671</v>
      </c>
      <c r="D45" s="289"/>
      <c r="E45" s="289"/>
      <c r="F45" s="181"/>
    </row>
    <row r="46" spans="2:6" s="3" customFormat="1" ht="11.25" customHeight="1">
      <c r="B46" s="249" t="s">
        <v>501</v>
      </c>
      <c r="C46" s="185" t="s">
        <v>672</v>
      </c>
      <c r="D46" s="289">
        <v>-254.315</v>
      </c>
      <c r="E46" s="289">
        <v>-90</v>
      </c>
      <c r="F46" s="181"/>
    </row>
    <row r="47" spans="2:6" s="3" customFormat="1" ht="11.25" customHeight="1">
      <c r="B47" s="1111">
        <v>28</v>
      </c>
      <c r="C47" s="1112" t="s">
        <v>673</v>
      </c>
      <c r="D47" s="1109">
        <v>-21960.916000000001</v>
      </c>
      <c r="E47" s="1109">
        <v>-21155</v>
      </c>
      <c r="F47" s="1113"/>
    </row>
    <row r="48" spans="2:6" s="3" customFormat="1" ht="11.25" customHeight="1">
      <c r="B48" s="1111">
        <v>29</v>
      </c>
      <c r="C48" s="1112" t="s">
        <v>674</v>
      </c>
      <c r="D48" s="1109">
        <v>196957.41800000001</v>
      </c>
      <c r="E48" s="1109">
        <v>194087.68347659643</v>
      </c>
      <c r="F48" s="1113"/>
    </row>
    <row r="49" spans="2:7" s="3" customFormat="1" ht="15" customHeight="1">
      <c r="B49" s="1843" t="s">
        <v>675</v>
      </c>
      <c r="C49" s="1843"/>
      <c r="D49" s="1843"/>
      <c r="E49" s="1843"/>
      <c r="F49" s="1843"/>
    </row>
    <row r="50" spans="2:7" s="3" customFormat="1" ht="11.25" customHeight="1">
      <c r="B50" s="249">
        <v>30</v>
      </c>
      <c r="C50" s="185" t="s">
        <v>639</v>
      </c>
      <c r="D50" s="289">
        <v>18274.355</v>
      </c>
      <c r="E50" s="289">
        <v>15974.355</v>
      </c>
      <c r="F50" s="1375" t="s">
        <v>561</v>
      </c>
    </row>
    <row r="51" spans="2:7" s="3" customFormat="1" ht="11.25" customHeight="1">
      <c r="B51" s="249">
        <v>31</v>
      </c>
      <c r="C51" s="568" t="s">
        <v>676</v>
      </c>
      <c r="D51" s="566">
        <v>18274.355</v>
      </c>
      <c r="E51" s="566">
        <v>15974.355</v>
      </c>
      <c r="F51" s="1375" t="s">
        <v>561</v>
      </c>
      <c r="G51" s="262"/>
    </row>
    <row r="52" spans="2:7" s="3" customFormat="1" ht="11.25" customHeight="1">
      <c r="B52" s="249">
        <v>32</v>
      </c>
      <c r="C52" s="568" t="s">
        <v>677</v>
      </c>
      <c r="D52" s="566"/>
      <c r="E52" s="566"/>
      <c r="F52" s="569"/>
    </row>
    <row r="53" spans="2:7" s="3" customFormat="1" ht="11.25" customHeight="1">
      <c r="B53" s="570">
        <v>33</v>
      </c>
      <c r="C53" s="185" t="s">
        <v>1999</v>
      </c>
      <c r="D53" s="289"/>
      <c r="E53" s="289"/>
      <c r="F53" s="181"/>
    </row>
    <row r="54" spans="2:7" s="3" customFormat="1" ht="11.25" customHeight="1">
      <c r="B54" s="249" t="s">
        <v>678</v>
      </c>
      <c r="C54" s="185" t="s">
        <v>679</v>
      </c>
      <c r="D54" s="289"/>
      <c r="E54" s="289"/>
      <c r="F54" s="181"/>
    </row>
    <row r="55" spans="2:7" s="3" customFormat="1" ht="11.25" customHeight="1">
      <c r="B55" s="249" t="s">
        <v>680</v>
      </c>
      <c r="C55" s="185" t="s">
        <v>681</v>
      </c>
      <c r="D55" s="289"/>
      <c r="E55" s="289"/>
      <c r="F55" s="181"/>
    </row>
    <row r="56" spans="2:7" s="3" customFormat="1" ht="11.25" customHeight="1">
      <c r="B56" s="249">
        <v>34</v>
      </c>
      <c r="C56" s="185" t="s">
        <v>682</v>
      </c>
      <c r="D56" s="289">
        <v>18274.355</v>
      </c>
      <c r="E56" s="289">
        <v>15974.355</v>
      </c>
      <c r="F56" s="787" t="s">
        <v>561</v>
      </c>
    </row>
    <row r="57" spans="2:7" s="3" customFormat="1" ht="11.25" customHeight="1">
      <c r="B57" s="249">
        <v>35</v>
      </c>
      <c r="C57" s="568" t="s">
        <v>683</v>
      </c>
      <c r="D57" s="566"/>
      <c r="E57" s="566"/>
      <c r="F57" s="569"/>
    </row>
    <row r="58" spans="2:7" s="3" customFormat="1" ht="11.25" customHeight="1">
      <c r="B58" s="1114">
        <v>36</v>
      </c>
      <c r="C58" s="1112" t="s">
        <v>684</v>
      </c>
      <c r="D58" s="1109">
        <v>18274.355</v>
      </c>
      <c r="E58" s="1109">
        <v>15974.355</v>
      </c>
      <c r="F58" s="1113"/>
    </row>
    <row r="59" spans="2:7" s="3" customFormat="1" ht="15" customHeight="1">
      <c r="B59" s="1843" t="s">
        <v>685</v>
      </c>
      <c r="C59" s="1843"/>
      <c r="D59" s="1843"/>
      <c r="E59" s="1843"/>
      <c r="F59" s="1843"/>
    </row>
    <row r="60" spans="2:7" s="3" customFormat="1" ht="11.25" customHeight="1">
      <c r="B60" s="249">
        <v>37</v>
      </c>
      <c r="C60" s="185" t="s">
        <v>686</v>
      </c>
      <c r="D60" s="289"/>
      <c r="E60" s="289"/>
      <c r="F60" s="181"/>
    </row>
    <row r="61" spans="2:7" s="3" customFormat="1" ht="22.5" customHeight="1">
      <c r="B61" s="570">
        <v>38</v>
      </c>
      <c r="C61" s="185" t="s">
        <v>2011</v>
      </c>
      <c r="D61" s="289"/>
      <c r="E61" s="289"/>
      <c r="F61" s="181"/>
    </row>
    <row r="62" spans="2:7" s="3" customFormat="1" ht="22.5" customHeight="1">
      <c r="B62" s="570">
        <v>39</v>
      </c>
      <c r="C62" s="185" t="s">
        <v>2012</v>
      </c>
      <c r="D62" s="289"/>
      <c r="E62" s="289"/>
      <c r="F62" s="181"/>
    </row>
    <row r="63" spans="2:7" s="3" customFormat="1" ht="22.5" customHeight="1">
      <c r="B63" s="251">
        <v>40</v>
      </c>
      <c r="C63" s="182" t="s">
        <v>2001</v>
      </c>
      <c r="D63" s="289">
        <v>-1500</v>
      </c>
      <c r="E63" s="289">
        <v>-1500</v>
      </c>
      <c r="F63" s="787" t="s">
        <v>561</v>
      </c>
    </row>
    <row r="64" spans="2:7" s="3" customFormat="1" ht="11.25" customHeight="1">
      <c r="B64" s="249">
        <v>42</v>
      </c>
      <c r="C64" s="185" t="s">
        <v>687</v>
      </c>
      <c r="D64" s="289"/>
      <c r="E64" s="289"/>
      <c r="F64" s="181"/>
    </row>
    <row r="65" spans="2:8" s="3" customFormat="1" ht="11.25" customHeight="1">
      <c r="B65" s="249" t="s">
        <v>688</v>
      </c>
      <c r="C65" s="185" t="s">
        <v>689</v>
      </c>
      <c r="D65" s="289"/>
      <c r="E65" s="289">
        <v>-117.280297</v>
      </c>
      <c r="F65" s="1375" t="s">
        <v>561</v>
      </c>
    </row>
    <row r="66" spans="2:8" s="3" customFormat="1" ht="11.25" customHeight="1">
      <c r="B66" s="1114">
        <v>43</v>
      </c>
      <c r="C66" s="1112" t="s">
        <v>690</v>
      </c>
      <c r="D66" s="1109">
        <v>-1500</v>
      </c>
      <c r="E66" s="1109">
        <v>-1617.280297</v>
      </c>
      <c r="F66" s="1113"/>
    </row>
    <row r="67" spans="2:8" s="3" customFormat="1" ht="11.25" customHeight="1">
      <c r="B67" s="1114">
        <v>44</v>
      </c>
      <c r="C67" s="1112" t="s">
        <v>691</v>
      </c>
      <c r="D67" s="1109">
        <v>16774.355</v>
      </c>
      <c r="E67" s="1109">
        <v>14357.074703</v>
      </c>
      <c r="F67" s="1113"/>
      <c r="G67" s="1452"/>
      <c r="H67" s="1452"/>
    </row>
    <row r="68" spans="2:8" s="3" customFormat="1" ht="11.25" customHeight="1">
      <c r="B68" s="1114">
        <v>45</v>
      </c>
      <c r="C68" s="1112" t="s">
        <v>692</v>
      </c>
      <c r="D68" s="1109">
        <v>213731.77299999999</v>
      </c>
      <c r="E68" s="1109">
        <v>208444.75817959642</v>
      </c>
      <c r="F68" s="1115"/>
    </row>
    <row r="69" spans="2:8" s="3" customFormat="1" ht="15" customHeight="1">
      <c r="B69" s="1843" t="s">
        <v>693</v>
      </c>
      <c r="C69" s="1843"/>
      <c r="D69" s="1843"/>
      <c r="E69" s="1843"/>
      <c r="F69" s="1843"/>
      <c r="G69" s="1453"/>
      <c r="H69" s="1454"/>
    </row>
    <row r="70" spans="2:8" s="3" customFormat="1" ht="11.25" customHeight="1">
      <c r="B70" s="249">
        <v>46</v>
      </c>
      <c r="C70" s="185" t="s">
        <v>694</v>
      </c>
      <c r="D70" s="289">
        <v>33736.091</v>
      </c>
      <c r="E70" s="289">
        <v>27829</v>
      </c>
      <c r="F70" s="1374" t="s">
        <v>562</v>
      </c>
    </row>
    <row r="71" spans="2:8" s="3" customFormat="1" ht="11.25" customHeight="1">
      <c r="B71" s="249">
        <v>47</v>
      </c>
      <c r="C71" s="185" t="s">
        <v>1996</v>
      </c>
      <c r="D71" s="289"/>
      <c r="E71" s="289"/>
      <c r="F71" s="181"/>
    </row>
    <row r="72" spans="2:8" s="3" customFormat="1" ht="11.25" customHeight="1">
      <c r="B72" s="249" t="s">
        <v>695</v>
      </c>
      <c r="C72" s="185" t="s">
        <v>696</v>
      </c>
      <c r="D72" s="289"/>
      <c r="E72" s="289"/>
      <c r="F72" s="181"/>
    </row>
    <row r="73" spans="2:8" s="3" customFormat="1" ht="11.25" customHeight="1">
      <c r="B73" s="249" t="s">
        <v>697</v>
      </c>
      <c r="C73" s="185" t="s">
        <v>698</v>
      </c>
      <c r="D73" s="289"/>
      <c r="E73" s="289"/>
      <c r="F73" s="181"/>
    </row>
    <row r="74" spans="2:8" s="3" customFormat="1" ht="11.25" customHeight="1">
      <c r="B74" s="251">
        <v>48</v>
      </c>
      <c r="C74" s="182" t="s">
        <v>2000</v>
      </c>
      <c r="D74" s="289"/>
      <c r="E74" s="289">
        <v>900</v>
      </c>
      <c r="F74" s="787" t="s">
        <v>562</v>
      </c>
    </row>
    <row r="75" spans="2:8" s="3" customFormat="1" ht="11.25" customHeight="1">
      <c r="B75" s="248">
        <v>49</v>
      </c>
      <c r="C75" s="565" t="s">
        <v>699</v>
      </c>
      <c r="D75" s="289"/>
      <c r="E75" s="289"/>
      <c r="F75" s="183"/>
    </row>
    <row r="76" spans="2:8" s="3" customFormat="1" ht="11.25" customHeight="1">
      <c r="B76" s="248">
        <v>50</v>
      </c>
      <c r="C76" s="182" t="s">
        <v>700</v>
      </c>
      <c r="D76" s="289"/>
      <c r="E76" s="289"/>
      <c r="F76" s="183"/>
    </row>
    <row r="77" spans="2:8" s="3" customFormat="1" ht="11.25" customHeight="1">
      <c r="B77" s="1107">
        <v>51</v>
      </c>
      <c r="C77" s="1108" t="s">
        <v>701</v>
      </c>
      <c r="D77" s="1109">
        <v>33736.091</v>
      </c>
      <c r="E77" s="1109">
        <v>28729</v>
      </c>
      <c r="F77" s="1113"/>
    </row>
    <row r="78" spans="2:8" s="3" customFormat="1" ht="15" customHeight="1">
      <c r="B78" s="1843" t="s">
        <v>702</v>
      </c>
      <c r="C78" s="1843"/>
      <c r="D78" s="1843"/>
      <c r="E78" s="1843"/>
      <c r="F78" s="1843"/>
    </row>
    <row r="79" spans="2:8" s="3" customFormat="1" ht="11.25" customHeight="1">
      <c r="B79" s="248">
        <v>52</v>
      </c>
      <c r="C79" s="182" t="s">
        <v>703</v>
      </c>
      <c r="D79" s="289">
        <v>-328.65100000000001</v>
      </c>
      <c r="E79" s="289"/>
      <c r="F79" s="183"/>
    </row>
    <row r="80" spans="2:8" s="3" customFormat="1" ht="22.5" customHeight="1">
      <c r="B80" s="251">
        <v>53</v>
      </c>
      <c r="C80" s="182" t="s">
        <v>2002</v>
      </c>
      <c r="D80" s="289"/>
      <c r="E80" s="289"/>
      <c r="F80" s="183"/>
    </row>
    <row r="81" spans="2:8" s="3" customFormat="1" ht="22.5" customHeight="1">
      <c r="B81" s="251">
        <v>54</v>
      </c>
      <c r="C81" s="182" t="s">
        <v>2003</v>
      </c>
      <c r="D81" s="289"/>
      <c r="E81" s="289"/>
      <c r="F81" s="183"/>
    </row>
    <row r="82" spans="2:8" s="3" customFormat="1" ht="22.5" customHeight="1">
      <c r="B82" s="251">
        <v>55</v>
      </c>
      <c r="C82" s="182" t="s">
        <v>2013</v>
      </c>
      <c r="D82" s="289">
        <v>-5588</v>
      </c>
      <c r="E82" s="289">
        <v>-5588</v>
      </c>
      <c r="F82" s="787" t="s">
        <v>562</v>
      </c>
    </row>
    <row r="83" spans="2:8" s="3" customFormat="1" ht="11.25" customHeight="1">
      <c r="B83" s="317" t="s">
        <v>704</v>
      </c>
      <c r="C83" s="186" t="s">
        <v>705</v>
      </c>
      <c r="D83" s="289"/>
      <c r="E83" s="289"/>
      <c r="F83" s="183"/>
    </row>
    <row r="84" spans="2:8" s="3" customFormat="1" ht="11.25" customHeight="1">
      <c r="B84" s="317" t="s">
        <v>706</v>
      </c>
      <c r="C84" s="187" t="s">
        <v>707</v>
      </c>
      <c r="D84" s="289"/>
      <c r="E84" s="289">
        <v>-122.94051300000001</v>
      </c>
      <c r="F84" s="1375" t="s">
        <v>562</v>
      </c>
    </row>
    <row r="85" spans="2:8" s="3" customFormat="1" ht="11.25" customHeight="1">
      <c r="B85" s="1107">
        <v>57</v>
      </c>
      <c r="C85" s="1116" t="s">
        <v>708</v>
      </c>
      <c r="D85" s="1621">
        <f>D79+D82</f>
        <v>-5916.6509999999998</v>
      </c>
      <c r="E85" s="1376">
        <v>-5710.9405129999996</v>
      </c>
      <c r="F85" s="1117"/>
    </row>
    <row r="86" spans="2:8" s="3" customFormat="1" ht="11.25" customHeight="1">
      <c r="B86" s="525">
        <v>58</v>
      </c>
      <c r="C86" s="526" t="s">
        <v>709</v>
      </c>
      <c r="D86" s="1109">
        <v>27819.439999999999</v>
      </c>
      <c r="E86" s="1109">
        <v>23018.059486999999</v>
      </c>
      <c r="F86" s="527"/>
    </row>
    <row r="87" spans="2:8" s="3" customFormat="1" ht="11.25" customHeight="1">
      <c r="B87" s="1114">
        <v>59</v>
      </c>
      <c r="C87" s="1118" t="s">
        <v>710</v>
      </c>
      <c r="D87" s="1109">
        <v>241551.21299999999</v>
      </c>
      <c r="E87" s="1109">
        <v>231462.98865677419</v>
      </c>
      <c r="F87" s="1113"/>
      <c r="G87" s="1373"/>
    </row>
    <row r="88" spans="2:8" s="3" customFormat="1" ht="11.25" customHeight="1">
      <c r="B88" s="1114">
        <v>60</v>
      </c>
      <c r="C88" s="1118" t="s">
        <v>299</v>
      </c>
      <c r="D88" s="1109">
        <v>1095070.422</v>
      </c>
      <c r="E88" s="1109">
        <v>1061993.1174145599</v>
      </c>
      <c r="F88" s="1113"/>
    </row>
    <row r="89" spans="2:8" s="3" customFormat="1" ht="15" customHeight="1">
      <c r="B89" s="1843" t="s">
        <v>711</v>
      </c>
      <c r="C89" s="1843"/>
      <c r="D89" s="1843"/>
      <c r="E89" s="1843"/>
      <c r="F89" s="1843"/>
    </row>
    <row r="90" spans="2:8" s="3" customFormat="1" ht="11.25" customHeight="1">
      <c r="B90" s="528">
        <v>61</v>
      </c>
      <c r="C90" s="529" t="s">
        <v>712</v>
      </c>
      <c r="D90" s="530">
        <v>17.989999999999998</v>
      </c>
      <c r="E90" s="530">
        <v>18.275794853502415</v>
      </c>
      <c r="F90" s="527"/>
      <c r="G90" s="1450"/>
      <c r="H90" s="640"/>
    </row>
    <row r="91" spans="2:8" s="3" customFormat="1" ht="11.25" customHeight="1">
      <c r="B91" s="528">
        <v>62</v>
      </c>
      <c r="C91" s="529" t="s">
        <v>713</v>
      </c>
      <c r="D91" s="530">
        <v>19.52</v>
      </c>
      <c r="E91" s="530">
        <v>19.627693888211088</v>
      </c>
      <c r="F91" s="527"/>
      <c r="H91" s="640"/>
    </row>
    <row r="92" spans="2:8" s="3" customFormat="1" ht="11.25" customHeight="1">
      <c r="B92" s="528">
        <v>63</v>
      </c>
      <c r="C92" s="529" t="s">
        <v>714</v>
      </c>
      <c r="D92" s="530">
        <v>22.06</v>
      </c>
      <c r="E92" s="530">
        <v>21.795149599509696</v>
      </c>
      <c r="F92" s="527"/>
      <c r="G92" s="1454"/>
      <c r="H92" s="640"/>
    </row>
    <row r="93" spans="2:8" s="3" customFormat="1" ht="22.5" customHeight="1">
      <c r="B93" s="571">
        <v>64</v>
      </c>
      <c r="C93" s="529" t="s">
        <v>2004</v>
      </c>
      <c r="D93" s="1377">
        <v>15.62</v>
      </c>
      <c r="E93" s="1377">
        <v>15.029192140658376</v>
      </c>
      <c r="F93" s="527"/>
    </row>
    <row r="94" spans="2:8" s="3" customFormat="1" ht="11.25" customHeight="1">
      <c r="B94" s="249">
        <v>65</v>
      </c>
      <c r="C94" s="568" t="s">
        <v>715</v>
      </c>
      <c r="D94" s="717">
        <v>2.5</v>
      </c>
      <c r="E94" s="717">
        <v>2.5</v>
      </c>
      <c r="F94" s="181"/>
      <c r="G94" s="1451"/>
    </row>
    <row r="95" spans="2:8" s="3" customFormat="1" ht="11.25" customHeight="1">
      <c r="B95" s="249">
        <v>66</v>
      </c>
      <c r="C95" s="568" t="s">
        <v>716</v>
      </c>
      <c r="D95" s="717">
        <v>2.2000000000000002</v>
      </c>
      <c r="E95" s="717">
        <v>1.6812653208285961</v>
      </c>
      <c r="F95" s="181"/>
      <c r="G95" s="1451"/>
    </row>
    <row r="96" spans="2:8" s="3" customFormat="1" ht="11.25" customHeight="1">
      <c r="B96" s="249">
        <v>67</v>
      </c>
      <c r="C96" s="568" t="s">
        <v>717</v>
      </c>
      <c r="D96" s="717">
        <v>3.24</v>
      </c>
      <c r="E96" s="717">
        <v>3.1666768198297821</v>
      </c>
      <c r="F96" s="181"/>
      <c r="G96" s="1451"/>
    </row>
    <row r="97" spans="2:8" s="3" customFormat="1" ht="11.25" customHeight="1">
      <c r="B97" s="249" t="s">
        <v>718</v>
      </c>
      <c r="C97" s="568" t="s">
        <v>719</v>
      </c>
      <c r="D97" s="717">
        <v>2</v>
      </c>
      <c r="E97" s="717">
        <v>2</v>
      </c>
      <c r="F97" s="181"/>
      <c r="G97" s="1451"/>
    </row>
    <row r="98" spans="2:8" s="3" customFormat="1" ht="11.25" customHeight="1">
      <c r="B98" s="249" t="s">
        <v>720</v>
      </c>
      <c r="C98" s="568" t="s">
        <v>721</v>
      </c>
      <c r="D98" s="717">
        <v>1.18</v>
      </c>
      <c r="E98" s="1378">
        <v>1.1812499999999999</v>
      </c>
      <c r="F98" s="181"/>
    </row>
    <row r="99" spans="2:8" s="3" customFormat="1" ht="11.25" customHeight="1">
      <c r="B99" s="248">
        <v>68</v>
      </c>
      <c r="C99" s="184" t="s">
        <v>722</v>
      </c>
      <c r="D99" s="1379">
        <v>13.49</v>
      </c>
      <c r="E99" s="1379">
        <v>13.63</v>
      </c>
      <c r="F99" s="183"/>
      <c r="G99" s="1451"/>
      <c r="H99" s="180"/>
    </row>
    <row r="100" spans="2:8" s="3" customFormat="1" ht="15" customHeight="1">
      <c r="B100" s="1843" t="s">
        <v>723</v>
      </c>
      <c r="C100" s="1843"/>
      <c r="D100" s="1843"/>
      <c r="E100" s="1843"/>
      <c r="F100" s="1843"/>
      <c r="G100" s="1451"/>
      <c r="H100" s="1350"/>
    </row>
    <row r="101" spans="2:8" s="3" customFormat="1" ht="22.5" customHeight="1">
      <c r="B101" s="251">
        <v>72</v>
      </c>
      <c r="C101" s="182" t="s">
        <v>2005</v>
      </c>
      <c r="D101" s="1589">
        <v>276.49400000000003</v>
      </c>
      <c r="E101" s="1381">
        <v>212.45699999999999</v>
      </c>
      <c r="F101" s="183"/>
      <c r="G101" s="1451"/>
      <c r="H101" s="1350"/>
    </row>
    <row r="102" spans="2:8" s="3" customFormat="1" ht="22.5" customHeight="1">
      <c r="B102" s="251">
        <v>73</v>
      </c>
      <c r="C102" s="182" t="s">
        <v>2006</v>
      </c>
      <c r="D102" s="1632"/>
      <c r="E102" s="289"/>
      <c r="F102" s="181"/>
      <c r="H102" s="1350"/>
    </row>
    <row r="103" spans="2:8" s="3" customFormat="1" ht="11.25" customHeight="1">
      <c r="B103" s="251">
        <v>75</v>
      </c>
      <c r="C103" s="182" t="s">
        <v>2007</v>
      </c>
      <c r="D103" s="1590">
        <v>186.18100000000001</v>
      </c>
      <c r="E103" s="289">
        <v>119.839</v>
      </c>
      <c r="F103" s="183"/>
      <c r="G103" s="1451"/>
      <c r="H103" s="1350"/>
    </row>
    <row r="104" spans="2:8" s="3" customFormat="1" ht="15" customHeight="1">
      <c r="B104" s="1843" t="s">
        <v>724</v>
      </c>
      <c r="C104" s="1843"/>
      <c r="D104" s="1843"/>
      <c r="E104" s="1843"/>
      <c r="F104" s="1843"/>
      <c r="G104" s="1349"/>
      <c r="H104" s="1350"/>
    </row>
    <row r="105" spans="2:8" s="3" customFormat="1" ht="11.25" customHeight="1">
      <c r="B105" s="248">
        <v>76</v>
      </c>
      <c r="C105" s="182" t="s">
        <v>725</v>
      </c>
      <c r="D105" s="183"/>
      <c r="E105" s="183"/>
      <c r="F105" s="183"/>
      <c r="G105" s="1349"/>
      <c r="H105" s="1350"/>
    </row>
    <row r="106" spans="2:8" s="3" customFormat="1" ht="11.25" customHeight="1">
      <c r="B106" s="248">
        <v>77</v>
      </c>
      <c r="C106" s="182" t="s">
        <v>726</v>
      </c>
      <c r="D106" s="183"/>
      <c r="E106" s="183"/>
      <c r="F106" s="183"/>
      <c r="G106" s="1349"/>
      <c r="H106" s="1350"/>
    </row>
    <row r="107" spans="2:8" s="3" customFormat="1" ht="11.25" customHeight="1">
      <c r="B107" s="248">
        <v>78</v>
      </c>
      <c r="C107" s="182" t="s">
        <v>727</v>
      </c>
      <c r="D107" s="188"/>
      <c r="E107" s="188"/>
      <c r="F107" s="188"/>
      <c r="G107" s="1349"/>
      <c r="H107" s="1350"/>
    </row>
    <row r="108" spans="2:8" s="3" customFormat="1" ht="11.25" customHeight="1">
      <c r="B108" s="248">
        <v>79</v>
      </c>
      <c r="C108" s="182" t="s">
        <v>728</v>
      </c>
      <c r="D108" s="183"/>
      <c r="E108" s="183"/>
      <c r="F108" s="183"/>
      <c r="G108" s="1349"/>
      <c r="H108" s="1350"/>
    </row>
    <row r="109" spans="2:8" s="3" customFormat="1" ht="15" customHeight="1">
      <c r="B109" s="1843" t="s">
        <v>2118</v>
      </c>
      <c r="C109" s="1843"/>
      <c r="D109" s="1843"/>
      <c r="E109" s="1843"/>
      <c r="F109" s="1843"/>
      <c r="G109" s="1349"/>
      <c r="H109" s="1350"/>
    </row>
    <row r="110" spans="2:8" s="3" customFormat="1" ht="11.25" customHeight="1">
      <c r="B110" s="248">
        <v>80</v>
      </c>
      <c r="C110" s="182" t="s">
        <v>730</v>
      </c>
      <c r="D110" s="1232" t="s">
        <v>731</v>
      </c>
      <c r="E110" s="1232" t="s">
        <v>731</v>
      </c>
      <c r="F110" s="180"/>
      <c r="G110" s="1349"/>
      <c r="H110" s="1350"/>
    </row>
    <row r="111" spans="2:8" s="3" customFormat="1" ht="11.25" customHeight="1">
      <c r="B111" s="248">
        <v>81</v>
      </c>
      <c r="C111" s="182" t="s">
        <v>732</v>
      </c>
      <c r="D111" s="1232" t="s">
        <v>731</v>
      </c>
      <c r="E111" s="1232" t="s">
        <v>731</v>
      </c>
      <c r="F111" s="180"/>
      <c r="G111" s="1349"/>
      <c r="H111" s="1350"/>
    </row>
    <row r="112" spans="2:8" s="3" customFormat="1" ht="11.25" customHeight="1">
      <c r="B112" s="248">
        <v>82</v>
      </c>
      <c r="C112" s="182" t="s">
        <v>733</v>
      </c>
      <c r="D112" s="1232" t="s">
        <v>731</v>
      </c>
      <c r="E112" s="1232" t="s">
        <v>731</v>
      </c>
      <c r="F112" s="180"/>
      <c r="G112" s="1349"/>
      <c r="H112" s="1350"/>
    </row>
    <row r="113" spans="2:8" s="3" customFormat="1" ht="11.25" customHeight="1">
      <c r="B113" s="248">
        <v>83</v>
      </c>
      <c r="C113" s="182" t="s">
        <v>734</v>
      </c>
      <c r="D113" s="1232" t="s">
        <v>731</v>
      </c>
      <c r="E113" s="1232" t="s">
        <v>731</v>
      </c>
      <c r="F113" s="180"/>
      <c r="G113" s="1349"/>
      <c r="H113" s="1350"/>
    </row>
    <row r="114" spans="2:8" s="3" customFormat="1" ht="11.25" customHeight="1">
      <c r="B114" s="248">
        <v>84</v>
      </c>
      <c r="C114" s="182" t="s">
        <v>735</v>
      </c>
      <c r="D114" s="1232" t="s">
        <v>731</v>
      </c>
      <c r="E114" s="1232" t="s">
        <v>731</v>
      </c>
      <c r="F114" s="180"/>
    </row>
    <row r="115" spans="2:8" s="3" customFormat="1" ht="11.25" customHeight="1">
      <c r="B115" s="573">
        <v>85</v>
      </c>
      <c r="C115" s="1233" t="s">
        <v>736</v>
      </c>
      <c r="D115" s="1234" t="s">
        <v>731</v>
      </c>
      <c r="E115" s="1234" t="s">
        <v>731</v>
      </c>
      <c r="F115" s="1235"/>
    </row>
    <row r="116" spans="2:8" s="3" customFormat="1" ht="6" customHeight="1">
      <c r="B116" s="145"/>
      <c r="D116" s="180"/>
      <c r="E116" s="180"/>
      <c r="F116" s="180"/>
    </row>
    <row r="117" spans="2:8" s="3" customFormat="1" ht="11.25" customHeight="1">
      <c r="B117" s="1846" t="s">
        <v>729</v>
      </c>
      <c r="C117" s="1847"/>
      <c r="D117" s="1847"/>
      <c r="E117" s="1847"/>
      <c r="F117" s="1847"/>
    </row>
    <row r="119" spans="2:8" s="3" customFormat="1" ht="11.25"/>
  </sheetData>
  <mergeCells count="14">
    <mergeCell ref="B117:F117"/>
    <mergeCell ref="B109:F109"/>
    <mergeCell ref="B69:F69"/>
    <mergeCell ref="B78:F78"/>
    <mergeCell ref="B89:F89"/>
    <mergeCell ref="B104:F104"/>
    <mergeCell ref="B100:F100"/>
    <mergeCell ref="B49:F49"/>
    <mergeCell ref="B59:F59"/>
    <mergeCell ref="B3:H3"/>
    <mergeCell ref="B8:F8"/>
    <mergeCell ref="B10:C10"/>
    <mergeCell ref="B11:F11"/>
    <mergeCell ref="B22:F22"/>
  </mergeCells>
  <hyperlinks>
    <hyperlink ref="B3" location="Contents!A1" display="Back to index page" xr:uid="{10C94359-15D1-4319-8801-76200E338D2D}"/>
    <hyperlink ref="B3:H3" location="CONTENTS!A1" display="Back to contents page" xr:uid="{F0E4B363-A2C3-459B-9C5E-DC8B17A6A237}"/>
    <hyperlink ref="E3" location="CONTENTS!A1" display="Back to contents page" xr:uid="{3F6F6851-659D-43E7-9511-40DB0338EA77}"/>
  </hyperlinks>
  <pageMargins left="0.25" right="0.25" top="0.75" bottom="0.75" header="0.3" footer="0.3"/>
  <pageSetup paperSize="9" scale="71" fitToHeight="0" orientation="landscape" verticalDpi="1200" r:id="rId1"/>
  <rowBreaks count="2" manualBreakCount="2">
    <brk id="58" max="5" man="1"/>
    <brk id="8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C5F8-640E-415B-9A71-CA4FCC83B156}">
  <sheetPr codeName="Ark5">
    <tabColor rgb="FF007272"/>
  </sheetPr>
  <dimension ref="A1:K57"/>
  <sheetViews>
    <sheetView showGridLines="0" showRowColHeaders="0" workbookViewId="0"/>
  </sheetViews>
  <sheetFormatPr baseColWidth="10" defaultColWidth="11.42578125" defaultRowHeight="14.25"/>
  <cols>
    <col min="1" max="1" width="2.7109375" style="75" customWidth="1"/>
    <col min="2" max="2" width="56.85546875" style="75" customWidth="1"/>
    <col min="3" max="4" width="18.28515625" style="75" customWidth="1"/>
    <col min="5" max="5" width="0.7109375" style="75" customWidth="1"/>
    <col min="6" max="7" width="18.28515625" style="75" customWidth="1"/>
    <col min="8" max="8" width="18.28515625" style="145" customWidth="1"/>
    <col min="9" max="16384" width="11.42578125" style="75"/>
  </cols>
  <sheetData>
    <row r="1" spans="1:11" ht="11.25" customHeight="1"/>
    <row r="2" spans="1:11" ht="5.25" customHeight="1"/>
    <row r="3" spans="1:11" ht="12.75" customHeight="1">
      <c r="B3" s="1840" t="s">
        <v>269</v>
      </c>
      <c r="C3" s="1840"/>
      <c r="D3" s="1840"/>
      <c r="E3" s="1840"/>
      <c r="F3" s="1840"/>
      <c r="G3" s="1840"/>
      <c r="H3" s="1840"/>
      <c r="I3" s="1840"/>
      <c r="J3" s="1840"/>
      <c r="K3" s="1840"/>
    </row>
    <row r="4" spans="1:11" ht="5.25" customHeight="1"/>
    <row r="5" spans="1:11" ht="15.75">
      <c r="B5" s="1815" t="s">
        <v>737</v>
      </c>
    </row>
    <row r="6" spans="1:11" ht="11.25" customHeight="1"/>
    <row r="7" spans="1:11" ht="22.5" customHeight="1">
      <c r="B7" s="1848" t="s">
        <v>738</v>
      </c>
      <c r="C7" s="1848"/>
      <c r="D7" s="1848"/>
      <c r="E7" s="1848"/>
      <c r="F7" s="1848"/>
      <c r="G7" s="1848"/>
      <c r="H7" s="1848"/>
    </row>
    <row r="8" spans="1:11" ht="11.25" customHeight="1">
      <c r="B8" s="319"/>
      <c r="C8" s="319"/>
      <c r="D8" s="319"/>
      <c r="E8" s="319"/>
      <c r="F8" s="319"/>
      <c r="G8" s="319"/>
      <c r="H8" s="319"/>
    </row>
    <row r="9" spans="1:11" ht="11.25" customHeight="1">
      <c r="B9" s="319"/>
      <c r="C9" s="319"/>
      <c r="D9" s="319"/>
      <c r="E9" s="319"/>
      <c r="F9" s="319"/>
      <c r="G9" s="319"/>
      <c r="H9" s="319"/>
    </row>
    <row r="10" spans="1:11" ht="11.25" customHeight="1">
      <c r="C10" s="1849" t="s">
        <v>2104</v>
      </c>
      <c r="D10" s="1849"/>
      <c r="E10" s="803"/>
      <c r="F10" s="1849" t="s">
        <v>28</v>
      </c>
      <c r="G10" s="1849"/>
    </row>
    <row r="11" spans="1:11" s="31" customFormat="1" ht="11.25">
      <c r="A11" s="16"/>
      <c r="B11" s="303"/>
      <c r="C11" s="77" t="s">
        <v>740</v>
      </c>
      <c r="D11" s="77" t="s">
        <v>740</v>
      </c>
      <c r="E11" s="77"/>
      <c r="F11" s="77" t="s">
        <v>740</v>
      </c>
      <c r="G11" s="77" t="s">
        <v>740</v>
      </c>
      <c r="H11" s="77"/>
    </row>
    <row r="12" spans="1:11" s="31" customFormat="1" ht="11.25">
      <c r="A12" s="16"/>
      <c r="B12" s="49"/>
      <c r="C12" s="77" t="s">
        <v>741</v>
      </c>
      <c r="D12" s="77" t="s">
        <v>742</v>
      </c>
      <c r="E12" s="77"/>
      <c r="F12" s="77" t="s">
        <v>741</v>
      </c>
      <c r="G12" s="77" t="s">
        <v>742</v>
      </c>
      <c r="H12" s="77"/>
    </row>
    <row r="13" spans="1:11" s="31" customFormat="1" ht="11.25">
      <c r="A13" s="16"/>
      <c r="B13" s="139" t="s">
        <v>274</v>
      </c>
      <c r="C13" s="140" t="s">
        <v>743</v>
      </c>
      <c r="D13" s="140" t="s">
        <v>744</v>
      </c>
      <c r="E13" s="140"/>
      <c r="F13" s="140" t="s">
        <v>743</v>
      </c>
      <c r="G13" s="140" t="s">
        <v>744</v>
      </c>
      <c r="H13" s="140" t="s">
        <v>745</v>
      </c>
    </row>
    <row r="14" spans="1:11" s="31" customFormat="1" ht="11.25">
      <c r="A14" s="12"/>
      <c r="B14" s="316" t="s">
        <v>746</v>
      </c>
      <c r="C14" s="316"/>
      <c r="D14" s="316"/>
      <c r="E14" s="316"/>
      <c r="F14" s="316"/>
      <c r="G14" s="316"/>
      <c r="H14" s="144"/>
    </row>
    <row r="15" spans="1:11" s="31" customFormat="1" ht="11.25">
      <c r="A15" s="12"/>
      <c r="B15" s="229" t="s">
        <v>747</v>
      </c>
      <c r="C15" s="112">
        <v>568970.55178552202</v>
      </c>
      <c r="D15" s="112">
        <v>576379.05000507995</v>
      </c>
      <c r="E15" s="112"/>
      <c r="F15" s="112">
        <v>309988</v>
      </c>
      <c r="G15" s="112">
        <v>314558</v>
      </c>
      <c r="H15" s="65"/>
    </row>
    <row r="16" spans="1:11" s="31" customFormat="1" ht="12" customHeight="1">
      <c r="A16" s="12"/>
      <c r="B16" s="229" t="s">
        <v>748</v>
      </c>
      <c r="C16" s="112">
        <v>58819.704202923094</v>
      </c>
      <c r="D16" s="112">
        <v>59476.6627877137</v>
      </c>
      <c r="E16" s="112"/>
      <c r="F16" s="112">
        <v>20558</v>
      </c>
      <c r="G16" s="112">
        <v>21674</v>
      </c>
      <c r="H16" s="65"/>
    </row>
    <row r="17" spans="1:10" s="31" customFormat="1" ht="11.25">
      <c r="A17" s="12"/>
      <c r="B17" s="229" t="s">
        <v>749</v>
      </c>
      <c r="C17" s="112">
        <v>2025481.39077504</v>
      </c>
      <c r="D17" s="112">
        <v>2050330.63879872</v>
      </c>
      <c r="E17" s="112"/>
      <c r="F17" s="112">
        <v>1961464</v>
      </c>
      <c r="G17" s="112">
        <v>1982455</v>
      </c>
      <c r="H17" s="65"/>
    </row>
    <row r="18" spans="1:10" s="31" customFormat="1" ht="11.25">
      <c r="A18" s="12"/>
      <c r="B18" s="229" t="s">
        <v>750</v>
      </c>
      <c r="C18" s="112">
        <v>426374.74152004404</v>
      </c>
      <c r="D18" s="112">
        <v>271048.24557087204</v>
      </c>
      <c r="E18" s="112"/>
      <c r="F18" s="112">
        <v>488087</v>
      </c>
      <c r="G18" s="112">
        <v>329969</v>
      </c>
      <c r="H18" s="65"/>
    </row>
    <row r="19" spans="1:10" s="31" customFormat="1" ht="11.25">
      <c r="A19" s="12"/>
      <c r="B19" s="229" t="s">
        <v>751</v>
      </c>
      <c r="C19" s="112">
        <v>30903.1052463829</v>
      </c>
      <c r="D19" s="112">
        <v>8413.39472830265</v>
      </c>
      <c r="E19" s="112"/>
      <c r="F19" s="112">
        <v>33350</v>
      </c>
      <c r="G19" s="112">
        <v>7684</v>
      </c>
      <c r="H19" s="65"/>
    </row>
    <row r="20" spans="1:10" s="31" customFormat="1" ht="11.25">
      <c r="A20" s="12"/>
      <c r="B20" s="229" t="s">
        <v>752</v>
      </c>
      <c r="C20" s="112">
        <v>152437.30136899999</v>
      </c>
      <c r="D20" s="112">
        <v>0</v>
      </c>
      <c r="E20" s="112"/>
      <c r="F20" s="112">
        <v>138259</v>
      </c>
      <c r="G20" s="112"/>
      <c r="H20" s="65"/>
    </row>
    <row r="21" spans="1:10" s="31" customFormat="1" ht="11.25">
      <c r="A21" s="12"/>
      <c r="B21" s="229" t="s">
        <v>753</v>
      </c>
      <c r="C21" s="112">
        <v>200344.38638237599</v>
      </c>
      <c r="D21" s="112">
        <v>202281.065365266</v>
      </c>
      <c r="E21" s="112"/>
      <c r="F21" s="112">
        <v>185687</v>
      </c>
      <c r="G21" s="112">
        <v>186934</v>
      </c>
      <c r="H21" s="65"/>
    </row>
    <row r="22" spans="1:10" s="31" customFormat="1" ht="11.25">
      <c r="A22" s="12"/>
      <c r="B22" s="229" t="s">
        <v>754</v>
      </c>
      <c r="C22" s="112">
        <v>12578.035787000001</v>
      </c>
      <c r="D22" s="112">
        <v>4.6621186919999997E-3</v>
      </c>
      <c r="E22" s="112"/>
      <c r="F22" s="112">
        <v>14651</v>
      </c>
      <c r="G22" s="112">
        <v>0</v>
      </c>
      <c r="H22" s="65"/>
    </row>
    <row r="23" spans="1:10" s="31" customFormat="1" ht="11.25">
      <c r="A23" s="12"/>
      <c r="B23" s="229" t="s">
        <v>755</v>
      </c>
      <c r="C23" s="112">
        <v>19149.3132978756</v>
      </c>
      <c r="D23" s="112">
        <v>6895.9045260268804</v>
      </c>
      <c r="E23" s="112"/>
      <c r="F23" s="112">
        <v>19257</v>
      </c>
      <c r="G23" s="112">
        <v>6845</v>
      </c>
      <c r="H23" s="65" t="s">
        <v>560</v>
      </c>
    </row>
    <row r="24" spans="1:10" s="31" customFormat="1" ht="11.25">
      <c r="A24" s="12"/>
      <c r="B24" s="229" t="s">
        <v>756</v>
      </c>
      <c r="C24" s="112">
        <v>1.9999995827674902E-5</v>
      </c>
      <c r="D24" s="112">
        <v>19372.409480000002</v>
      </c>
      <c r="E24" s="112"/>
      <c r="F24" s="112">
        <v>0</v>
      </c>
      <c r="G24" s="112">
        <v>19372</v>
      </c>
      <c r="H24" s="65" t="s">
        <v>560</v>
      </c>
    </row>
    <row r="25" spans="1:10" s="31" customFormat="1" ht="11.25">
      <c r="A25" s="12"/>
      <c r="B25" s="229" t="s">
        <v>757</v>
      </c>
      <c r="C25" s="112">
        <v>10431.479417254301</v>
      </c>
      <c r="D25" s="112">
        <v>12318.122003918699</v>
      </c>
      <c r="E25" s="112"/>
      <c r="F25" s="112">
        <v>10273</v>
      </c>
      <c r="G25" s="112">
        <v>12000</v>
      </c>
      <c r="H25" s="65" t="s">
        <v>525</v>
      </c>
    </row>
    <row r="26" spans="1:10" s="31" customFormat="1" ht="11.25">
      <c r="A26" s="12"/>
      <c r="B26" s="229" t="s">
        <v>758</v>
      </c>
      <c r="C26" s="112">
        <v>566.31512872827398</v>
      </c>
      <c r="D26" s="112">
        <v>593.97147248963302</v>
      </c>
      <c r="E26" s="112"/>
      <c r="F26" s="112">
        <v>510</v>
      </c>
      <c r="G26" s="112">
        <v>535</v>
      </c>
      <c r="H26" s="65" t="s">
        <v>526</v>
      </c>
    </row>
    <row r="27" spans="1:10" s="31" customFormat="1" ht="11.25">
      <c r="A27" s="12"/>
      <c r="B27" s="229" t="s">
        <v>759</v>
      </c>
      <c r="C27" s="112">
        <v>21395.711949071101</v>
      </c>
      <c r="D27" s="112">
        <v>16318.267029482899</v>
      </c>
      <c r="E27" s="112"/>
      <c r="F27" s="112">
        <v>21254</v>
      </c>
      <c r="G27" s="112">
        <v>16072</v>
      </c>
      <c r="H27" s="65"/>
    </row>
    <row r="28" spans="1:10" s="31" customFormat="1" ht="11.25">
      <c r="A28" s="12"/>
      <c r="B28" s="229" t="s">
        <v>760</v>
      </c>
      <c r="C28" s="112">
        <v>1786.742</v>
      </c>
      <c r="D28" s="112">
        <v>0.28672029955800005</v>
      </c>
      <c r="E28" s="112"/>
      <c r="F28" s="112">
        <v>1767</v>
      </c>
      <c r="G28" s="112">
        <v>1</v>
      </c>
      <c r="H28" s="65"/>
    </row>
    <row r="29" spans="1:10" s="31" customFormat="1" ht="11.25">
      <c r="A29" s="12"/>
      <c r="B29" s="229" t="s">
        <v>343</v>
      </c>
      <c r="C29" s="112">
        <v>29761.532453999898</v>
      </c>
      <c r="D29" s="112">
        <v>27490.393149503001</v>
      </c>
      <c r="E29" s="112"/>
      <c r="F29" s="112">
        <v>31324</v>
      </c>
      <c r="G29" s="112">
        <v>15862</v>
      </c>
      <c r="H29" s="231"/>
      <c r="J29" s="42"/>
    </row>
    <row r="30" spans="1:10" s="31" customFormat="1" ht="11.25">
      <c r="A30" s="12"/>
      <c r="B30" s="827" t="s">
        <v>761</v>
      </c>
      <c r="C30" s="841">
        <v>3559000.31133522</v>
      </c>
      <c r="D30" s="841">
        <v>3250918.4162997901</v>
      </c>
      <c r="E30" s="841"/>
      <c r="F30" s="841">
        <v>3236431</v>
      </c>
      <c r="G30" s="841">
        <v>2913962</v>
      </c>
      <c r="H30" s="829"/>
      <c r="I30" s="748"/>
    </row>
    <row r="31" spans="1:10" s="31" customFormat="1" ht="11.25">
      <c r="A31" s="12"/>
      <c r="B31" s="316" t="s">
        <v>762</v>
      </c>
      <c r="C31" s="312"/>
      <c r="D31" s="312"/>
      <c r="E31" s="312"/>
      <c r="F31" s="312">
        <v>0</v>
      </c>
      <c r="G31" s="312"/>
      <c r="H31" s="230"/>
    </row>
    <row r="32" spans="1:10" s="31" customFormat="1" ht="11.25">
      <c r="A32" s="12"/>
      <c r="B32" s="322" t="s">
        <v>763</v>
      </c>
      <c r="C32" s="112">
        <v>310927.71215219499</v>
      </c>
      <c r="D32" s="112">
        <v>337089.36537397304</v>
      </c>
      <c r="E32" s="112"/>
      <c r="F32" s="112">
        <v>177298</v>
      </c>
      <c r="G32" s="112">
        <v>199714</v>
      </c>
      <c r="H32" s="65"/>
    </row>
    <row r="33" spans="1:8" s="31" customFormat="1" ht="11.25">
      <c r="A33" s="12"/>
      <c r="B33" s="322" t="s">
        <v>764</v>
      </c>
      <c r="C33" s="112">
        <v>1472868.96705887</v>
      </c>
      <c r="D33" s="112">
        <v>1476229.0755407</v>
      </c>
      <c r="E33" s="112"/>
      <c r="F33" s="112">
        <v>1396630</v>
      </c>
      <c r="G33" s="112">
        <v>1399342</v>
      </c>
      <c r="H33" s="65"/>
    </row>
    <row r="34" spans="1:8" s="31" customFormat="1" ht="11.25">
      <c r="A34" s="12"/>
      <c r="B34" s="322" t="s">
        <v>753</v>
      </c>
      <c r="C34" s="112">
        <v>211647.07214095801</v>
      </c>
      <c r="D34" s="112">
        <v>211733.69200575599</v>
      </c>
      <c r="E34" s="112"/>
      <c r="F34" s="112">
        <v>190142</v>
      </c>
      <c r="G34" s="112">
        <v>189856</v>
      </c>
      <c r="H34" s="65"/>
    </row>
    <row r="35" spans="1:8" s="31" customFormat="1" ht="11.25">
      <c r="A35" s="12"/>
      <c r="B35" s="322" t="s">
        <v>765</v>
      </c>
      <c r="C35" s="112">
        <v>795403.55987377092</v>
      </c>
      <c r="D35" s="112">
        <v>801582.20772878802</v>
      </c>
      <c r="E35" s="112"/>
      <c r="F35" s="112">
        <v>737886</v>
      </c>
      <c r="G35" s="112">
        <v>742766</v>
      </c>
      <c r="H35" s="65"/>
    </row>
    <row r="36" spans="1:8" s="31" customFormat="1" ht="11.25">
      <c r="A36" s="12"/>
      <c r="B36" s="322" t="s">
        <v>766</v>
      </c>
      <c r="C36" s="112">
        <v>152437.30136899999</v>
      </c>
      <c r="D36" s="112"/>
      <c r="E36" s="112"/>
      <c r="F36" s="112">
        <v>138259</v>
      </c>
      <c r="G36" s="112">
        <v>0</v>
      </c>
      <c r="H36" s="65"/>
    </row>
    <row r="37" spans="1:8" s="31" customFormat="1" ht="11.25">
      <c r="A37" s="12"/>
      <c r="B37" s="322" t="s">
        <v>767</v>
      </c>
      <c r="C37" s="112">
        <v>194343.63626899998</v>
      </c>
      <c r="D37" s="112"/>
      <c r="E37" s="112"/>
      <c r="F37" s="112">
        <v>191059</v>
      </c>
      <c r="G37" s="112">
        <v>0</v>
      </c>
      <c r="H37" s="65"/>
    </row>
    <row r="38" spans="1:8" s="31" customFormat="1" ht="11.25">
      <c r="A38" s="12"/>
      <c r="B38" s="313" t="s">
        <v>768</v>
      </c>
      <c r="C38" s="112">
        <v>6656.7461508206497</v>
      </c>
      <c r="D38" s="112">
        <v>5640.2149846014499</v>
      </c>
      <c r="E38" s="112"/>
      <c r="F38" s="112">
        <v>4057</v>
      </c>
      <c r="G38" s="112">
        <v>3033</v>
      </c>
      <c r="H38" s="65"/>
    </row>
    <row r="39" spans="1:8" s="31" customFormat="1" ht="11.25">
      <c r="A39" s="12"/>
      <c r="B39" s="322" t="s">
        <v>769</v>
      </c>
      <c r="C39" s="112">
        <v>2139.76764398879</v>
      </c>
      <c r="D39" s="112">
        <v>4766.7226248944107</v>
      </c>
      <c r="E39" s="112"/>
      <c r="F39" s="112">
        <v>5136</v>
      </c>
      <c r="G39" s="112">
        <v>4711</v>
      </c>
      <c r="H39" s="65"/>
    </row>
    <row r="40" spans="1:8" s="31" customFormat="1" ht="11.25">
      <c r="A40" s="12"/>
      <c r="B40" s="313" t="s">
        <v>770</v>
      </c>
      <c r="C40" s="112">
        <v>32693.3293766674</v>
      </c>
      <c r="D40" s="112">
        <v>32230.340507488898</v>
      </c>
      <c r="E40" s="112"/>
      <c r="F40" s="112">
        <v>34200</v>
      </c>
      <c r="G40" s="112">
        <v>20481</v>
      </c>
      <c r="H40" s="65"/>
    </row>
    <row r="41" spans="1:8" s="31" customFormat="1" ht="11.25">
      <c r="A41" s="12"/>
      <c r="B41" s="322" t="s">
        <v>771</v>
      </c>
      <c r="C41" s="112">
        <v>381.35300000000001</v>
      </c>
      <c r="D41" s="112">
        <v>0</v>
      </c>
      <c r="E41" s="112"/>
      <c r="F41" s="112">
        <v>541</v>
      </c>
      <c r="G41" s="112"/>
      <c r="H41" s="65"/>
    </row>
    <row r="42" spans="1:8" s="31" customFormat="1" ht="11.25" customHeight="1">
      <c r="A42" s="12"/>
      <c r="B42" s="322" t="s">
        <v>772</v>
      </c>
      <c r="C42" s="112">
        <v>1114.09235268052</v>
      </c>
      <c r="D42" s="112">
        <v>1173.73185307979</v>
      </c>
      <c r="E42" s="112"/>
      <c r="F42" s="112">
        <v>977</v>
      </c>
      <c r="G42" s="112">
        <v>1028</v>
      </c>
      <c r="H42" s="65"/>
    </row>
    <row r="43" spans="1:8" s="31" customFormat="1" ht="11.25" customHeight="1">
      <c r="A43" s="12"/>
      <c r="B43" s="322" t="s">
        <v>773</v>
      </c>
      <c r="C43" s="112">
        <v>4968.7029028896995</v>
      </c>
      <c r="D43" s="112">
        <v>4760.2646568897007</v>
      </c>
      <c r="E43" s="112"/>
      <c r="F43" s="112">
        <v>4657</v>
      </c>
      <c r="G43" s="112">
        <v>4459</v>
      </c>
      <c r="H43" s="65"/>
    </row>
    <row r="44" spans="1:8" s="31" customFormat="1" ht="11.25" customHeight="1">
      <c r="A44" s="12"/>
      <c r="B44" s="322" t="s">
        <v>774</v>
      </c>
      <c r="C44" s="112">
        <v>79388.443239999993</v>
      </c>
      <c r="D44" s="112">
        <v>79388.443239999993</v>
      </c>
      <c r="E44" s="112"/>
      <c r="F44" s="112">
        <v>59702</v>
      </c>
      <c r="G44" s="112">
        <v>59702</v>
      </c>
      <c r="H44" s="65"/>
    </row>
    <row r="45" spans="1:8" s="31" customFormat="1" ht="11.25" customHeight="1">
      <c r="A45" s="12"/>
      <c r="B45" s="322" t="s">
        <v>775</v>
      </c>
      <c r="C45" s="112">
        <v>39964.657625</v>
      </c>
      <c r="D45" s="112">
        <v>39964.657625</v>
      </c>
      <c r="E45" s="112"/>
      <c r="F45" s="112">
        <v>36788</v>
      </c>
      <c r="G45" s="112">
        <v>36788</v>
      </c>
      <c r="H45" s="65" t="s">
        <v>562</v>
      </c>
    </row>
    <row r="46" spans="1:8" s="31" customFormat="1" ht="11.25" customHeight="1">
      <c r="A46" s="12"/>
      <c r="B46" s="832" t="s">
        <v>776</v>
      </c>
      <c r="C46" s="841">
        <v>3304935.3411558401</v>
      </c>
      <c r="D46" s="841">
        <v>2994558.7161411699</v>
      </c>
      <c r="E46" s="841"/>
      <c r="F46" s="841">
        <v>2977332</v>
      </c>
      <c r="G46" s="841">
        <v>2661879</v>
      </c>
      <c r="H46" s="834"/>
    </row>
    <row r="47" spans="1:8" ht="11.25" customHeight="1">
      <c r="B47" s="644" t="s">
        <v>377</v>
      </c>
      <c r="C47" s="112"/>
      <c r="D47" s="112"/>
      <c r="E47" s="112"/>
      <c r="F47" s="112"/>
      <c r="G47" s="112"/>
    </row>
    <row r="48" spans="1:8" ht="11.25" customHeight="1">
      <c r="B48" s="322" t="s">
        <v>365</v>
      </c>
      <c r="C48" s="112">
        <v>231.679</v>
      </c>
      <c r="D48" s="112">
        <v>129.18700000000001</v>
      </c>
      <c r="E48" s="112"/>
      <c r="F48" s="112">
        <v>227</v>
      </c>
      <c r="G48" s="112">
        <v>128</v>
      </c>
      <c r="H48" s="145" t="s">
        <v>561</v>
      </c>
    </row>
    <row r="49" spans="1:8" ht="11.25" customHeight="1">
      <c r="B49" s="322" t="s">
        <v>777</v>
      </c>
      <c r="C49" s="112">
        <v>19281.591039999999</v>
      </c>
      <c r="D49" s="112">
        <v>19281.591039999999</v>
      </c>
      <c r="E49" s="112"/>
      <c r="F49" s="112">
        <v>19378</v>
      </c>
      <c r="G49" s="112">
        <v>19378</v>
      </c>
      <c r="H49" s="145" t="s">
        <v>524</v>
      </c>
    </row>
    <row r="50" spans="1:8" ht="11.25" customHeight="1">
      <c r="B50" s="322" t="s">
        <v>358</v>
      </c>
      <c r="C50" s="112">
        <v>18733.016070000001</v>
      </c>
      <c r="D50" s="112">
        <v>18733.016070000001</v>
      </c>
      <c r="E50" s="112"/>
      <c r="F50" s="112">
        <v>18733</v>
      </c>
      <c r="G50" s="112">
        <v>18733</v>
      </c>
      <c r="H50" s="145" t="s">
        <v>522</v>
      </c>
    </row>
    <row r="51" spans="1:8" ht="11.25" customHeight="1">
      <c r="B51" s="322" t="s">
        <v>778</v>
      </c>
      <c r="C51" s="112">
        <v>18704.002043</v>
      </c>
      <c r="D51" s="112">
        <v>18704.002043</v>
      </c>
      <c r="E51" s="112"/>
      <c r="F51" s="112">
        <v>16089</v>
      </c>
      <c r="G51" s="112">
        <v>16089</v>
      </c>
      <c r="H51" s="145" t="s">
        <v>392</v>
      </c>
    </row>
    <row r="52" spans="1:8" ht="11.25" customHeight="1">
      <c r="B52" s="322" t="s">
        <v>779</v>
      </c>
      <c r="C52" s="112">
        <v>197114.672439121</v>
      </c>
      <c r="D52" s="112">
        <v>199511.88930217098</v>
      </c>
      <c r="E52" s="112"/>
      <c r="F52" s="112">
        <v>204672</v>
      </c>
      <c r="G52" s="112">
        <v>197755</v>
      </c>
      <c r="H52" s="145" t="s">
        <v>780</v>
      </c>
    </row>
    <row r="53" spans="1:8" ht="11.25" customHeight="1">
      <c r="B53" s="832" t="s">
        <v>360</v>
      </c>
      <c r="C53" s="841">
        <v>254064.960592121</v>
      </c>
      <c r="D53" s="841">
        <v>256359.68545517098</v>
      </c>
      <c r="E53" s="841"/>
      <c r="F53" s="841">
        <v>259098</v>
      </c>
      <c r="G53" s="841">
        <v>252083</v>
      </c>
      <c r="H53" s="1119"/>
    </row>
    <row r="54" spans="1:8" s="31" customFormat="1" ht="11.25" customHeight="1">
      <c r="A54" s="12"/>
      <c r="B54" s="832" t="s">
        <v>781</v>
      </c>
      <c r="C54" s="841">
        <v>3559000.3017479703</v>
      </c>
      <c r="D54" s="841">
        <v>3250918.4015963501</v>
      </c>
      <c r="E54" s="841"/>
      <c r="F54" s="841">
        <v>3236431</v>
      </c>
      <c r="G54" s="841">
        <v>2913962</v>
      </c>
      <c r="H54" s="834"/>
    </row>
    <row r="57" spans="1:8">
      <c r="D57" s="220"/>
      <c r="E57" s="220"/>
      <c r="G57" s="220"/>
    </row>
  </sheetData>
  <mergeCells count="4">
    <mergeCell ref="B3:K3"/>
    <mergeCell ref="B7:H7"/>
    <mergeCell ref="C10:D10"/>
    <mergeCell ref="F10:G10"/>
  </mergeCells>
  <hyperlinks>
    <hyperlink ref="B3" location="Contents!A1" display="Back to index page" xr:uid="{4237BA0E-1B3B-4D43-A94D-F3A73EAA0971}"/>
    <hyperlink ref="B3:K3" location="CONTENTS!A1" display="Back to contents page" xr:uid="{00F132EE-BDA8-400C-82A7-FCA2DEA4D04D}"/>
    <hyperlink ref="F3:G3" location="CONTENTS!A1" display="Back to contents page" xr:uid="{A1F405A6-2D26-4327-A66E-F935A6CDEED2}"/>
  </hyperlinks>
  <pageMargins left="0.25" right="0.25" top="0.75" bottom="0.75" header="0.3" footer="0.3"/>
  <pageSetup paperSize="9"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26EB-84BF-4508-99E1-0C91115E7C12}">
  <sheetPr codeName="Ark8">
    <tabColor rgb="FF007272"/>
  </sheetPr>
  <dimension ref="A1:L70"/>
  <sheetViews>
    <sheetView showGridLines="0" showRowColHeaders="0" zoomScaleNormal="100" workbookViewId="0"/>
  </sheetViews>
  <sheetFormatPr baseColWidth="10" defaultColWidth="13" defaultRowHeight="11.25"/>
  <cols>
    <col min="1" max="1" width="2.7109375" style="19" customWidth="1"/>
    <col min="2" max="2" width="64.140625" style="19" customWidth="1"/>
    <col min="3" max="4" width="15.7109375" style="19" customWidth="1"/>
    <col min="5" max="5" width="15.7109375" style="20" customWidth="1"/>
    <col min="6" max="6" width="2" style="20" customWidth="1"/>
    <col min="7" max="9" width="15.7109375" style="20" customWidth="1"/>
    <col min="10" max="10" width="25.7109375" style="19" customWidth="1"/>
    <col min="11" max="11" width="11" style="19" customWidth="1"/>
    <col min="12" max="16384" width="13" style="19"/>
  </cols>
  <sheetData>
    <row r="1" spans="1:12" s="10" customFormat="1" ht="11.25" customHeight="1">
      <c r="A1" s="7"/>
      <c r="B1" s="7"/>
      <c r="C1" s="7"/>
      <c r="D1" s="7"/>
      <c r="E1" s="8"/>
      <c r="F1" s="8"/>
      <c r="G1" s="9"/>
      <c r="H1" s="9"/>
      <c r="I1" s="9"/>
    </row>
    <row r="2" spans="1:12" s="10" customFormat="1" ht="5.25" customHeight="1">
      <c r="A2" s="7"/>
      <c r="B2" s="7"/>
      <c r="C2" s="7"/>
      <c r="D2" s="7"/>
      <c r="E2" s="8"/>
      <c r="F2" s="8"/>
      <c r="G2" s="9"/>
      <c r="H2" s="9"/>
      <c r="I2" s="9"/>
    </row>
    <row r="3" spans="1:12" s="12" customFormat="1" ht="12.75" customHeight="1">
      <c r="A3" s="11"/>
      <c r="B3" s="1840" t="s">
        <v>269</v>
      </c>
      <c r="C3" s="1840"/>
      <c r="D3" s="1840"/>
      <c r="E3" s="1840"/>
      <c r="F3" s="1840"/>
      <c r="G3" s="1840"/>
      <c r="H3" s="1840"/>
      <c r="I3" s="1840"/>
    </row>
    <row r="4" spans="1:12" s="10" customFormat="1" ht="5.25" customHeight="1">
      <c r="A4" s="7"/>
      <c r="B4" s="7"/>
      <c r="C4" s="7"/>
      <c r="D4" s="7"/>
      <c r="E4" s="8"/>
      <c r="F4" s="8"/>
      <c r="G4" s="9"/>
      <c r="H4" s="9"/>
      <c r="I4" s="9"/>
      <c r="K4" s="7"/>
      <c r="L4" s="7"/>
    </row>
    <row r="5" spans="1:12" s="6" customFormat="1" ht="15.75" customHeight="1">
      <c r="A5" s="13"/>
      <c r="B5" s="1815" t="s">
        <v>270</v>
      </c>
    </row>
    <row r="6" spans="1:12" ht="11.25" customHeight="1"/>
    <row r="7" spans="1:12">
      <c r="B7" s="1851" t="s">
        <v>2289</v>
      </c>
      <c r="C7" s="1851"/>
      <c r="D7" s="1851"/>
      <c r="E7" s="1851"/>
      <c r="F7" s="1851"/>
      <c r="G7" s="1851"/>
      <c r="H7" s="1851"/>
      <c r="I7" s="1851"/>
    </row>
    <row r="8" spans="1:12">
      <c r="B8" s="1851" t="s">
        <v>2144</v>
      </c>
      <c r="C8" s="1851"/>
      <c r="D8" s="1851"/>
      <c r="E8" s="1851"/>
      <c r="F8" s="1851"/>
      <c r="G8" s="1851"/>
      <c r="H8" s="1851"/>
      <c r="I8" s="1851"/>
    </row>
    <row r="9" spans="1:12">
      <c r="B9" s="323"/>
      <c r="C9" s="323"/>
      <c r="D9" s="323"/>
      <c r="E9" s="323"/>
      <c r="F9" s="323"/>
      <c r="G9" s="323"/>
      <c r="H9" s="323"/>
      <c r="I9" s="323"/>
    </row>
    <row r="10" spans="1:12">
      <c r="B10" s="1" t="s">
        <v>271</v>
      </c>
      <c r="C10" s="323"/>
      <c r="D10" s="323"/>
      <c r="E10" s="323"/>
      <c r="F10" s="323"/>
      <c r="G10" s="323"/>
      <c r="H10" s="323"/>
      <c r="I10" s="323"/>
    </row>
    <row r="11" spans="1:12">
      <c r="B11" s="1"/>
      <c r="C11" s="323"/>
      <c r="D11" s="323"/>
      <c r="E11" s="323"/>
      <c r="F11" s="323"/>
      <c r="G11" s="323"/>
      <c r="H11" s="323"/>
      <c r="I11" s="323"/>
    </row>
    <row r="12" spans="1:12" s="12" customFormat="1" ht="11.25" customHeight="1">
      <c r="A12" s="16"/>
      <c r="B12" s="16"/>
      <c r="C12" s="16"/>
      <c r="D12" s="16"/>
      <c r="E12" s="15"/>
      <c r="F12" s="15"/>
      <c r="G12" s="17"/>
      <c r="H12" s="17"/>
      <c r="I12" s="17"/>
    </row>
    <row r="13" spans="1:12" s="12" customFormat="1" ht="11.25" customHeight="1">
      <c r="A13" s="16"/>
      <c r="B13" s="346" t="s">
        <v>33</v>
      </c>
      <c r="C13" s="653"/>
      <c r="D13" s="776" t="s">
        <v>272</v>
      </c>
      <c r="E13" s="766"/>
      <c r="F13" s="205"/>
      <c r="G13" s="653"/>
      <c r="H13" s="777" t="s">
        <v>273</v>
      </c>
      <c r="I13" s="766"/>
    </row>
    <row r="14" spans="1:12" s="12" customFormat="1">
      <c r="B14" s="151" t="s">
        <v>274</v>
      </c>
      <c r="C14" s="152" t="s">
        <v>2104</v>
      </c>
      <c r="D14" s="1445" t="s">
        <v>2074</v>
      </c>
      <c r="E14" s="152" t="s">
        <v>1934</v>
      </c>
      <c r="F14" s="152"/>
      <c r="G14" s="152" t="s">
        <v>2104</v>
      </c>
      <c r="H14" s="1578" t="s">
        <v>2074</v>
      </c>
      <c r="I14" s="152" t="s">
        <v>1934</v>
      </c>
    </row>
    <row r="15" spans="1:12" s="12" customFormat="1">
      <c r="B15" s="347" t="s">
        <v>275</v>
      </c>
      <c r="C15" s="112">
        <v>230997.40900000001</v>
      </c>
      <c r="D15" s="112">
        <v>213851.09400000001</v>
      </c>
      <c r="E15" s="112">
        <v>209507.49100000001</v>
      </c>
      <c r="F15" s="112"/>
      <c r="G15" s="112">
        <v>254064.96100000001</v>
      </c>
      <c r="H15" s="112">
        <v>249839.58</v>
      </c>
      <c r="I15" s="112">
        <v>229552.02100000001</v>
      </c>
      <c r="J15" s="728"/>
    </row>
    <row r="16" spans="1:12" s="12" customFormat="1">
      <c r="B16" s="347" t="s">
        <v>276</v>
      </c>
      <c r="C16" s="112"/>
      <c r="D16" s="112"/>
      <c r="E16" s="112"/>
      <c r="F16" s="112"/>
      <c r="G16" s="112">
        <v>2294.7249999999999</v>
      </c>
      <c r="H16" s="112">
        <v>2243.5500000000002</v>
      </c>
      <c r="I16" s="112">
        <v>3087.6469999999999</v>
      </c>
      <c r="J16" s="738"/>
    </row>
    <row r="17" spans="2:11" s="12" customFormat="1">
      <c r="B17" s="347" t="s">
        <v>277</v>
      </c>
      <c r="C17" s="112">
        <v>-7519.47</v>
      </c>
      <c r="D17" s="112"/>
      <c r="E17" s="112">
        <v>-5411.259</v>
      </c>
      <c r="F17" s="112"/>
      <c r="G17" s="112">
        <v>-8863.0450000000001</v>
      </c>
      <c r="H17" s="112"/>
      <c r="I17" s="112">
        <v>-7180.4380000000001</v>
      </c>
      <c r="J17" s="738"/>
    </row>
    <row r="18" spans="2:11" s="12" customFormat="1">
      <c r="B18" s="348" t="s">
        <v>278</v>
      </c>
      <c r="C18" s="349">
        <v>-18274.355</v>
      </c>
      <c r="D18" s="349">
        <v>-15274.355</v>
      </c>
      <c r="E18" s="349">
        <v>-10474.355</v>
      </c>
      <c r="F18" s="349"/>
      <c r="G18" s="349">
        <v>-18274.355</v>
      </c>
      <c r="H18" s="349">
        <v>-15974.355</v>
      </c>
      <c r="I18" s="349">
        <v>-11174.355</v>
      </c>
      <c r="J18" s="728"/>
    </row>
    <row r="19" spans="2:11" s="12" customFormat="1" ht="11.25" customHeight="1">
      <c r="B19" s="348" t="s">
        <v>279</v>
      </c>
      <c r="C19" s="112">
        <v>-429.68</v>
      </c>
      <c r="D19" s="112">
        <v>-111.39100000000001</v>
      </c>
      <c r="E19" s="112">
        <v>-261.44600000000003</v>
      </c>
      <c r="F19" s="112"/>
      <c r="G19" s="112">
        <v>-429.64699999999999</v>
      </c>
      <c r="H19" s="112">
        <v>-114.276</v>
      </c>
      <c r="I19" s="112">
        <v>-261.44600000000003</v>
      </c>
    </row>
    <row r="20" spans="2:11" s="12" customFormat="1" ht="11.25" customHeight="1">
      <c r="B20" s="1087" t="s">
        <v>280</v>
      </c>
      <c r="C20" s="817">
        <v>204773.90400000001</v>
      </c>
      <c r="D20" s="817">
        <v>198465.348</v>
      </c>
      <c r="E20" s="817">
        <v>193360.432</v>
      </c>
      <c r="F20" s="817"/>
      <c r="G20" s="817">
        <v>228792.63800000001</v>
      </c>
      <c r="H20" s="817">
        <v>235994.498636</v>
      </c>
      <c r="I20" s="817">
        <v>214023.429</v>
      </c>
      <c r="J20" s="728"/>
    </row>
    <row r="21" spans="2:11" s="12" customFormat="1">
      <c r="B21" s="350" t="s">
        <v>281</v>
      </c>
      <c r="C21" s="112"/>
      <c r="D21" s="112"/>
      <c r="E21" s="112"/>
      <c r="F21" s="112"/>
      <c r="G21" s="112"/>
      <c r="H21" s="112"/>
      <c r="I21" s="112"/>
    </row>
    <row r="22" spans="2:11" s="12" customFormat="1">
      <c r="B22" s="350" t="s">
        <v>282</v>
      </c>
      <c r="C22" s="112">
        <v>-40.545000000000002</v>
      </c>
      <c r="D22" s="112"/>
      <c r="E22" s="112"/>
      <c r="F22" s="112"/>
      <c r="G22" s="112">
        <v>-40.545000000000002</v>
      </c>
      <c r="H22" s="112"/>
      <c r="I22" s="112">
        <v>-2.9169999999999998</v>
      </c>
    </row>
    <row r="23" spans="2:11" s="12" customFormat="1">
      <c r="B23" s="351" t="s">
        <v>283</v>
      </c>
      <c r="C23" s="112">
        <v>-6426.9549999999999</v>
      </c>
      <c r="D23" s="112">
        <v>-2376.3940643504002</v>
      </c>
      <c r="E23" s="112">
        <v>-2386.0819999999999</v>
      </c>
      <c r="F23" s="112"/>
      <c r="G23" s="112">
        <v>-9473.19</v>
      </c>
      <c r="H23" s="112">
        <v>-9555.4599228499701</v>
      </c>
      <c r="I23" s="112">
        <v>-8863.9840000000004</v>
      </c>
    </row>
    <row r="24" spans="2:11" s="12" customFormat="1" ht="11.25" customHeight="1">
      <c r="B24" s="351" t="s">
        <v>284</v>
      </c>
      <c r="C24" s="112">
        <v>-23.616</v>
      </c>
      <c r="D24" s="112">
        <v>-23.616</v>
      </c>
      <c r="E24" s="112">
        <v>-25.199000000000002</v>
      </c>
      <c r="F24" s="112"/>
      <c r="G24" s="112">
        <v>-408.78899999999999</v>
      </c>
      <c r="H24" s="112">
        <v>-415.0172</v>
      </c>
      <c r="I24" s="112">
        <v>-439.86399999999998</v>
      </c>
    </row>
    <row r="25" spans="2:11" s="12" customFormat="1">
      <c r="B25" s="350" t="s">
        <v>285</v>
      </c>
      <c r="C25" s="112">
        <v>-1544.893</v>
      </c>
      <c r="D25" s="112">
        <v>-1019.5511589999995</v>
      </c>
      <c r="E25" s="112">
        <v>-818.13499999999999</v>
      </c>
      <c r="F25" s="112"/>
      <c r="G25" s="112">
        <v>-2527.1959999999999</v>
      </c>
      <c r="H25" s="112">
        <v>-2164.8324092673597</v>
      </c>
      <c r="I25" s="112">
        <v>-1951.0619999999999</v>
      </c>
    </row>
    <row r="26" spans="2:11" s="12" customFormat="1">
      <c r="B26" s="350" t="s">
        <v>286</v>
      </c>
      <c r="C26" s="112"/>
      <c r="D26" s="112"/>
      <c r="E26" s="112"/>
      <c r="F26" s="112"/>
      <c r="G26" s="112"/>
      <c r="H26" s="112">
        <v>-19315.610205383749</v>
      </c>
      <c r="I26" s="112"/>
    </row>
    <row r="27" spans="2:11" s="12" customFormat="1">
      <c r="B27" s="350" t="s">
        <v>287</v>
      </c>
      <c r="C27" s="112"/>
      <c r="D27" s="112">
        <v>-1436.8007832117501</v>
      </c>
      <c r="E27" s="112"/>
      <c r="F27" s="112"/>
      <c r="G27" s="112"/>
      <c r="H27" s="112">
        <v>-1436.8007832117501</v>
      </c>
      <c r="I27" s="112"/>
    </row>
    <row r="28" spans="2:11" s="12" customFormat="1">
      <c r="B28" s="351" t="s">
        <v>2119</v>
      </c>
      <c r="C28" s="112"/>
      <c r="D28" s="112"/>
      <c r="E28" s="112"/>
      <c r="F28" s="112"/>
      <c r="G28" s="112">
        <v>-4542.9989999999998</v>
      </c>
      <c r="H28" s="112">
        <v>-4676.9519218356181</v>
      </c>
      <c r="I28" s="112">
        <v>-5670.03</v>
      </c>
      <c r="K28" s="18"/>
    </row>
    <row r="29" spans="2:11" s="12" customFormat="1">
      <c r="B29" s="351" t="s">
        <v>288</v>
      </c>
      <c r="C29" s="112">
        <v>-1703.258</v>
      </c>
      <c r="D29" s="112">
        <v>-1411.6595637858363</v>
      </c>
      <c r="E29" s="112">
        <v>-1659.655</v>
      </c>
      <c r="F29" s="112"/>
      <c r="G29" s="112">
        <v>-3022.5250000000001</v>
      </c>
      <c r="H29" s="112">
        <v>-2693.9718221512603</v>
      </c>
      <c r="I29" s="112">
        <v>-2831.634</v>
      </c>
      <c r="J29" s="18"/>
    </row>
    <row r="30" spans="2:11" s="12" customFormat="1">
      <c r="B30" s="351" t="s">
        <v>289</v>
      </c>
      <c r="C30" s="112">
        <v>-1152.3879999999999</v>
      </c>
      <c r="D30" s="112">
        <v>-1047.3989999999999</v>
      </c>
      <c r="E30" s="112">
        <v>-1045.453</v>
      </c>
      <c r="F30" s="112"/>
      <c r="G30" s="112">
        <v>-1264.491</v>
      </c>
      <c r="H30" s="112">
        <v>-1193.8460728</v>
      </c>
      <c r="I30" s="112">
        <v>-1210.384</v>
      </c>
    </row>
    <row r="31" spans="2:11" s="2" customFormat="1">
      <c r="B31" s="351" t="s">
        <v>290</v>
      </c>
      <c r="C31" s="112">
        <v>-160.18700000000001</v>
      </c>
      <c r="D31" s="112">
        <v>-48.863389000000005</v>
      </c>
      <c r="E31" s="112"/>
      <c r="F31" s="112"/>
      <c r="G31" s="112">
        <v>-254.315</v>
      </c>
      <c r="H31" s="112">
        <v>-90.432276926864063</v>
      </c>
      <c r="I31" s="112">
        <v>-29.048999999999999</v>
      </c>
    </row>
    <row r="32" spans="2:11" s="2" customFormat="1">
      <c r="B32" s="351" t="s">
        <v>291</v>
      </c>
      <c r="C32" s="112">
        <v>-85.143000000000001</v>
      </c>
      <c r="D32" s="112">
        <v>-50.26</v>
      </c>
      <c r="E32" s="112">
        <v>-55.537999999999997</v>
      </c>
      <c r="F32" s="112"/>
      <c r="G32" s="112">
        <v>-193.227</v>
      </c>
      <c r="H32" s="112">
        <v>-149.6498</v>
      </c>
      <c r="I32" s="112">
        <v>-161.179</v>
      </c>
    </row>
    <row r="33" spans="1:11" s="2" customFormat="1">
      <c r="B33" s="351" t="s">
        <v>292</v>
      </c>
      <c r="C33" s="112">
        <v>-570.80899999999997</v>
      </c>
      <c r="D33" s="112">
        <v>-391.32592799999998</v>
      </c>
      <c r="E33" s="112">
        <v>-467.2</v>
      </c>
      <c r="F33" s="112"/>
      <c r="G33" s="112">
        <v>-232.566</v>
      </c>
      <c r="H33" s="112">
        <v>-214.24274500000001</v>
      </c>
      <c r="I33" s="112">
        <v>-249.274</v>
      </c>
    </row>
    <row r="34" spans="1:11" s="12" customFormat="1" ht="11.25" customHeight="1">
      <c r="B34" s="1087" t="s">
        <v>293</v>
      </c>
      <c r="C34" s="817">
        <v>193066.11</v>
      </c>
      <c r="D34" s="817">
        <v>190659.47828802699</v>
      </c>
      <c r="E34" s="817">
        <v>186903.16899999999</v>
      </c>
      <c r="F34" s="817"/>
      <c r="G34" s="817">
        <v>206832.796</v>
      </c>
      <c r="H34" s="817">
        <v>194087.68347659643</v>
      </c>
      <c r="I34" s="817">
        <v>192614.05100000001</v>
      </c>
    </row>
    <row r="35" spans="1:11" s="12" customFormat="1">
      <c r="B35" s="348" t="s">
        <v>294</v>
      </c>
      <c r="C35" s="112">
        <v>18274.355</v>
      </c>
      <c r="D35" s="112">
        <v>15274.355</v>
      </c>
      <c r="E35" s="112">
        <v>10474.355</v>
      </c>
      <c r="F35" s="112"/>
      <c r="G35" s="112">
        <v>18274.355</v>
      </c>
      <c r="H35" s="112">
        <v>15974.355</v>
      </c>
      <c r="I35" s="112">
        <v>11174.355</v>
      </c>
    </row>
    <row r="36" spans="1:11" s="12" customFormat="1" ht="11.25" customHeight="1">
      <c r="B36" s="609" t="s">
        <v>2120</v>
      </c>
      <c r="C36" s="112"/>
      <c r="D36" s="112"/>
      <c r="E36" s="112"/>
      <c r="F36" s="112"/>
      <c r="G36" s="112">
        <v>-1500</v>
      </c>
      <c r="H36" s="112">
        <v>-1500</v>
      </c>
      <c r="I36" s="112">
        <v>-1500</v>
      </c>
    </row>
    <row r="37" spans="1:11" s="12" customFormat="1" ht="11.25" customHeight="1">
      <c r="A37" s="150"/>
      <c r="B37" s="347" t="s">
        <v>2121</v>
      </c>
      <c r="C37" s="112"/>
      <c r="D37" s="112"/>
      <c r="E37" s="112"/>
      <c r="F37" s="112"/>
      <c r="G37" s="112"/>
      <c r="H37" s="112">
        <v>-117.28029705904446</v>
      </c>
      <c r="I37" s="112">
        <v>-133.875</v>
      </c>
    </row>
    <row r="38" spans="1:11" s="12" customFormat="1">
      <c r="B38" s="1088" t="s">
        <v>294</v>
      </c>
      <c r="C38" s="817">
        <v>18274.355</v>
      </c>
      <c r="D38" s="817">
        <v>15274.355</v>
      </c>
      <c r="E38" s="817">
        <v>10474.355</v>
      </c>
      <c r="F38" s="817"/>
      <c r="G38" s="817">
        <v>16774.355</v>
      </c>
      <c r="H38" s="817">
        <v>14357.074702940956</v>
      </c>
      <c r="I38" s="817">
        <v>9540.48</v>
      </c>
    </row>
    <row r="39" spans="1:11" s="12" customFormat="1" ht="11.25" customHeight="1">
      <c r="B39" s="1087" t="s">
        <v>295</v>
      </c>
      <c r="C39" s="817">
        <v>211340.465</v>
      </c>
      <c r="D39" s="817">
        <v>205933.833288027</v>
      </c>
      <c r="E39" s="817">
        <v>197377.524</v>
      </c>
      <c r="F39" s="817"/>
      <c r="G39" s="817">
        <v>223607.15100000001</v>
      </c>
      <c r="H39" s="817">
        <v>208444.7581795374</v>
      </c>
      <c r="I39" s="817">
        <v>202154.53099999999</v>
      </c>
    </row>
    <row r="40" spans="1:11" s="12" customFormat="1">
      <c r="B40" s="348" t="s">
        <v>296</v>
      </c>
      <c r="C40" s="112"/>
      <c r="D40" s="112"/>
      <c r="E40" s="112">
        <v>5601.9750000000004</v>
      </c>
      <c r="F40" s="112"/>
      <c r="G40" s="112"/>
      <c r="H40" s="112"/>
      <c r="I40" s="112">
        <v>5601.9750000000004</v>
      </c>
    </row>
    <row r="41" spans="1:11" s="12" customFormat="1">
      <c r="B41" s="347" t="s">
        <v>297</v>
      </c>
      <c r="C41" s="112">
        <v>33407.440000000002</v>
      </c>
      <c r="D41" s="112">
        <v>27829.170990000002</v>
      </c>
      <c r="E41" s="112">
        <v>21128.252</v>
      </c>
      <c r="F41" s="112"/>
      <c r="G41" s="112">
        <v>33407.440000000002</v>
      </c>
      <c r="H41" s="112">
        <v>28729.170990000002</v>
      </c>
      <c r="I41" s="112">
        <v>22028.252</v>
      </c>
      <c r="J41" s="279"/>
    </row>
    <row r="42" spans="1:11" s="12" customFormat="1" ht="11.25" customHeight="1">
      <c r="B42" s="610" t="s">
        <v>2122</v>
      </c>
      <c r="C42" s="112"/>
      <c r="D42" s="112"/>
      <c r="E42" s="112"/>
      <c r="F42" s="112"/>
      <c r="G42" s="112"/>
      <c r="H42" s="112">
        <v>-5588</v>
      </c>
      <c r="I42" s="112">
        <v>-5588</v>
      </c>
    </row>
    <row r="43" spans="1:11" s="12" customFormat="1">
      <c r="B43" s="347" t="s">
        <v>2123</v>
      </c>
      <c r="C43" s="112"/>
      <c r="D43" s="112"/>
      <c r="E43" s="112"/>
      <c r="F43" s="112"/>
      <c r="G43" s="112">
        <v>-5588</v>
      </c>
      <c r="H43" s="112">
        <v>-122.94051276321659</v>
      </c>
      <c r="I43" s="112">
        <v>-149.82400000000001</v>
      </c>
    </row>
    <row r="44" spans="1:11" s="12" customFormat="1">
      <c r="B44" s="645" t="s">
        <v>298</v>
      </c>
      <c r="C44" s="465">
        <v>33407.440000000002</v>
      </c>
      <c r="D44" s="465">
        <v>27829.170990000002</v>
      </c>
      <c r="E44" s="465">
        <v>26730.226999999999</v>
      </c>
      <c r="F44" s="465"/>
      <c r="G44" s="465">
        <v>27819.439999999999</v>
      </c>
      <c r="H44" s="465">
        <v>23018.230477236786</v>
      </c>
      <c r="I44" s="465">
        <v>21892.402999999998</v>
      </c>
    </row>
    <row r="45" spans="1:11" s="12" customFormat="1">
      <c r="B45" s="1088" t="s">
        <v>33</v>
      </c>
      <c r="C45" s="817">
        <v>244747.905</v>
      </c>
      <c r="D45" s="817">
        <v>233763.00427802702</v>
      </c>
      <c r="E45" s="817">
        <v>224107.75099999999</v>
      </c>
      <c r="F45" s="817"/>
      <c r="G45" s="817">
        <v>251426.59</v>
      </c>
      <c r="H45" s="817">
        <v>231462.98865677419</v>
      </c>
      <c r="I45" s="817">
        <v>224046.935</v>
      </c>
    </row>
    <row r="46" spans="1:11" s="12" customFormat="1">
      <c r="B46" s="347"/>
      <c r="C46" s="352"/>
      <c r="D46" s="352"/>
      <c r="E46" s="352"/>
      <c r="F46" s="352"/>
      <c r="G46" s="1582"/>
      <c r="H46" s="352"/>
      <c r="I46" s="112"/>
    </row>
    <row r="47" spans="1:11" s="12" customFormat="1">
      <c r="B47" s="347" t="s">
        <v>299</v>
      </c>
      <c r="C47" s="353">
        <v>965474.14300000004</v>
      </c>
      <c r="D47" s="353">
        <v>904034.67858000007</v>
      </c>
      <c r="E47" s="353">
        <v>908786.49100000004</v>
      </c>
      <c r="F47" s="353"/>
      <c r="G47" s="353">
        <v>1095070.432</v>
      </c>
      <c r="H47" s="353">
        <v>1061993.12974756</v>
      </c>
      <c r="I47" s="354">
        <v>1070702.7039999999</v>
      </c>
    </row>
    <row r="48" spans="1:11" s="12" customFormat="1">
      <c r="B48" s="355" t="s">
        <v>300</v>
      </c>
      <c r="C48" s="356">
        <v>77237.93144</v>
      </c>
      <c r="D48" s="356">
        <v>72322.774286400003</v>
      </c>
      <c r="E48" s="356">
        <v>72702.918999999994</v>
      </c>
      <c r="F48" s="356"/>
      <c r="G48" s="356">
        <v>87605.634999999995</v>
      </c>
      <c r="H48" s="356">
        <v>84959.45037980481</v>
      </c>
      <c r="I48" s="357">
        <v>85656</v>
      </c>
      <c r="K48" s="2"/>
    </row>
    <row r="49" spans="1:11" s="12" customFormat="1">
      <c r="B49" s="12" t="s">
        <v>301</v>
      </c>
      <c r="E49" s="17"/>
      <c r="F49" s="17"/>
      <c r="G49" s="17"/>
      <c r="H49" s="1579"/>
      <c r="I49" s="17"/>
    </row>
    <row r="50" spans="1:11" s="12" customFormat="1" ht="11.25" customHeight="1">
      <c r="B50" s="340" t="s">
        <v>302</v>
      </c>
      <c r="C50" s="408">
        <v>19.997</v>
      </c>
      <c r="D50" s="408">
        <v>21.089841220195527</v>
      </c>
      <c r="E50" s="408">
        <v>20.57</v>
      </c>
      <c r="F50" s="408"/>
      <c r="G50" s="408">
        <v>18.888000000000002</v>
      </c>
      <c r="H50" s="1580">
        <v>18.275794639343086</v>
      </c>
      <c r="I50" s="754">
        <v>17.989999999999998</v>
      </c>
    </row>
    <row r="51" spans="1:11" s="12" customFormat="1" ht="11.25" customHeight="1">
      <c r="B51" s="340" t="s">
        <v>303</v>
      </c>
      <c r="C51" s="408">
        <v>21.889800000000001</v>
      </c>
      <c r="D51" s="408">
        <v>22.779417445743864</v>
      </c>
      <c r="E51" s="408">
        <v>21.72</v>
      </c>
      <c r="F51" s="408"/>
      <c r="G51" s="408">
        <v>20.419</v>
      </c>
      <c r="H51" s="1580">
        <v>19.627693658346505</v>
      </c>
      <c r="I51" s="754">
        <v>18.88</v>
      </c>
    </row>
    <row r="52" spans="1:11" s="12" customFormat="1">
      <c r="B52" s="194" t="s">
        <v>304</v>
      </c>
      <c r="C52" s="646">
        <v>25.35</v>
      </c>
      <c r="D52" s="646">
        <v>25.857747475484793</v>
      </c>
      <c r="E52" s="646">
        <v>24.66</v>
      </c>
      <c r="F52" s="646"/>
      <c r="G52" s="646">
        <v>22.96</v>
      </c>
      <c r="H52" s="1581">
        <v>21.795149344496593</v>
      </c>
      <c r="I52" s="1207">
        <v>20.93</v>
      </c>
    </row>
    <row r="53" spans="1:11" s="12" customFormat="1">
      <c r="B53" s="93"/>
      <c r="C53" s="93"/>
      <c r="D53" s="93" t="s">
        <v>34</v>
      </c>
      <c r="E53" s="358"/>
      <c r="F53" s="358"/>
      <c r="G53" s="358"/>
      <c r="H53" s="358" t="s">
        <v>34</v>
      </c>
      <c r="I53" s="358"/>
    </row>
    <row r="54" spans="1:11" s="12" customFormat="1">
      <c r="B54" s="346" t="s">
        <v>305</v>
      </c>
      <c r="E54" s="17" t="s">
        <v>34</v>
      </c>
      <c r="F54" s="17"/>
      <c r="G54" s="17"/>
      <c r="H54" s="17"/>
      <c r="I54" s="17" t="s">
        <v>34</v>
      </c>
    </row>
    <row r="55" spans="1:11" s="12" customFormat="1">
      <c r="B55" s="648" t="s">
        <v>293</v>
      </c>
      <c r="C55" s="649">
        <v>185546.64</v>
      </c>
      <c r="D55" s="649"/>
      <c r="E55" s="649">
        <v>181491.91099999999</v>
      </c>
      <c r="F55" s="649"/>
      <c r="G55" s="649">
        <v>196957.41800000001</v>
      </c>
      <c r="H55" s="649"/>
      <c r="I55" s="650">
        <v>184597.70600000001</v>
      </c>
    </row>
    <row r="56" spans="1:11">
      <c r="A56" s="22"/>
      <c r="B56" s="19" t="s">
        <v>295</v>
      </c>
      <c r="C56" s="353">
        <v>203820.995</v>
      </c>
      <c r="D56" s="353"/>
      <c r="E56" s="353">
        <v>191966.266</v>
      </c>
      <c r="F56" s="353"/>
      <c r="G56" s="353">
        <v>213731.77299999999</v>
      </c>
      <c r="H56" s="353"/>
      <c r="I56" s="20">
        <v>194138.18599999999</v>
      </c>
    </row>
    <row r="57" spans="1:11">
      <c r="A57" s="12"/>
      <c r="B57" s="136" t="s">
        <v>33</v>
      </c>
      <c r="C57" s="353">
        <v>237228.435</v>
      </c>
      <c r="D57" s="353"/>
      <c r="E57" s="353">
        <v>218696.49299999999</v>
      </c>
      <c r="F57" s="353"/>
      <c r="G57" s="353">
        <v>241551.21299999999</v>
      </c>
      <c r="H57" s="353"/>
      <c r="I57" s="359">
        <v>216030.59</v>
      </c>
    </row>
    <row r="58" spans="1:11">
      <c r="A58" s="12"/>
      <c r="B58" s="651" t="s">
        <v>302</v>
      </c>
      <c r="C58" s="1810">
        <v>19.2182</v>
      </c>
      <c r="D58" s="1810"/>
      <c r="E58" s="1583">
        <v>19.971</v>
      </c>
      <c r="F58" s="652"/>
      <c r="G58" s="1810">
        <v>17.985800000000001</v>
      </c>
      <c r="H58" s="1810"/>
      <c r="I58" s="1587">
        <v>17.241</v>
      </c>
      <c r="J58" s="27"/>
      <c r="K58" s="27"/>
    </row>
    <row r="59" spans="1:11">
      <c r="A59" s="12"/>
      <c r="B59" s="148" t="s">
        <v>303</v>
      </c>
      <c r="C59" s="1811">
        <v>21.111000000000001</v>
      </c>
      <c r="D59" s="1811"/>
      <c r="E59" s="1584">
        <v>21.123000000000001</v>
      </c>
      <c r="F59" s="360"/>
      <c r="G59" s="1811">
        <v>19.517600000000002</v>
      </c>
      <c r="H59" s="1811"/>
      <c r="I59" s="1586">
        <v>18.132000000000001</v>
      </c>
      <c r="J59" s="149"/>
      <c r="K59" s="149"/>
    </row>
    <row r="60" spans="1:11">
      <c r="A60" s="12"/>
      <c r="B60" s="361" t="s">
        <v>304</v>
      </c>
      <c r="C60" s="1812">
        <v>24.571200000000001</v>
      </c>
      <c r="D60" s="1812"/>
      <c r="E60" s="1585">
        <v>24.065000000000001</v>
      </c>
      <c r="F60" s="362"/>
      <c r="G60" s="1812">
        <v>22.0581</v>
      </c>
      <c r="H60" s="1812"/>
      <c r="I60" s="1588">
        <v>20.177</v>
      </c>
      <c r="J60" s="149"/>
      <c r="K60" s="149"/>
    </row>
    <row r="61" spans="1:11" ht="6" customHeight="1">
      <c r="A61" s="12"/>
      <c r="B61" s="148"/>
      <c r="C61" s="148"/>
      <c r="D61" s="148"/>
      <c r="E61" s="23"/>
      <c r="F61" s="23"/>
      <c r="G61" s="23"/>
      <c r="H61" s="23"/>
      <c r="I61" s="23"/>
      <c r="J61" s="363"/>
      <c r="K61" s="363"/>
    </row>
    <row r="62" spans="1:11" ht="22.5" customHeight="1">
      <c r="A62" s="12"/>
      <c r="B62" s="1850" t="s">
        <v>306</v>
      </c>
      <c r="C62" s="1850"/>
      <c r="D62" s="1850"/>
      <c r="E62" s="1850"/>
      <c r="F62" s="1850"/>
      <c r="G62" s="1850"/>
      <c r="H62" s="1850"/>
      <c r="I62" s="1850"/>
      <c r="J62" s="364"/>
      <c r="K62" s="364"/>
    </row>
    <row r="63" spans="1:11">
      <c r="A63" s="24"/>
      <c r="B63" s="1850" t="s">
        <v>307</v>
      </c>
      <c r="C63" s="1850"/>
      <c r="D63" s="1850"/>
      <c r="E63" s="1850"/>
      <c r="F63" s="1850"/>
      <c r="G63" s="1850"/>
      <c r="H63" s="1850"/>
      <c r="I63" s="1850"/>
      <c r="J63" s="364"/>
      <c r="K63" s="364"/>
    </row>
    <row r="64" spans="1:11">
      <c r="A64" s="24"/>
      <c r="B64" s="1850" t="s">
        <v>308</v>
      </c>
      <c r="C64" s="1850"/>
      <c r="D64" s="1850"/>
      <c r="E64" s="1850"/>
      <c r="F64" s="1850"/>
      <c r="G64" s="1850"/>
      <c r="H64" s="1850"/>
      <c r="I64" s="1850"/>
      <c r="J64" s="364"/>
      <c r="K64" s="364"/>
    </row>
    <row r="65" spans="1:11">
      <c r="A65" s="24"/>
      <c r="B65" s="365"/>
      <c r="C65" s="148"/>
      <c r="D65" s="148"/>
      <c r="E65" s="17"/>
      <c r="F65" s="17"/>
      <c r="G65" s="17"/>
      <c r="H65" s="17"/>
      <c r="I65" s="17"/>
      <c r="J65" s="364"/>
      <c r="K65" s="364"/>
    </row>
    <row r="66" spans="1:11">
      <c r="A66" s="24"/>
      <c r="B66" s="148"/>
      <c r="C66" s="148"/>
      <c r="D66" s="148"/>
      <c r="E66" s="17"/>
      <c r="F66" s="17"/>
      <c r="G66" s="17"/>
      <c r="H66" s="17"/>
      <c r="I66" s="17"/>
      <c r="J66" s="364"/>
      <c r="K66" s="364"/>
    </row>
    <row r="67" spans="1:11">
      <c r="A67" s="24"/>
      <c r="B67" s="148"/>
      <c r="C67" s="148"/>
      <c r="D67" s="148"/>
      <c r="E67" s="17"/>
      <c r="F67" s="17"/>
      <c r="G67" s="17"/>
      <c r="H67" s="17"/>
      <c r="I67" s="17"/>
      <c r="J67" s="364"/>
      <c r="K67" s="364"/>
    </row>
    <row r="68" spans="1:11">
      <c r="A68" s="24"/>
      <c r="B68" s="148"/>
      <c r="C68" s="148"/>
      <c r="D68" s="148"/>
      <c r="E68" s="17"/>
      <c r="F68" s="17"/>
      <c r="G68" s="17"/>
      <c r="H68" s="17"/>
      <c r="I68" s="17"/>
      <c r="J68" s="364"/>
      <c r="K68" s="364"/>
    </row>
    <row r="69" spans="1:11">
      <c r="A69" s="24"/>
      <c r="B69" s="148"/>
      <c r="C69" s="148"/>
      <c r="D69" s="148"/>
      <c r="E69" s="23"/>
      <c r="F69" s="23"/>
      <c r="G69" s="23"/>
      <c r="H69" s="23"/>
      <c r="I69" s="23"/>
      <c r="J69" s="366"/>
      <c r="K69" s="366"/>
    </row>
    <row r="70" spans="1:11">
      <c r="B70" s="148"/>
      <c r="C70" s="148"/>
      <c r="D70" s="148"/>
      <c r="E70" s="23"/>
      <c r="F70" s="23"/>
      <c r="G70" s="23"/>
      <c r="H70" s="23"/>
      <c r="I70" s="23"/>
      <c r="J70" s="366"/>
      <c r="K70" s="366"/>
    </row>
  </sheetData>
  <dataConsolidate/>
  <mergeCells count="6">
    <mergeCell ref="B62:I62"/>
    <mergeCell ref="B63:I63"/>
    <mergeCell ref="B64:I64"/>
    <mergeCell ref="B3:I3"/>
    <mergeCell ref="B7:I7"/>
    <mergeCell ref="B8:I8"/>
  </mergeCells>
  <hyperlinks>
    <hyperlink ref="B3" location="Contents!A1" display="Back to index page" xr:uid="{1BB1A528-8384-4E3F-8C63-D056DD78B10F}"/>
    <hyperlink ref="B3:I3" location="CONTENTS!A1" display="Back to contents page" xr:uid="{E221946D-BBC8-47C7-B5AE-34BAE287BE63}"/>
  </hyperlinks>
  <pageMargins left="0.23622047244094491" right="0.23622047244094491" top="0.74803149606299213" bottom="0.74803149606299213"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78F4-F348-4C88-9252-763760951E77}">
  <sheetPr codeName="Ark10">
    <tabColor rgb="FF007272"/>
  </sheetPr>
  <dimension ref="A1:Q75"/>
  <sheetViews>
    <sheetView showGridLines="0" showRowColHeaders="0" zoomScaleNormal="100" zoomScaleSheetLayoutView="100" workbookViewId="0"/>
  </sheetViews>
  <sheetFormatPr baseColWidth="10" defaultColWidth="13" defaultRowHeight="11.25"/>
  <cols>
    <col min="1" max="1" width="2.7109375" style="19" customWidth="1"/>
    <col min="2" max="2" width="37.7109375" style="12" customWidth="1"/>
    <col min="3" max="4" width="15.5703125" style="12" customWidth="1"/>
    <col min="5" max="5" width="0.85546875" style="12" customWidth="1"/>
    <col min="6" max="6" width="15.5703125" style="19" customWidth="1"/>
    <col min="7" max="7" width="0.85546875" style="19" customWidth="1"/>
    <col min="8" max="8" width="15.5703125" style="19" customWidth="1"/>
    <col min="9" max="9" width="1.28515625" style="19" customWidth="1"/>
    <col min="10" max="11" width="15.5703125" style="19" customWidth="1"/>
    <col min="12" max="12" width="9.28515625" style="19" customWidth="1"/>
    <col min="13" max="13" width="13" style="166"/>
    <col min="14" max="14" width="13" style="19"/>
    <col min="15" max="15" width="34.140625" style="19" bestFit="1" customWidth="1"/>
    <col min="16" max="16384" width="13" style="19"/>
  </cols>
  <sheetData>
    <row r="1" spans="1:13" s="10" customFormat="1" ht="11.25" customHeight="1">
      <c r="A1" s="7"/>
      <c r="B1" s="7"/>
      <c r="C1" s="7"/>
      <c r="D1" s="8"/>
      <c r="E1" s="8"/>
      <c r="F1" s="8"/>
      <c r="G1" s="8"/>
      <c r="H1" s="9"/>
      <c r="I1" s="9"/>
      <c r="J1" s="9"/>
      <c r="K1" s="9"/>
      <c r="M1" s="163"/>
    </row>
    <row r="2" spans="1:13" s="10" customFormat="1" ht="5.25" customHeight="1">
      <c r="A2" s="7"/>
      <c r="B2" s="7"/>
      <c r="C2" s="7"/>
      <c r="D2" s="8"/>
      <c r="E2" s="8"/>
      <c r="F2" s="8"/>
      <c r="G2" s="8"/>
      <c r="H2" s="9"/>
      <c r="I2" s="9"/>
      <c r="J2" s="9"/>
      <c r="K2" s="9"/>
      <c r="M2" s="163"/>
    </row>
    <row r="3" spans="1:13" s="12" customFormat="1" ht="12.75" customHeight="1">
      <c r="A3" s="11"/>
      <c r="B3" s="1840" t="s">
        <v>269</v>
      </c>
      <c r="C3" s="1840"/>
      <c r="D3" s="1840"/>
      <c r="E3" s="1840"/>
      <c r="F3" s="1840"/>
      <c r="G3" s="1840"/>
      <c r="H3" s="1840"/>
      <c r="I3" s="1840"/>
      <c r="J3" s="1840"/>
      <c r="K3" s="1840"/>
      <c r="M3" s="164"/>
    </row>
    <row r="4" spans="1:13" s="10" customFormat="1" ht="5.25" customHeight="1">
      <c r="A4" s="7"/>
      <c r="B4" s="7"/>
      <c r="C4" s="7"/>
      <c r="D4" s="8"/>
      <c r="E4" s="8"/>
      <c r="F4" s="8"/>
      <c r="G4" s="8"/>
      <c r="H4" s="9"/>
      <c r="I4" s="9"/>
      <c r="J4" s="9"/>
      <c r="K4" s="9"/>
      <c r="M4" s="165"/>
    </row>
    <row r="5" spans="1:13" s="12" customFormat="1" ht="15.75">
      <c r="B5" s="1815" t="s">
        <v>2177</v>
      </c>
      <c r="C5" s="169"/>
      <c r="D5" s="17"/>
      <c r="E5" s="17"/>
      <c r="F5" s="17"/>
      <c r="G5" s="17"/>
      <c r="H5" s="17"/>
      <c r="I5" s="17"/>
      <c r="J5" s="17"/>
      <c r="K5" s="17"/>
    </row>
    <row r="6" spans="1:13" s="12" customFormat="1" ht="11.25" customHeight="1">
      <c r="B6" s="14"/>
      <c r="C6" s="169"/>
      <c r="D6" s="17"/>
      <c r="E6" s="17"/>
      <c r="F6" s="17"/>
      <c r="G6" s="17"/>
      <c r="H6" s="17"/>
      <c r="I6" s="17"/>
      <c r="J6" s="17"/>
      <c r="K6" s="17"/>
    </row>
    <row r="7" spans="1:13" s="12" customFormat="1">
      <c r="D7" s="17"/>
      <c r="E7" s="17"/>
      <c r="F7" s="17"/>
      <c r="G7" s="17"/>
      <c r="H7" s="17"/>
      <c r="I7" s="17"/>
      <c r="J7" s="17"/>
      <c r="K7" s="17"/>
    </row>
    <row r="8" spans="1:13" s="12" customFormat="1" ht="11.25" customHeight="1">
      <c r="B8" s="346" t="s">
        <v>33</v>
      </c>
      <c r="F8" s="1855"/>
      <c r="G8" s="1847"/>
      <c r="H8" s="1847"/>
      <c r="J8" s="1855"/>
      <c r="K8" s="1856"/>
    </row>
    <row r="9" spans="1:13" s="12" customFormat="1">
      <c r="B9" s="367" t="s">
        <v>274</v>
      </c>
      <c r="C9" s="653"/>
      <c r="D9" s="653"/>
      <c r="E9" s="653"/>
      <c r="F9" s="152" t="s">
        <v>2111</v>
      </c>
      <c r="G9" s="152"/>
      <c r="H9" s="152" t="s">
        <v>2071</v>
      </c>
      <c r="I9" s="152"/>
      <c r="J9" s="125"/>
      <c r="K9" s="125"/>
    </row>
    <row r="10" spans="1:13" s="12" customFormat="1" ht="11.25" customHeight="1">
      <c r="B10" s="611" t="s">
        <v>358</v>
      </c>
      <c r="C10" s="368"/>
      <c r="D10" s="368"/>
      <c r="E10" s="368"/>
      <c r="F10" s="368">
        <v>850</v>
      </c>
      <c r="G10" s="368"/>
      <c r="H10" s="368">
        <v>850</v>
      </c>
      <c r="I10" s="368"/>
      <c r="J10" s="368"/>
      <c r="K10" s="1320"/>
    </row>
    <row r="11" spans="1:13" s="12" customFormat="1" ht="11.25" customHeight="1">
      <c r="B11" s="148" t="s">
        <v>778</v>
      </c>
      <c r="C11" s="368"/>
      <c r="D11" s="368"/>
      <c r="E11" s="368"/>
      <c r="F11" s="368">
        <v>849.88</v>
      </c>
      <c r="G11" s="368"/>
      <c r="H11" s="368">
        <v>849.88</v>
      </c>
      <c r="I11" s="368"/>
      <c r="J11" s="368"/>
      <c r="K11" s="1320"/>
    </row>
    <row r="12" spans="1:13" s="12" customFormat="1" ht="11.25" customHeight="1">
      <c r="B12" s="148" t="s">
        <v>359</v>
      </c>
      <c r="C12" s="368"/>
      <c r="D12" s="368"/>
      <c r="E12" s="368"/>
      <c r="F12" s="368">
        <v>663.92</v>
      </c>
      <c r="G12" s="368"/>
      <c r="H12" s="368">
        <f>600.533+63.89</f>
        <v>664.423</v>
      </c>
      <c r="I12" s="368"/>
      <c r="J12" s="368"/>
      <c r="K12" s="368"/>
    </row>
    <row r="13" spans="1:13" s="12" customFormat="1" ht="11.25" customHeight="1">
      <c r="B13" s="1020" t="s">
        <v>360</v>
      </c>
      <c r="C13" s="1022"/>
      <c r="D13" s="1022"/>
      <c r="E13" s="1022"/>
      <c r="F13" s="1022">
        <f>F10+F11+F12</f>
        <v>2363.8000000000002</v>
      </c>
      <c r="G13" s="1022">
        <f t="shared" ref="G13:H13" si="0">G10+G11+G12</f>
        <v>0</v>
      </c>
      <c r="H13" s="1022">
        <f t="shared" si="0"/>
        <v>2364.3029999999999</v>
      </c>
      <c r="I13" s="1022"/>
      <c r="J13" s="368"/>
      <c r="K13" s="368"/>
    </row>
    <row r="14" spans="1:13" s="12" customFormat="1" ht="11.25" customHeight="1">
      <c r="B14" s="148" t="s">
        <v>281</v>
      </c>
      <c r="C14" s="368"/>
      <c r="D14" s="368"/>
      <c r="E14" s="368"/>
      <c r="F14" s="368"/>
      <c r="G14" s="368"/>
      <c r="H14" s="368"/>
      <c r="I14" s="368"/>
      <c r="J14" s="368"/>
      <c r="K14" s="368"/>
    </row>
    <row r="15" spans="1:13" s="12" customFormat="1" ht="11.25" customHeight="1">
      <c r="B15" s="157" t="s">
        <v>361</v>
      </c>
      <c r="C15" s="368"/>
      <c r="D15" s="368"/>
      <c r="E15" s="368"/>
      <c r="F15" s="368"/>
      <c r="G15" s="368"/>
      <c r="H15" s="368"/>
      <c r="I15" s="368"/>
      <c r="J15" s="368"/>
      <c r="K15" s="368"/>
    </row>
    <row r="16" spans="1:13" s="12" customFormat="1" ht="11.25" customHeight="1">
      <c r="B16" s="157" t="s">
        <v>288</v>
      </c>
      <c r="C16" s="368"/>
      <c r="D16" s="368"/>
      <c r="E16" s="368"/>
      <c r="F16" s="368"/>
      <c r="G16" s="368"/>
      <c r="H16" s="368"/>
      <c r="I16" s="368"/>
      <c r="J16" s="368"/>
      <c r="K16" s="368"/>
    </row>
    <row r="17" spans="1:17" s="12" customFormat="1" ht="11.25" customHeight="1">
      <c r="B17" s="1859" t="s">
        <v>362</v>
      </c>
      <c r="C17" s="1859"/>
      <c r="D17" s="1859"/>
      <c r="E17" s="368"/>
      <c r="F17" s="1639">
        <v>-1.9890000000000001</v>
      </c>
      <c r="G17" s="368"/>
      <c r="H17" s="368">
        <v>-1.4970000000000001</v>
      </c>
      <c r="I17" s="368"/>
      <c r="J17" s="368"/>
      <c r="K17" s="368"/>
    </row>
    <row r="18" spans="1:17" s="12" customFormat="1" ht="11.25" customHeight="1">
      <c r="B18" s="1857" t="s">
        <v>291</v>
      </c>
      <c r="C18" s="1857"/>
      <c r="D18" s="1857"/>
      <c r="E18" s="368"/>
      <c r="F18" s="368"/>
      <c r="G18" s="368"/>
      <c r="H18" s="368"/>
      <c r="I18" s="368"/>
      <c r="J18" s="368"/>
      <c r="K18" s="368"/>
    </row>
    <row r="19" spans="1:17" s="12" customFormat="1">
      <c r="B19" s="1858" t="s">
        <v>292</v>
      </c>
      <c r="C19" s="1858"/>
      <c r="D19" s="1858"/>
      <c r="E19" s="368"/>
      <c r="F19" s="368"/>
      <c r="G19" s="368"/>
      <c r="H19" s="368"/>
      <c r="I19" s="368"/>
      <c r="J19" s="368"/>
      <c r="K19" s="368"/>
    </row>
    <row r="20" spans="1:17" s="12" customFormat="1" ht="11.25" customHeight="1">
      <c r="B20" s="369" t="s">
        <v>363</v>
      </c>
      <c r="C20" s="368"/>
      <c r="D20" s="368"/>
      <c r="E20" s="368"/>
      <c r="F20" s="368"/>
      <c r="G20" s="368"/>
      <c r="H20" s="368"/>
      <c r="I20" s="368"/>
      <c r="J20" s="368"/>
      <c r="K20" s="368"/>
    </row>
    <row r="21" spans="1:17" s="12" customFormat="1" ht="11.25" customHeight="1">
      <c r="B21" s="611" t="s">
        <v>364</v>
      </c>
      <c r="C21" s="1022"/>
      <c r="D21" s="1022"/>
      <c r="E21" s="1022"/>
      <c r="F21" s="1654">
        <f>SUM(F13:F20)</f>
        <v>2361.8110000000001</v>
      </c>
      <c r="G21" s="1022"/>
      <c r="H21" s="1022">
        <f>SUM(H13:H20)</f>
        <v>2362.806</v>
      </c>
      <c r="I21" s="1022"/>
      <c r="J21" s="368"/>
      <c r="K21" s="368"/>
      <c r="M21" s="154"/>
      <c r="O21" s="612"/>
      <c r="P21" s="612"/>
      <c r="Q21" s="612"/>
    </row>
    <row r="22" spans="1:17" s="12" customFormat="1" ht="11.25" customHeight="1">
      <c r="B22" s="611" t="s">
        <v>365</v>
      </c>
      <c r="C22" s="1022"/>
      <c r="D22" s="1022"/>
      <c r="E22" s="1022"/>
      <c r="F22" s="1654">
        <v>225</v>
      </c>
      <c r="G22" s="1022"/>
      <c r="H22" s="1022">
        <v>225</v>
      </c>
      <c r="I22" s="1022"/>
      <c r="J22" s="368"/>
      <c r="K22" s="368"/>
      <c r="O22" s="612"/>
      <c r="P22" s="612"/>
      <c r="Q22" s="612"/>
    </row>
    <row r="23" spans="1:17" s="12" customFormat="1" ht="11.25" customHeight="1">
      <c r="B23" s="611" t="s">
        <v>295</v>
      </c>
      <c r="C23" s="1022"/>
      <c r="D23" s="1022"/>
      <c r="E23" s="1022"/>
      <c r="F23" s="1654">
        <f>F21+F22</f>
        <v>2586.8110000000001</v>
      </c>
      <c r="G23" s="1022"/>
      <c r="H23" s="1022">
        <f>H21+H22</f>
        <v>2587.806</v>
      </c>
      <c r="I23" s="1022"/>
      <c r="J23" s="368"/>
      <c r="K23" s="368"/>
      <c r="O23" s="612"/>
      <c r="P23" s="612"/>
      <c r="Q23" s="612"/>
    </row>
    <row r="24" spans="1:17" s="12" customFormat="1" ht="11.25" customHeight="1">
      <c r="B24" s="611" t="s">
        <v>366</v>
      </c>
      <c r="C24" s="1022"/>
      <c r="D24" s="1022"/>
      <c r="E24" s="1022"/>
      <c r="F24" s="1654">
        <v>295</v>
      </c>
      <c r="G24" s="1022"/>
      <c r="H24" s="1022">
        <v>325</v>
      </c>
      <c r="I24" s="1022"/>
      <c r="J24" s="368"/>
      <c r="K24" s="368"/>
      <c r="O24" s="612"/>
      <c r="P24" s="612"/>
      <c r="Q24" s="612"/>
    </row>
    <row r="25" spans="1:17" s="12" customFormat="1" ht="11.25" customHeight="1">
      <c r="B25" s="611" t="s">
        <v>33</v>
      </c>
      <c r="C25" s="368"/>
      <c r="D25" s="368"/>
      <c r="E25" s="368"/>
      <c r="F25" s="1639">
        <f>F23+F24</f>
        <v>2881.8110000000001</v>
      </c>
      <c r="G25" s="368"/>
      <c r="H25" s="368">
        <f>H23+H24</f>
        <v>2912.806</v>
      </c>
      <c r="I25" s="368"/>
      <c r="J25" s="368"/>
      <c r="K25" s="368"/>
      <c r="O25" s="612"/>
      <c r="P25" s="612"/>
      <c r="Q25" s="612"/>
    </row>
    <row r="26" spans="1:17" s="12" customFormat="1" ht="11.25" customHeight="1">
      <c r="B26" s="611" t="s">
        <v>299</v>
      </c>
      <c r="C26" s="1022"/>
      <c r="D26" s="1022"/>
      <c r="E26" s="1022"/>
      <c r="F26" s="1654">
        <v>10491.489</v>
      </c>
      <c r="G26" s="1022"/>
      <c r="H26" s="1022">
        <v>12992.043</v>
      </c>
      <c r="I26" s="1022"/>
      <c r="J26" s="1642"/>
      <c r="K26" s="368"/>
      <c r="O26" s="612"/>
      <c r="P26" s="612"/>
      <c r="Q26" s="612"/>
    </row>
    <row r="27" spans="1:17" s="12" customFormat="1" ht="11.25" customHeight="1">
      <c r="A27" s="19"/>
      <c r="B27" s="611" t="s">
        <v>300</v>
      </c>
      <c r="C27" s="1022"/>
      <c r="D27" s="1022"/>
      <c r="E27" s="1022"/>
      <c r="F27" s="1655">
        <f>F26*0.08</f>
        <v>839.31912</v>
      </c>
      <c r="G27" s="1022"/>
      <c r="H27" s="1022">
        <f>H26*0.08</f>
        <v>1039.3634400000001</v>
      </c>
      <c r="I27" s="1022"/>
      <c r="J27" s="368"/>
      <c r="K27" s="368"/>
      <c r="O27" s="612"/>
      <c r="P27" s="612"/>
      <c r="Q27" s="612"/>
    </row>
    <row r="28" spans="1:17" ht="11.25" customHeight="1">
      <c r="B28" s="611" t="s">
        <v>367</v>
      </c>
      <c r="C28" s="370"/>
      <c r="D28" s="370"/>
      <c r="E28" s="370"/>
      <c r="F28" s="1656">
        <f>F21/F26*100</f>
        <v>22.511685424251983</v>
      </c>
      <c r="G28" s="370"/>
      <c r="H28" s="409">
        <f>H21/H26*100</f>
        <v>18.186562344351849</v>
      </c>
      <c r="I28" s="409"/>
      <c r="J28" s="368"/>
      <c r="K28" s="368"/>
      <c r="L28" s="12"/>
      <c r="M28" s="12"/>
      <c r="O28" s="613"/>
      <c r="P28" s="613"/>
      <c r="Q28" s="613"/>
    </row>
    <row r="29" spans="1:17" ht="11.25" customHeight="1">
      <c r="B29" s="347" t="s">
        <v>368</v>
      </c>
      <c r="C29" s="370"/>
      <c r="D29" s="370"/>
      <c r="E29" s="370"/>
      <c r="F29" s="1656">
        <f>F23/F26*100</f>
        <v>24.656280914939721</v>
      </c>
      <c r="G29" s="370"/>
      <c r="H29" s="409">
        <f>H23/H26*100</f>
        <v>19.918391587835725</v>
      </c>
      <c r="I29" s="409"/>
      <c r="J29" s="368"/>
      <c r="K29" s="368"/>
      <c r="L29" s="12"/>
      <c r="M29" s="12"/>
      <c r="N29" s="1"/>
      <c r="O29" s="764"/>
      <c r="P29" s="764"/>
      <c r="Q29" s="613"/>
    </row>
    <row r="30" spans="1:17" ht="11.25" customHeight="1">
      <c r="B30" s="371" t="s">
        <v>369</v>
      </c>
      <c r="C30" s="372"/>
      <c r="D30" s="372"/>
      <c r="E30" s="653"/>
      <c r="F30" s="1657">
        <f>F25/F26*100</f>
        <v>27.468083891619198</v>
      </c>
      <c r="G30" s="372"/>
      <c r="H30" s="1192">
        <f>H25/H26*100</f>
        <v>22.419922717312435</v>
      </c>
      <c r="I30" s="647"/>
      <c r="J30" s="368"/>
      <c r="K30" s="368"/>
      <c r="L30" s="12"/>
      <c r="M30" s="12"/>
      <c r="O30" s="613"/>
      <c r="P30" s="613"/>
      <c r="Q30" s="613"/>
    </row>
    <row r="31" spans="1:17" s="12" customFormat="1">
      <c r="B31" s="157"/>
      <c r="C31" s="25"/>
      <c r="D31" s="25"/>
      <c r="E31" s="25"/>
      <c r="F31" s="373"/>
      <c r="G31" s="373"/>
      <c r="H31" s="25"/>
      <c r="I31" s="25"/>
      <c r="J31" s="368"/>
      <c r="K31" s="368"/>
      <c r="O31" s="614"/>
      <c r="P31" s="612"/>
      <c r="Q31" s="612"/>
    </row>
    <row r="32" spans="1:17" s="12" customFormat="1" ht="11.25" customHeight="1">
      <c r="B32" s="19"/>
      <c r="J32" s="368"/>
      <c r="K32" s="368"/>
      <c r="O32" s="612"/>
      <c r="P32" s="612"/>
      <c r="Q32" s="612"/>
    </row>
    <row r="33" spans="1:17" s="12" customFormat="1" ht="11.25" customHeight="1">
      <c r="J33" s="368"/>
      <c r="K33" s="368"/>
      <c r="O33" s="612"/>
      <c r="P33" s="612"/>
      <c r="Q33" s="612"/>
    </row>
    <row r="34" spans="1:17" s="12" customFormat="1" ht="15.75">
      <c r="A34" s="12" t="s">
        <v>34</v>
      </c>
      <c r="B34" s="1852" t="s">
        <v>2179</v>
      </c>
      <c r="C34" s="1852"/>
      <c r="D34" s="1852"/>
      <c r="E34" s="1852"/>
      <c r="F34" s="1852"/>
      <c r="G34" s="1852"/>
      <c r="H34" s="1852"/>
      <c r="I34" s="1852"/>
      <c r="J34" s="1853"/>
      <c r="K34" s="1853"/>
      <c r="M34" s="168"/>
      <c r="O34" s="612"/>
      <c r="P34" s="612"/>
      <c r="Q34" s="612"/>
    </row>
    <row r="35" spans="1:17" s="12" customFormat="1" ht="11.25" customHeight="1">
      <c r="B35" s="146"/>
      <c r="C35" s="146"/>
      <c r="D35" s="146"/>
      <c r="E35" s="146"/>
      <c r="F35" s="146"/>
      <c r="G35" s="1854"/>
      <c r="H35" s="1854"/>
      <c r="I35" s="1854"/>
      <c r="J35" s="1854"/>
      <c r="K35" s="563"/>
      <c r="L35" s="1854"/>
      <c r="M35" s="1854"/>
      <c r="N35" s="1854"/>
      <c r="O35" s="1854"/>
      <c r="Q35" s="168"/>
    </row>
    <row r="36" spans="1:17" s="12" customFormat="1">
      <c r="B36" s="148"/>
      <c r="C36" s="148"/>
      <c r="D36" s="112"/>
      <c r="E36" s="112"/>
      <c r="F36" s="112" t="s">
        <v>314</v>
      </c>
      <c r="G36" s="112"/>
      <c r="H36" s="112" t="s">
        <v>1766</v>
      </c>
      <c r="I36" s="112"/>
      <c r="J36" s="112"/>
      <c r="K36" s="112"/>
      <c r="L36" s="112"/>
      <c r="M36" s="112"/>
    </row>
    <row r="37" spans="1:17" s="12" customFormat="1">
      <c r="B37" s="151" t="s">
        <v>274</v>
      </c>
      <c r="C37" s="151"/>
      <c r="D37" s="152" t="s">
        <v>2073</v>
      </c>
      <c r="E37" s="152"/>
      <c r="F37" s="152" t="s">
        <v>318</v>
      </c>
      <c r="G37" s="152"/>
      <c r="H37" s="152" t="s">
        <v>319</v>
      </c>
      <c r="I37" s="152"/>
      <c r="J37" s="125"/>
      <c r="K37" s="125"/>
      <c r="L37" s="125"/>
      <c r="M37" s="125"/>
    </row>
    <row r="38" spans="1:17" s="12" customFormat="1">
      <c r="B38" s="148" t="s">
        <v>103</v>
      </c>
      <c r="C38" s="148"/>
      <c r="D38" s="148"/>
      <c r="E38" s="538"/>
      <c r="F38" s="25"/>
      <c r="G38" s="25"/>
      <c r="H38" s="25"/>
      <c r="I38" s="25"/>
      <c r="J38" s="538"/>
      <c r="K38" s="538"/>
      <c r="L38" s="25"/>
      <c r="M38" s="25"/>
    </row>
    <row r="39" spans="1:17" s="12" customFormat="1">
      <c r="B39" s="148" t="s">
        <v>1763</v>
      </c>
      <c r="C39" s="148"/>
      <c r="D39" s="1193"/>
      <c r="E39" s="538"/>
      <c r="F39" s="25"/>
      <c r="G39" s="25"/>
      <c r="H39" s="25"/>
      <c r="I39" s="25"/>
      <c r="J39" s="538"/>
      <c r="K39" s="538"/>
      <c r="L39" s="538"/>
      <c r="M39" s="25"/>
    </row>
    <row r="40" spans="1:17" s="12" customFormat="1">
      <c r="B40" s="148" t="s">
        <v>1764</v>
      </c>
      <c r="C40" s="148"/>
      <c r="D40" s="1193">
        <v>1.9239999999999999</v>
      </c>
      <c r="E40" s="538"/>
      <c r="F40" s="25">
        <v>4.8099999999999996</v>
      </c>
      <c r="G40" s="25"/>
      <c r="H40" s="25">
        <v>0.38479999999999998</v>
      </c>
      <c r="I40" s="25"/>
      <c r="J40" s="538"/>
      <c r="K40" s="538"/>
      <c r="L40" s="538"/>
      <c r="M40" s="25"/>
    </row>
    <row r="41" spans="1:17" s="12" customFormat="1">
      <c r="B41" s="148" t="s">
        <v>1765</v>
      </c>
      <c r="C41" s="148"/>
      <c r="D41" s="1193">
        <v>610.86400000000003</v>
      </c>
      <c r="E41" s="538"/>
      <c r="F41" s="25"/>
      <c r="G41" s="25"/>
      <c r="H41" s="25"/>
      <c r="I41" s="25"/>
      <c r="J41" s="538"/>
      <c r="K41" s="538"/>
      <c r="L41" s="538"/>
      <c r="M41" s="25"/>
    </row>
    <row r="42" spans="1:17" s="12" customFormat="1">
      <c r="B42" s="157" t="s">
        <v>334</v>
      </c>
      <c r="C42" s="157"/>
      <c r="D42" s="1194">
        <v>903.13</v>
      </c>
      <c r="E42" s="538"/>
      <c r="F42" s="25">
        <v>180.626</v>
      </c>
      <c r="G42" s="25"/>
      <c r="H42" s="25">
        <v>14.45008</v>
      </c>
      <c r="I42" s="25"/>
      <c r="J42" s="538"/>
      <c r="K42" s="538"/>
      <c r="L42" s="538"/>
      <c r="M42" s="25"/>
    </row>
    <row r="43" spans="1:17" s="12" customFormat="1">
      <c r="A43" s="19"/>
      <c r="B43" s="157" t="s">
        <v>336</v>
      </c>
      <c r="C43" s="157"/>
      <c r="D43" s="1194"/>
      <c r="E43" s="538"/>
      <c r="F43" s="25"/>
      <c r="G43" s="25"/>
      <c r="H43" s="25"/>
      <c r="I43" s="25"/>
      <c r="J43" s="538"/>
      <c r="K43" s="538"/>
      <c r="L43" s="538"/>
      <c r="M43" s="25"/>
    </row>
    <row r="44" spans="1:17" s="12" customFormat="1">
      <c r="A44" s="19"/>
      <c r="B44" s="157" t="s">
        <v>337</v>
      </c>
      <c r="C44" s="157"/>
      <c r="D44" s="1194">
        <v>27423.954000000002</v>
      </c>
      <c r="E44" s="538"/>
      <c r="F44" s="25">
        <v>9623.0840000000007</v>
      </c>
      <c r="G44" s="25"/>
      <c r="H44" s="25">
        <v>769.84672000000012</v>
      </c>
      <c r="I44" s="25"/>
      <c r="J44" s="538"/>
      <c r="K44" s="538"/>
      <c r="L44" s="538"/>
      <c r="M44" s="25"/>
    </row>
    <row r="45" spans="1:17" s="12" customFormat="1">
      <c r="A45" s="19"/>
      <c r="B45" s="157" t="s">
        <v>338</v>
      </c>
      <c r="C45" s="157"/>
      <c r="D45" s="1194">
        <v>118.137</v>
      </c>
      <c r="E45" s="538"/>
      <c r="F45" s="25">
        <v>118.137</v>
      </c>
      <c r="G45" s="25"/>
      <c r="H45" s="25">
        <v>9.4509600000000002</v>
      </c>
      <c r="I45" s="25"/>
      <c r="J45" s="538"/>
      <c r="K45" s="538"/>
      <c r="L45" s="538"/>
      <c r="M45" s="25"/>
    </row>
    <row r="46" spans="1:17" s="12" customFormat="1">
      <c r="A46" s="19"/>
      <c r="B46" s="157" t="s">
        <v>340</v>
      </c>
      <c r="C46" s="157"/>
      <c r="D46" s="1194">
        <v>1378.058</v>
      </c>
      <c r="E46" s="538"/>
      <c r="F46" s="25">
        <v>137.80600000000001</v>
      </c>
      <c r="G46" s="25"/>
      <c r="H46" s="25">
        <v>11.024480000000001</v>
      </c>
      <c r="I46" s="25"/>
      <c r="J46" s="538"/>
      <c r="K46" s="538"/>
      <c r="L46" s="538"/>
      <c r="M46" s="25"/>
    </row>
    <row r="47" spans="1:17" s="12" customFormat="1">
      <c r="A47" s="19"/>
      <c r="B47" s="157" t="s">
        <v>377</v>
      </c>
      <c r="C47" s="157"/>
      <c r="D47" s="1194"/>
      <c r="E47" s="538"/>
      <c r="F47" s="25"/>
      <c r="G47" s="25"/>
      <c r="H47" s="25"/>
      <c r="I47" s="25"/>
      <c r="J47" s="538"/>
      <c r="K47" s="538"/>
      <c r="L47" s="538"/>
      <c r="M47" s="25"/>
    </row>
    <row r="48" spans="1:17" s="12" customFormat="1">
      <c r="A48" s="19"/>
      <c r="B48" s="157" t="s">
        <v>1234</v>
      </c>
      <c r="C48" s="157"/>
      <c r="D48" s="1194">
        <v>3.7759999999999998</v>
      </c>
      <c r="E48" s="538"/>
      <c r="F48" s="25">
        <v>3.7759999999999998</v>
      </c>
      <c r="G48" s="25"/>
      <c r="H48" s="25">
        <v>0.30208000000000002</v>
      </c>
      <c r="I48" s="25"/>
      <c r="J48" s="538"/>
      <c r="K48" s="538"/>
      <c r="L48" s="538"/>
      <c r="M48" s="25"/>
    </row>
    <row r="49" spans="1:15" s="12" customFormat="1">
      <c r="A49" s="19"/>
      <c r="B49" s="1020" t="s">
        <v>344</v>
      </c>
      <c r="C49" s="1020"/>
      <c r="D49" s="1093">
        <v>30439.843000000004</v>
      </c>
      <c r="E49" s="1093"/>
      <c r="F49" s="1093">
        <v>10068.239000000001</v>
      </c>
      <c r="G49" s="1093"/>
      <c r="H49" s="1093">
        <v>805.45912000000021</v>
      </c>
      <c r="I49" s="1093"/>
      <c r="J49" s="538"/>
      <c r="K49" s="538"/>
      <c r="L49" s="538"/>
      <c r="M49" s="538"/>
    </row>
    <row r="50" spans="1:15" s="12" customFormat="1">
      <c r="A50" s="21"/>
      <c r="B50" s="174" t="s">
        <v>378</v>
      </c>
      <c r="C50" s="174"/>
      <c r="D50" s="174"/>
      <c r="E50" s="175"/>
      <c r="F50" s="25"/>
      <c r="G50" s="25"/>
      <c r="H50" s="25"/>
      <c r="I50" s="25"/>
      <c r="J50" s="175"/>
      <c r="K50" s="175"/>
      <c r="L50" s="25"/>
      <c r="M50" s="25"/>
    </row>
    <row r="51" spans="1:15" s="12" customFormat="1">
      <c r="A51" s="21"/>
      <c r="B51" s="148" t="s">
        <v>198</v>
      </c>
      <c r="C51" s="148"/>
      <c r="D51" s="148"/>
      <c r="E51" s="175"/>
      <c r="F51" s="25">
        <v>423.25</v>
      </c>
      <c r="G51" s="25"/>
      <c r="H51" s="25">
        <v>33.86</v>
      </c>
      <c r="I51" s="25"/>
      <c r="J51" s="175"/>
      <c r="K51" s="175"/>
      <c r="L51" s="25"/>
      <c r="M51" s="25"/>
    </row>
    <row r="52" spans="1:15">
      <c r="A52" s="24"/>
      <c r="B52" s="1021" t="s">
        <v>355</v>
      </c>
      <c r="C52" s="1021"/>
      <c r="D52" s="1021"/>
      <c r="E52" s="1094"/>
      <c r="F52" s="1089">
        <v>10491.489000000001</v>
      </c>
      <c r="G52" s="1089"/>
      <c r="H52" s="1089">
        <v>839.31912000000023</v>
      </c>
      <c r="I52" s="1089"/>
      <c r="J52" s="175"/>
      <c r="K52" s="175"/>
      <c r="L52" s="25"/>
      <c r="M52" s="25"/>
      <c r="N52" s="12"/>
      <c r="O52" s="12"/>
    </row>
    <row r="53" spans="1:15" s="12" customFormat="1" ht="6" customHeight="1">
      <c r="B53" s="146"/>
      <c r="C53" s="146"/>
      <c r="D53" s="146"/>
      <c r="E53" s="146"/>
      <c r="F53" s="171"/>
      <c r="G53" s="171"/>
      <c r="H53" s="147"/>
      <c r="I53" s="147"/>
      <c r="J53" s="147"/>
      <c r="K53" s="147"/>
      <c r="M53" s="168"/>
    </row>
    <row r="54" spans="1:15" s="12" customFormat="1" ht="11.25" customHeight="1">
      <c r="B54" s="302"/>
      <c r="C54" s="149"/>
      <c r="D54" s="149"/>
      <c r="E54" s="149"/>
      <c r="F54" s="172"/>
      <c r="G54" s="172"/>
      <c r="H54" s="149"/>
      <c r="I54" s="149"/>
      <c r="J54" s="149"/>
      <c r="K54" s="149"/>
      <c r="M54" s="168"/>
    </row>
    <row r="55" spans="1:15" s="12" customFormat="1" ht="11.25" customHeight="1">
      <c r="B55" s="148"/>
      <c r="C55" s="149"/>
      <c r="D55" s="149"/>
      <c r="E55" s="149"/>
      <c r="F55" s="37"/>
      <c r="G55" s="37"/>
      <c r="H55" s="149"/>
      <c r="I55" s="149"/>
      <c r="J55" s="149"/>
      <c r="K55" s="149"/>
      <c r="M55" s="168"/>
    </row>
    <row r="56" spans="1:15" s="12" customFormat="1">
      <c r="A56" s="12" t="s">
        <v>34</v>
      </c>
      <c r="B56" s="148"/>
      <c r="C56" s="149"/>
      <c r="D56" s="149"/>
      <c r="E56" s="149"/>
      <c r="F56" s="172"/>
      <c r="G56" s="172"/>
      <c r="H56" s="149"/>
      <c r="I56" s="149"/>
      <c r="J56" s="149"/>
      <c r="K56" s="149"/>
      <c r="M56" s="168"/>
    </row>
    <row r="57" spans="1:15" s="12" customFormat="1" ht="11.25" customHeight="1">
      <c r="B57" s="148"/>
      <c r="C57" s="149"/>
      <c r="D57" s="149"/>
      <c r="E57" s="149"/>
      <c r="F57" s="149"/>
      <c r="G57" s="149"/>
      <c r="H57" s="149"/>
      <c r="I57" s="149"/>
      <c r="J57" s="149"/>
      <c r="K57" s="149"/>
      <c r="M57" s="168"/>
    </row>
    <row r="58" spans="1:15" s="12" customFormat="1">
      <c r="B58" s="148"/>
      <c r="C58" s="149"/>
      <c r="D58" s="149"/>
      <c r="E58" s="149"/>
      <c r="F58" s="149"/>
      <c r="G58" s="149"/>
      <c r="H58" s="172"/>
      <c r="I58" s="172"/>
      <c r="J58" s="172"/>
      <c r="K58" s="172"/>
      <c r="L58" s="176"/>
      <c r="M58" s="168"/>
    </row>
    <row r="59" spans="1:15" s="12" customFormat="1">
      <c r="B59" s="148"/>
      <c r="C59" s="149"/>
      <c r="D59" s="149"/>
      <c r="E59" s="149"/>
      <c r="F59" s="149"/>
      <c r="G59" s="149"/>
      <c r="H59" s="153"/>
      <c r="I59" s="153"/>
      <c r="J59" s="153"/>
      <c r="K59" s="153"/>
      <c r="M59" s="168"/>
    </row>
    <row r="60" spans="1:15" s="176" customFormat="1">
      <c r="A60" s="12"/>
      <c r="B60" s="148"/>
      <c r="C60" s="149"/>
      <c r="D60" s="149"/>
      <c r="E60" s="149"/>
      <c r="F60" s="149"/>
      <c r="G60" s="149"/>
      <c r="H60" s="25"/>
      <c r="I60" s="25"/>
      <c r="J60" s="25"/>
      <c r="K60" s="25"/>
      <c r="L60" s="19"/>
      <c r="M60" s="168"/>
    </row>
    <row r="61" spans="1:15" s="12" customFormat="1">
      <c r="A61" s="24"/>
      <c r="B61" s="148"/>
      <c r="C61" s="149"/>
      <c r="D61" s="149"/>
      <c r="E61" s="149"/>
      <c r="F61" s="149"/>
      <c r="G61" s="149"/>
      <c r="H61" s="25"/>
      <c r="I61" s="25"/>
      <c r="J61" s="25"/>
      <c r="K61" s="25"/>
      <c r="L61" s="19"/>
      <c r="M61" s="166"/>
    </row>
    <row r="62" spans="1:15">
      <c r="A62" s="24"/>
      <c r="B62" s="148"/>
      <c r="C62" s="149"/>
      <c r="D62" s="149"/>
      <c r="E62" s="149"/>
      <c r="F62" s="149"/>
      <c r="G62" s="149"/>
      <c r="H62" s="25"/>
      <c r="I62" s="25"/>
      <c r="J62" s="25"/>
      <c r="K62" s="25"/>
    </row>
    <row r="63" spans="1:15">
      <c r="A63" s="24"/>
      <c r="B63" s="148"/>
      <c r="C63" s="149"/>
      <c r="D63" s="149"/>
      <c r="E63" s="149"/>
      <c r="F63" s="149"/>
      <c r="G63" s="149"/>
      <c r="H63" s="25"/>
      <c r="I63" s="25"/>
      <c r="J63" s="25"/>
      <c r="K63" s="25"/>
    </row>
    <row r="64" spans="1:15">
      <c r="A64" s="24"/>
      <c r="B64" s="148"/>
      <c r="C64" s="149"/>
      <c r="D64" s="149"/>
      <c r="E64" s="149"/>
      <c r="F64" s="177"/>
      <c r="G64" s="177"/>
      <c r="H64" s="25"/>
      <c r="I64" s="25"/>
      <c r="J64" s="25"/>
      <c r="K64" s="25"/>
    </row>
    <row r="65" spans="1:13">
      <c r="A65" s="24"/>
      <c r="B65" s="148"/>
      <c r="C65" s="149"/>
      <c r="D65" s="149"/>
      <c r="E65" s="149"/>
      <c r="F65" s="66"/>
      <c r="G65" s="66"/>
      <c r="H65" s="25"/>
      <c r="I65" s="25"/>
      <c r="J65" s="25"/>
      <c r="K65" s="25"/>
    </row>
    <row r="66" spans="1:13">
      <c r="A66" s="24"/>
      <c r="B66" s="148"/>
      <c r="C66" s="149"/>
      <c r="D66" s="149"/>
      <c r="E66" s="149"/>
      <c r="F66" s="177"/>
      <c r="G66" s="177"/>
      <c r="H66" s="25"/>
      <c r="I66" s="25"/>
      <c r="J66" s="25"/>
      <c r="K66" s="25"/>
    </row>
    <row r="67" spans="1:13">
      <c r="A67" s="24"/>
      <c r="B67" s="148"/>
      <c r="C67" s="149"/>
      <c r="D67" s="149"/>
      <c r="E67" s="149"/>
      <c r="F67" s="177"/>
      <c r="G67" s="177"/>
      <c r="H67" s="25"/>
      <c r="I67" s="25"/>
      <c r="J67" s="25"/>
      <c r="K67" s="25"/>
    </row>
    <row r="68" spans="1:13">
      <c r="A68" s="24"/>
      <c r="B68" s="148"/>
      <c r="C68" s="149"/>
      <c r="D68" s="149"/>
      <c r="E68" s="149"/>
      <c r="F68" s="173"/>
      <c r="G68" s="173"/>
      <c r="H68" s="25"/>
      <c r="I68" s="25"/>
      <c r="J68" s="25"/>
      <c r="K68" s="25"/>
    </row>
    <row r="69" spans="1:13">
      <c r="B69" s="148"/>
      <c r="C69" s="149"/>
      <c r="D69" s="149"/>
      <c r="E69" s="149"/>
      <c r="F69" s="173"/>
      <c r="G69" s="173"/>
      <c r="H69" s="25"/>
      <c r="I69" s="25"/>
      <c r="J69" s="25"/>
      <c r="K69" s="25"/>
    </row>
    <row r="70" spans="1:13">
      <c r="B70" s="148"/>
      <c r="C70" s="149"/>
      <c r="D70" s="149"/>
      <c r="E70" s="149"/>
      <c r="F70" s="106"/>
      <c r="G70" s="106"/>
      <c r="H70" s="25"/>
      <c r="I70" s="25"/>
      <c r="J70" s="25"/>
      <c r="K70" s="25"/>
    </row>
    <row r="71" spans="1:13">
      <c r="B71" s="148"/>
      <c r="C71" s="149"/>
      <c r="D71" s="149"/>
      <c r="E71" s="149"/>
      <c r="F71" s="173"/>
      <c r="G71" s="173"/>
      <c r="H71" s="25"/>
      <c r="I71" s="25"/>
      <c r="J71" s="25"/>
      <c r="K71" s="25"/>
    </row>
    <row r="72" spans="1:13">
      <c r="B72" s="148"/>
      <c r="C72" s="149"/>
      <c r="D72" s="149"/>
      <c r="E72" s="149"/>
      <c r="F72" s="173"/>
      <c r="G72" s="173"/>
      <c r="H72" s="25"/>
      <c r="I72" s="25"/>
      <c r="J72" s="25"/>
      <c r="K72" s="25"/>
    </row>
    <row r="73" spans="1:13">
      <c r="B73" s="148"/>
      <c r="C73" s="148"/>
      <c r="D73" s="153"/>
      <c r="E73" s="153"/>
      <c r="F73" s="173"/>
      <c r="G73" s="173"/>
      <c r="H73" s="178"/>
      <c r="I73" s="178"/>
      <c r="J73" s="178"/>
      <c r="K73" s="178"/>
    </row>
    <row r="74" spans="1:13">
      <c r="B74" s="47"/>
      <c r="F74" s="36"/>
      <c r="G74" s="36"/>
      <c r="M74" s="167"/>
    </row>
    <row r="75" spans="1:13">
      <c r="M75" s="167"/>
    </row>
  </sheetData>
  <mergeCells count="9">
    <mergeCell ref="B3:K3"/>
    <mergeCell ref="B34:K34"/>
    <mergeCell ref="G35:J35"/>
    <mergeCell ref="L35:O35"/>
    <mergeCell ref="J8:K8"/>
    <mergeCell ref="F8:H8"/>
    <mergeCell ref="B18:D18"/>
    <mergeCell ref="B19:D19"/>
    <mergeCell ref="B17:D17"/>
  </mergeCells>
  <hyperlinks>
    <hyperlink ref="B3" location="Contents!A1" display="Back to index page" xr:uid="{7C685C41-D620-4C11-858B-D093A25D579B}"/>
    <hyperlink ref="B3:K3" location="CONTENTS!A1" display="Back to contents page" xr:uid="{AC69E492-0ED1-46D9-A155-A11CE862445A}"/>
  </hyperlinks>
  <pageMargins left="0.23622047244094491" right="0.23622047244094491" top="0.74803149606299213" bottom="0.74803149606299213" header="0.31496062992125984" footer="0.31496062992125984"/>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272"/>
  </sheetPr>
  <dimension ref="A1:O95"/>
  <sheetViews>
    <sheetView showGridLines="0" showRowColHeaders="0" zoomScaleNormal="100" zoomScaleSheetLayoutView="90" workbookViewId="0"/>
  </sheetViews>
  <sheetFormatPr baseColWidth="10" defaultColWidth="11.42578125" defaultRowHeight="11.25"/>
  <cols>
    <col min="1" max="1" width="2.7109375" style="19" customWidth="1"/>
    <col min="2" max="2" width="4.85546875" style="31" customWidth="1"/>
    <col min="3" max="3" width="51" style="31" customWidth="1"/>
    <col min="4" max="4" width="9.7109375" style="31" customWidth="1"/>
    <col min="5" max="6" width="20.85546875" style="31" customWidth="1"/>
    <col min="7" max="7" width="0.85546875" style="31" customWidth="1"/>
    <col min="8" max="8" width="20.85546875" style="31" customWidth="1"/>
    <col min="9" max="9" width="28.85546875" style="31" customWidth="1"/>
    <col min="10" max="11" width="11.42578125" style="31"/>
    <col min="12" max="12" width="20.85546875" style="31" customWidth="1"/>
    <col min="13" max="16384" width="11.42578125" style="31"/>
  </cols>
  <sheetData>
    <row r="1" spans="1:15" s="10" customFormat="1" ht="11.25" customHeight="1">
      <c r="A1" s="7"/>
      <c r="B1" s="7"/>
      <c r="C1" s="7"/>
      <c r="D1" s="8"/>
      <c r="E1" s="8"/>
      <c r="F1" s="9"/>
      <c r="G1" s="9"/>
      <c r="H1" s="9"/>
      <c r="I1" s="9"/>
    </row>
    <row r="2" spans="1:15" s="10" customFormat="1" ht="5.25" customHeight="1">
      <c r="A2" s="7"/>
      <c r="B2" s="7"/>
      <c r="C2" s="7"/>
      <c r="D2" s="8"/>
      <c r="E2" s="8"/>
      <c r="F2" s="9"/>
      <c r="G2" s="9"/>
      <c r="H2" s="9"/>
      <c r="I2" s="9"/>
    </row>
    <row r="3" spans="1:15" s="12" customFormat="1" ht="12.75" customHeight="1">
      <c r="A3" s="11"/>
      <c r="B3" s="1840" t="s">
        <v>269</v>
      </c>
      <c r="C3" s="1840"/>
      <c r="D3" s="1840"/>
      <c r="E3" s="1840"/>
      <c r="F3" s="1840"/>
      <c r="G3" s="1840"/>
      <c r="H3" s="1840"/>
      <c r="I3" s="1840"/>
    </row>
    <row r="4" spans="1:15" s="10" customFormat="1" ht="5.25" customHeight="1">
      <c r="A4" s="7"/>
      <c r="B4" s="7"/>
      <c r="C4" s="7"/>
      <c r="D4" s="8"/>
      <c r="E4" s="8"/>
      <c r="F4" s="9"/>
      <c r="G4" s="9"/>
      <c r="H4" s="9"/>
      <c r="I4" s="9"/>
      <c r="K4" s="7"/>
      <c r="L4" s="7"/>
    </row>
    <row r="5" spans="1:15" s="6" customFormat="1" ht="15.75">
      <c r="A5" s="13"/>
      <c r="B5" s="1815" t="s">
        <v>782</v>
      </c>
    </row>
    <row r="6" spans="1:15" s="6" customFormat="1" ht="11.25" customHeight="1">
      <c r="A6" s="13"/>
      <c r="B6" s="14"/>
    </row>
    <row r="7" spans="1:15" s="6" customFormat="1" ht="22.5" customHeight="1">
      <c r="A7" s="13"/>
      <c r="B7" s="1864" t="s">
        <v>2288</v>
      </c>
      <c r="C7" s="1867"/>
      <c r="D7" s="1867"/>
      <c r="E7" s="1867"/>
      <c r="F7" s="1867"/>
      <c r="G7" s="1867"/>
      <c r="H7" s="1867"/>
      <c r="I7" s="313"/>
      <c r="J7" s="405"/>
      <c r="K7" s="405"/>
      <c r="L7" s="405"/>
      <c r="M7" s="405"/>
      <c r="N7" s="405"/>
      <c r="O7" s="405"/>
    </row>
    <row r="8" spans="1:15" s="6" customFormat="1" ht="11.25" customHeight="1">
      <c r="A8" s="13"/>
      <c r="B8" s="313"/>
      <c r="C8" s="405"/>
      <c r="D8" s="405"/>
      <c r="E8" s="405"/>
      <c r="F8" s="405"/>
      <c r="G8" s="405"/>
      <c r="H8" s="405"/>
      <c r="I8" s="313"/>
      <c r="J8" s="405"/>
      <c r="K8" s="405"/>
      <c r="L8" s="405"/>
      <c r="M8" s="405"/>
      <c r="N8" s="405"/>
      <c r="O8" s="405"/>
    </row>
    <row r="9" spans="1:15" s="6" customFormat="1" ht="11.25" customHeight="1">
      <c r="A9" s="13"/>
      <c r="B9" s="1864" t="s">
        <v>1867</v>
      </c>
      <c r="C9" s="1864"/>
      <c r="D9" s="1864"/>
      <c r="E9" s="1864"/>
      <c r="F9" s="1864"/>
      <c r="G9" s="1864"/>
      <c r="H9" s="1864"/>
    </row>
    <row r="10" spans="1:15" ht="11.25" customHeight="1">
      <c r="B10" s="102"/>
    </row>
    <row r="11" spans="1:15" ht="11.25" customHeight="1">
      <c r="B11" s="413"/>
    </row>
    <row r="12" spans="1:15" ht="11.25" customHeight="1">
      <c r="A12" s="39"/>
      <c r="B12" s="326"/>
      <c r="C12" s="326"/>
      <c r="D12" s="326"/>
      <c r="E12" s="1865" t="s">
        <v>441</v>
      </c>
      <c r="F12" s="1866"/>
      <c r="G12" s="572"/>
      <c r="H12" s="337" t="s">
        <v>300</v>
      </c>
    </row>
    <row r="13" spans="1:15" s="40" customFormat="1" ht="11.25" customHeight="1">
      <c r="A13" s="16"/>
      <c r="B13" s="1862" t="s">
        <v>274</v>
      </c>
      <c r="C13" s="1863"/>
      <c r="D13" s="1863"/>
      <c r="E13" s="1476" t="s">
        <v>2104</v>
      </c>
      <c r="F13" s="1477" t="s">
        <v>2105</v>
      </c>
      <c r="G13" s="1476"/>
      <c r="H13" s="1476" t="s">
        <v>2104</v>
      </c>
    </row>
    <row r="14" spans="1:15" ht="11.25" customHeight="1">
      <c r="A14" s="12"/>
      <c r="B14" s="414">
        <v>1</v>
      </c>
      <c r="C14" s="415" t="s">
        <v>783</v>
      </c>
      <c r="D14" s="265"/>
      <c r="E14" s="416">
        <v>953802.66315854504</v>
      </c>
      <c r="F14" s="521">
        <v>937652.080920893</v>
      </c>
      <c r="G14" s="416"/>
      <c r="H14" s="416">
        <v>76304.213052683597</v>
      </c>
      <c r="I14" s="42"/>
      <c r="J14" s="734"/>
    </row>
    <row r="15" spans="1:15" ht="11.25" customHeight="1">
      <c r="A15" s="12"/>
      <c r="B15" s="414">
        <v>2</v>
      </c>
      <c r="C15" s="417" t="s">
        <v>443</v>
      </c>
      <c r="D15" s="418"/>
      <c r="E15" s="510">
        <v>316205.66349124402</v>
      </c>
      <c r="F15" s="510">
        <v>319091.60330109298</v>
      </c>
      <c r="G15" s="510"/>
      <c r="H15" s="510">
        <v>25296.453079299499</v>
      </c>
      <c r="J15" s="42"/>
    </row>
    <row r="16" spans="1:15" ht="11.25" customHeight="1">
      <c r="A16" s="12"/>
      <c r="B16" s="414">
        <v>3</v>
      </c>
      <c r="C16" s="417" t="s">
        <v>784</v>
      </c>
      <c r="D16" s="418"/>
      <c r="E16" s="510"/>
      <c r="F16" s="510"/>
      <c r="G16" s="510"/>
      <c r="H16" s="510"/>
    </row>
    <row r="17" spans="1:11" ht="11.25" customHeight="1">
      <c r="A17" s="12"/>
      <c r="B17" s="414">
        <v>4</v>
      </c>
      <c r="C17" s="417" t="s">
        <v>785</v>
      </c>
      <c r="D17" s="418"/>
      <c r="E17" s="510">
        <v>403.56502599999999</v>
      </c>
      <c r="F17" s="510">
        <v>44.002068000000001</v>
      </c>
      <c r="G17" s="510"/>
      <c r="H17" s="510">
        <v>32.285202079999998</v>
      </c>
    </row>
    <row r="18" spans="1:11" ht="11.25" customHeight="1">
      <c r="A18" s="12"/>
      <c r="B18" s="420" t="s">
        <v>786</v>
      </c>
      <c r="C18" s="419" t="s">
        <v>787</v>
      </c>
      <c r="D18" s="418"/>
      <c r="E18" s="510"/>
      <c r="F18" s="510"/>
      <c r="G18" s="510"/>
      <c r="H18" s="510"/>
    </row>
    <row r="19" spans="1:11" ht="11.25" customHeight="1">
      <c r="A19" s="12"/>
      <c r="B19" s="420">
        <v>5</v>
      </c>
      <c r="C19" s="419" t="s">
        <v>444</v>
      </c>
      <c r="D19" s="418"/>
      <c r="E19" s="510">
        <v>637193.4346413</v>
      </c>
      <c r="F19" s="510">
        <v>618516.47555179999</v>
      </c>
      <c r="G19" s="510"/>
      <c r="H19" s="510">
        <v>50975.474771303998</v>
      </c>
      <c r="J19" s="42"/>
    </row>
    <row r="20" spans="1:11" ht="11.25" customHeight="1">
      <c r="A20" s="12"/>
      <c r="B20" s="420">
        <v>6</v>
      </c>
      <c r="C20" s="421" t="s">
        <v>445</v>
      </c>
      <c r="D20" s="265"/>
      <c r="E20" s="521">
        <v>27040.674739113601</v>
      </c>
      <c r="F20" s="521">
        <v>28356.8122441716</v>
      </c>
      <c r="G20" s="521"/>
      <c r="H20" s="521">
        <v>2163.2539791290901</v>
      </c>
      <c r="J20" s="42"/>
    </row>
    <row r="21" spans="1:11" ht="11.25" customHeight="1">
      <c r="A21" s="12"/>
      <c r="B21" s="420">
        <v>7</v>
      </c>
      <c r="C21" s="419" t="s">
        <v>446</v>
      </c>
      <c r="D21" s="422"/>
      <c r="E21" s="510">
        <v>4140.946038</v>
      </c>
      <c r="F21" s="510">
        <v>5320.4677270000002</v>
      </c>
      <c r="G21" s="510"/>
      <c r="H21" s="510">
        <v>331.27568303999999</v>
      </c>
    </row>
    <row r="22" spans="1:11" ht="11.25" customHeight="1">
      <c r="A22" s="12"/>
      <c r="B22" s="420">
        <v>8</v>
      </c>
      <c r="C22" s="419" t="s">
        <v>447</v>
      </c>
      <c r="D22" s="418"/>
      <c r="E22" s="510">
        <v>13133.984551</v>
      </c>
      <c r="F22" s="510">
        <v>13489.614416</v>
      </c>
      <c r="G22" s="510"/>
      <c r="H22" s="510">
        <v>1050.71876408</v>
      </c>
    </row>
    <row r="23" spans="1:11" ht="11.25" customHeight="1">
      <c r="A23" s="12"/>
      <c r="B23" s="420" t="s">
        <v>412</v>
      </c>
      <c r="C23" s="419" t="s">
        <v>788</v>
      </c>
      <c r="D23" s="418"/>
      <c r="E23" s="510">
        <v>696.359375</v>
      </c>
      <c r="F23" s="510">
        <v>682.47837100000004</v>
      </c>
      <c r="G23" s="510"/>
      <c r="H23" s="510">
        <v>55.708750000000002</v>
      </c>
      <c r="J23" s="42"/>
    </row>
    <row r="24" spans="1:11" ht="11.25" customHeight="1">
      <c r="A24" s="12"/>
      <c r="B24" s="420" t="s">
        <v>789</v>
      </c>
      <c r="C24" s="419" t="s">
        <v>790</v>
      </c>
      <c r="D24" s="418"/>
      <c r="E24" s="510">
        <v>3781.3031300043999</v>
      </c>
      <c r="F24" s="510">
        <v>3914.8262673497602</v>
      </c>
      <c r="G24" s="510"/>
      <c r="H24" s="510">
        <v>302.50425040035202</v>
      </c>
      <c r="J24" s="42"/>
    </row>
    <row r="25" spans="1:11" ht="11.25" customHeight="1">
      <c r="A25" s="12"/>
      <c r="B25" s="420">
        <v>9</v>
      </c>
      <c r="C25" s="419" t="s">
        <v>448</v>
      </c>
      <c r="D25" s="423"/>
      <c r="E25" s="510">
        <v>5288.0816451092096</v>
      </c>
      <c r="F25" s="510">
        <v>4949.4254628218596</v>
      </c>
      <c r="G25" s="510"/>
      <c r="H25" s="510">
        <v>423.04653160873698</v>
      </c>
      <c r="J25" s="42"/>
      <c r="K25" s="107"/>
    </row>
    <row r="26" spans="1:11" ht="11.25" customHeight="1">
      <c r="A26" s="12"/>
      <c r="B26" s="420">
        <v>15</v>
      </c>
      <c r="C26" s="227" t="s">
        <v>351</v>
      </c>
      <c r="E26" s="3"/>
      <c r="F26" s="3"/>
      <c r="G26" s="3"/>
      <c r="H26" s="522"/>
    </row>
    <row r="27" spans="1:11" ht="11.25" customHeight="1">
      <c r="A27" s="12"/>
      <c r="B27" s="420">
        <v>16</v>
      </c>
      <c r="C27" s="227" t="s">
        <v>449</v>
      </c>
      <c r="D27" s="265"/>
      <c r="E27" s="522"/>
      <c r="F27" s="522"/>
      <c r="G27" s="522"/>
      <c r="H27" s="522"/>
    </row>
    <row r="28" spans="1:11" ht="11.25" customHeight="1">
      <c r="A28" s="12"/>
      <c r="B28" s="420">
        <v>17</v>
      </c>
      <c r="C28" s="419" t="s">
        <v>450</v>
      </c>
      <c r="D28" s="418"/>
      <c r="E28" s="510"/>
      <c r="F28" s="510"/>
      <c r="G28" s="510"/>
      <c r="H28" s="510"/>
    </row>
    <row r="29" spans="1:11" ht="11.25" customHeight="1">
      <c r="A29" s="12"/>
      <c r="B29" s="420">
        <v>18</v>
      </c>
      <c r="C29" s="419" t="s">
        <v>451</v>
      </c>
      <c r="D29" s="418"/>
      <c r="E29" s="510"/>
      <c r="F29" s="510"/>
      <c r="G29" s="510"/>
      <c r="H29" s="510"/>
    </row>
    <row r="30" spans="1:11" ht="11.25" customHeight="1">
      <c r="A30" s="12"/>
      <c r="B30" s="420">
        <v>19</v>
      </c>
      <c r="C30" s="419" t="s">
        <v>452</v>
      </c>
      <c r="D30" s="418"/>
      <c r="E30" s="510"/>
      <c r="F30" s="510"/>
      <c r="G30" s="510"/>
      <c r="H30" s="510"/>
    </row>
    <row r="31" spans="1:11" ht="11.25" customHeight="1">
      <c r="A31" s="12"/>
      <c r="B31" s="420" t="s">
        <v>453</v>
      </c>
      <c r="C31" s="419" t="s">
        <v>454</v>
      </c>
      <c r="D31" s="418"/>
      <c r="E31" s="510"/>
      <c r="F31" s="510"/>
      <c r="G31" s="510"/>
      <c r="H31" s="510"/>
    </row>
    <row r="32" spans="1:11" ht="11.25" customHeight="1">
      <c r="A32" s="12"/>
      <c r="B32" s="420">
        <v>20</v>
      </c>
      <c r="C32" s="421" t="s">
        <v>455</v>
      </c>
      <c r="D32" s="265"/>
      <c r="E32" s="521">
        <v>8809.3093482787008</v>
      </c>
      <c r="F32" s="521">
        <v>8679.2853671165994</v>
      </c>
      <c r="G32" s="521"/>
      <c r="H32" s="521">
        <v>704.74474786229598</v>
      </c>
      <c r="I32" s="42"/>
    </row>
    <row r="33" spans="1:11" ht="11.25" customHeight="1">
      <c r="A33" s="12"/>
      <c r="B33" s="420">
        <v>21</v>
      </c>
      <c r="C33" s="419" t="s">
        <v>446</v>
      </c>
      <c r="D33" s="418"/>
      <c r="E33" s="510">
        <v>8809.3093482787008</v>
      </c>
      <c r="F33" s="510">
        <v>8679.2853671166104</v>
      </c>
      <c r="G33" s="510"/>
      <c r="H33" s="510">
        <v>704.74474786229598</v>
      </c>
      <c r="I33" s="42"/>
    </row>
    <row r="34" spans="1:11" ht="11.25" customHeight="1">
      <c r="A34" s="12"/>
      <c r="B34" s="420">
        <v>22</v>
      </c>
      <c r="C34" s="419" t="s">
        <v>456</v>
      </c>
      <c r="D34" s="418"/>
      <c r="E34" s="510"/>
      <c r="F34" s="510"/>
      <c r="G34" s="510"/>
      <c r="H34" s="510"/>
    </row>
    <row r="35" spans="1:11" ht="11.25" customHeight="1">
      <c r="A35" s="12"/>
      <c r="B35" s="420" t="s">
        <v>457</v>
      </c>
      <c r="C35" s="227" t="s">
        <v>458</v>
      </c>
      <c r="D35" s="265"/>
      <c r="E35" s="522"/>
      <c r="F35" s="522"/>
      <c r="G35" s="522"/>
      <c r="H35" s="522"/>
    </row>
    <row r="36" spans="1:11" ht="11.25" customHeight="1">
      <c r="A36" s="12"/>
      <c r="B36" s="420">
        <v>23</v>
      </c>
      <c r="C36" s="421" t="s">
        <v>198</v>
      </c>
      <c r="D36" s="265"/>
      <c r="E36" s="521">
        <v>105417.77499999999</v>
      </c>
      <c r="F36" s="521">
        <v>105417.77499999999</v>
      </c>
      <c r="G36" s="521"/>
      <c r="H36" s="521">
        <v>8433.4220000000005</v>
      </c>
      <c r="I36" s="42"/>
    </row>
    <row r="37" spans="1:11" ht="11.25" customHeight="1">
      <c r="A37" s="12"/>
      <c r="B37" s="414" t="s">
        <v>459</v>
      </c>
      <c r="C37" s="417" t="s">
        <v>460</v>
      </c>
      <c r="D37" s="418"/>
      <c r="E37" s="510"/>
      <c r="F37" s="510"/>
      <c r="G37" s="510"/>
      <c r="H37" s="510"/>
    </row>
    <row r="38" spans="1:11" ht="11.25" customHeight="1">
      <c r="A38" s="12"/>
      <c r="B38" s="414" t="s">
        <v>461</v>
      </c>
      <c r="C38" s="417" t="s">
        <v>462</v>
      </c>
      <c r="D38" s="418"/>
      <c r="E38" s="510">
        <v>105417.77499999999</v>
      </c>
      <c r="F38" s="510">
        <v>105417.77499999999</v>
      </c>
      <c r="G38" s="510"/>
      <c r="H38" s="510">
        <v>8433.4220000000005</v>
      </c>
      <c r="I38" s="42"/>
      <c r="J38" s="42"/>
    </row>
    <row r="39" spans="1:11" ht="11.25" customHeight="1">
      <c r="A39" s="12"/>
      <c r="B39" s="414" t="s">
        <v>791</v>
      </c>
      <c r="C39" s="417" t="s">
        <v>792</v>
      </c>
      <c r="D39" s="418"/>
      <c r="E39" s="510"/>
      <c r="F39" s="510"/>
      <c r="G39" s="510"/>
      <c r="H39" s="510"/>
    </row>
    <row r="40" spans="1:11" ht="11.25" customHeight="1">
      <c r="A40" s="12"/>
      <c r="B40" s="727">
        <v>24</v>
      </c>
      <c r="C40" s="1860" t="s">
        <v>793</v>
      </c>
      <c r="D40" s="1861"/>
      <c r="E40" s="522">
        <v>50929.030559397754</v>
      </c>
      <c r="F40" s="522">
        <v>50487.941819928994</v>
      </c>
      <c r="G40" s="522"/>
      <c r="H40" s="522">
        <v>4074.3224447518205</v>
      </c>
    </row>
    <row r="41" spans="1:11" ht="11.25" customHeight="1">
      <c r="A41" s="12"/>
      <c r="B41" s="214">
        <v>29</v>
      </c>
      <c r="C41" s="424" t="s">
        <v>463</v>
      </c>
      <c r="D41" s="215"/>
      <c r="E41" s="523">
        <v>1095070.42224594</v>
      </c>
      <c r="F41" s="523">
        <v>1080105.9535321801</v>
      </c>
      <c r="G41" s="524"/>
      <c r="H41" s="524">
        <v>87605.633779675001</v>
      </c>
      <c r="I41" s="42"/>
      <c r="J41" s="42"/>
      <c r="K41" s="42"/>
    </row>
    <row r="42" spans="1:11" ht="6" customHeight="1">
      <c r="A42" s="12"/>
      <c r="E42" s="42"/>
      <c r="F42" s="79"/>
      <c r="G42" s="79"/>
    </row>
    <row r="43" spans="1:11">
      <c r="A43" s="12"/>
      <c r="B43" s="413"/>
      <c r="E43" s="42"/>
      <c r="F43" s="42"/>
      <c r="G43" s="42"/>
      <c r="H43" s="42"/>
    </row>
    <row r="44" spans="1:11">
      <c r="A44" s="12"/>
      <c r="B44" s="413"/>
    </row>
    <row r="45" spans="1:11">
      <c r="A45" s="12"/>
      <c r="B45" s="413"/>
      <c r="E45" s="42"/>
    </row>
    <row r="46" spans="1:11">
      <c r="A46" s="12"/>
      <c r="B46" s="413"/>
    </row>
    <row r="47" spans="1:11">
      <c r="A47" s="12"/>
      <c r="E47" s="42"/>
      <c r="F47" s="42"/>
      <c r="G47" s="42"/>
    </row>
    <row r="48" spans="1:11">
      <c r="A48" s="12"/>
      <c r="H48" s="721"/>
    </row>
    <row r="49" spans="1:8">
      <c r="A49" s="12"/>
      <c r="E49" s="42"/>
      <c r="F49" s="42"/>
      <c r="G49" s="42"/>
      <c r="H49" s="42"/>
    </row>
    <row r="50" spans="1:8">
      <c r="A50" s="12"/>
      <c r="E50" s="42"/>
    </row>
    <row r="51" spans="1:8">
      <c r="A51" s="12"/>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7" spans="1:1">
      <c r="A77" s="21"/>
    </row>
    <row r="78" spans="1:1">
      <c r="A78" s="21"/>
    </row>
    <row r="79" spans="1:1">
      <c r="A79" s="22"/>
    </row>
    <row r="80" spans="1:1">
      <c r="A80" s="12"/>
    </row>
    <row r="81" spans="1:1">
      <c r="A81" s="12"/>
    </row>
    <row r="82" spans="1:1">
      <c r="A82" s="12"/>
    </row>
    <row r="83" spans="1:1">
      <c r="A83" s="12"/>
    </row>
    <row r="84" spans="1:1">
      <c r="A84" s="12"/>
    </row>
    <row r="85" spans="1:1">
      <c r="A85" s="12"/>
    </row>
    <row r="86" spans="1:1">
      <c r="A86" s="12"/>
    </row>
    <row r="87" spans="1:1">
      <c r="A87" s="12"/>
    </row>
    <row r="88" spans="1:1">
      <c r="A88" s="24"/>
    </row>
    <row r="89" spans="1:1">
      <c r="A89" s="24"/>
    </row>
    <row r="90" spans="1:1">
      <c r="A90" s="24"/>
    </row>
    <row r="91" spans="1:1">
      <c r="A91" s="24"/>
    </row>
    <row r="92" spans="1:1">
      <c r="A92" s="24"/>
    </row>
    <row r="93" spans="1:1">
      <c r="A93" s="24"/>
    </row>
    <row r="94" spans="1:1">
      <c r="A94" s="24"/>
    </row>
    <row r="95" spans="1:1">
      <c r="A95" s="24"/>
    </row>
  </sheetData>
  <mergeCells count="6">
    <mergeCell ref="C40:D40"/>
    <mergeCell ref="B13:D13"/>
    <mergeCell ref="B3:I3"/>
    <mergeCell ref="B9:H9"/>
    <mergeCell ref="E12:F12"/>
    <mergeCell ref="B7:H7"/>
  </mergeCells>
  <hyperlinks>
    <hyperlink ref="B3" location="Contents!A1" display="Back to index page" xr:uid="{32C4B11B-D3AE-4D59-9F82-E17020075806}"/>
    <hyperlink ref="B3:I3" location="CONTENTS!A1" display="Back to contents page" xr:uid="{08F69544-E344-439D-A417-96DCC8B8F5F3}"/>
  </hyperlinks>
  <pageMargins left="0.23622047244094491" right="0.23622047244094491" top="0.74803149606299213" bottom="0.74803149606299213" header="0.31496062992125984" footer="0.31496062992125984"/>
  <pageSetup paperSize="9" scale="62" orientation="landscape" r:id="rId1"/>
  <rowBreaks count="1" manualBreakCount="1">
    <brk id="43" max="8"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tabColor rgb="FF007272"/>
  </sheetPr>
  <dimension ref="A1:N63"/>
  <sheetViews>
    <sheetView showGridLines="0" showRowColHeaders="0" zoomScaleNormal="100" workbookViewId="0"/>
  </sheetViews>
  <sheetFormatPr baseColWidth="10" defaultColWidth="11.42578125" defaultRowHeight="11.25"/>
  <cols>
    <col min="1" max="1" width="2.7109375" style="31" customWidth="1"/>
    <col min="2" max="2" width="4.85546875" style="31" customWidth="1"/>
    <col min="3" max="3" width="94" style="31" customWidth="1"/>
    <col min="4" max="8" width="16" style="31" customWidth="1"/>
    <col min="9" max="9" width="3.28515625" style="31" customWidth="1"/>
    <col min="10" max="10" width="46" style="31" bestFit="1" customWidth="1"/>
    <col min="11" max="12" width="11.42578125" style="31"/>
    <col min="13" max="13" width="12.7109375" style="31" customWidth="1"/>
    <col min="14" max="16384" width="11.42578125" style="31"/>
  </cols>
  <sheetData>
    <row r="1" spans="1:12" s="10" customFormat="1" ht="11.25" customHeight="1">
      <c r="A1" s="73"/>
      <c r="B1" s="7"/>
      <c r="C1" s="7"/>
      <c r="D1" s="8"/>
      <c r="E1" s="8"/>
      <c r="F1" s="8"/>
      <c r="G1" s="8"/>
      <c r="H1" s="8"/>
    </row>
    <row r="2" spans="1:12" s="10" customFormat="1" ht="5.25" customHeight="1">
      <c r="B2" s="7"/>
      <c r="C2" s="7"/>
      <c r="D2" s="8"/>
      <c r="E2" s="8"/>
      <c r="F2" s="9"/>
      <c r="G2" s="9"/>
      <c r="H2" s="9"/>
    </row>
    <row r="3" spans="1:12" s="12" customFormat="1" ht="12.75">
      <c r="B3" s="1840" t="s">
        <v>269</v>
      </c>
      <c r="C3" s="1840"/>
      <c r="D3" s="1840"/>
      <c r="E3" s="1840"/>
      <c r="F3" s="1840"/>
      <c r="G3" s="1840"/>
      <c r="H3" s="1840"/>
    </row>
    <row r="4" spans="1:12" s="10" customFormat="1" ht="5.25" customHeight="1">
      <c r="B4" s="7"/>
      <c r="C4" s="7"/>
      <c r="D4" s="8"/>
      <c r="E4" s="8"/>
      <c r="F4" s="9"/>
      <c r="G4" s="9"/>
      <c r="H4" s="9"/>
    </row>
    <row r="5" spans="1:12" s="6" customFormat="1" ht="15.75">
      <c r="B5" s="1815" t="s">
        <v>794</v>
      </c>
    </row>
    <row r="6" spans="1:12" s="6" customFormat="1" ht="11.25" customHeight="1">
      <c r="B6" s="14"/>
    </row>
    <row r="7" spans="1:12" s="6" customFormat="1" ht="11.25" customHeight="1">
      <c r="B7" s="1868" t="s">
        <v>2186</v>
      </c>
      <c r="C7" s="1869"/>
      <c r="D7" s="1869"/>
      <c r="E7" s="1869"/>
      <c r="F7" s="1869"/>
      <c r="G7" s="1869"/>
      <c r="H7" s="1869"/>
    </row>
    <row r="8" spans="1:12" s="6" customFormat="1" ht="22.5" customHeight="1">
      <c r="B8" s="1868" t="s">
        <v>2290</v>
      </c>
      <c r="C8" s="1868"/>
      <c r="D8" s="1868"/>
      <c r="E8" s="1868"/>
      <c r="F8" s="1868"/>
      <c r="G8" s="1868"/>
      <c r="H8" s="1868"/>
    </row>
    <row r="9" spans="1:12" s="6" customFormat="1" ht="22.5" customHeight="1">
      <c r="B9" s="1868" t="s">
        <v>2293</v>
      </c>
      <c r="C9" s="1868"/>
      <c r="D9" s="1868"/>
      <c r="E9" s="1868"/>
      <c r="F9" s="1868"/>
      <c r="G9" s="1868"/>
      <c r="H9" s="1868"/>
    </row>
    <row r="10" spans="1:12" s="6" customFormat="1" ht="11.25" customHeight="1">
      <c r="B10" s="323"/>
      <c r="C10" s="323"/>
      <c r="D10" s="323"/>
      <c r="E10" s="323"/>
      <c r="F10" s="323"/>
      <c r="G10" s="323"/>
      <c r="H10" s="323"/>
    </row>
    <row r="11" spans="1:12" ht="11.25" customHeight="1"/>
    <row r="12" spans="1:12" ht="11.25" customHeight="1">
      <c r="C12" s="466"/>
      <c r="D12" s="1013" t="s">
        <v>391</v>
      </c>
      <c r="E12" s="1013" t="s">
        <v>392</v>
      </c>
      <c r="F12" s="1013" t="s">
        <v>393</v>
      </c>
      <c r="G12" s="1013" t="s">
        <v>523</v>
      </c>
      <c r="H12" s="1013" t="s">
        <v>524</v>
      </c>
    </row>
    <row r="13" spans="1:12" ht="11.25" customHeight="1">
      <c r="B13" s="466" t="s">
        <v>274</v>
      </c>
      <c r="C13" s="1008"/>
      <c r="D13" s="138" t="s">
        <v>2104</v>
      </c>
      <c r="E13" s="138" t="s">
        <v>2105</v>
      </c>
      <c r="F13" s="138" t="s">
        <v>28</v>
      </c>
      <c r="G13" s="138" t="s">
        <v>2070</v>
      </c>
      <c r="H13" s="138" t="s">
        <v>739</v>
      </c>
    </row>
    <row r="14" spans="1:12" ht="11.25" customHeight="1">
      <c r="B14" s="1870" t="s">
        <v>394</v>
      </c>
      <c r="C14" s="1871"/>
      <c r="D14" s="189"/>
      <c r="E14" s="189"/>
      <c r="F14" s="189"/>
      <c r="G14" s="189"/>
      <c r="H14" s="189"/>
    </row>
    <row r="15" spans="1:12" ht="11.25" customHeight="1">
      <c r="B15" s="190">
        <v>1</v>
      </c>
      <c r="C15" s="322" t="s">
        <v>395</v>
      </c>
      <c r="D15" s="65">
        <v>196957.418232</v>
      </c>
      <c r="E15" s="65">
        <v>195925.23350900001</v>
      </c>
      <c r="F15" s="65">
        <v>194087.68349699999</v>
      </c>
      <c r="G15" s="65">
        <v>185656</v>
      </c>
      <c r="H15" s="65">
        <v>184597.706229</v>
      </c>
      <c r="J15" s="42"/>
      <c r="K15" s="42"/>
      <c r="L15" s="42"/>
    </row>
    <row r="16" spans="1:12" ht="11.25" customHeight="1">
      <c r="B16" s="190">
        <v>2</v>
      </c>
      <c r="C16" s="322" t="s">
        <v>396</v>
      </c>
      <c r="D16" s="65">
        <v>213731.77323200001</v>
      </c>
      <c r="E16" s="65">
        <v>212597.74857600001</v>
      </c>
      <c r="F16" s="65">
        <v>208444.75820000001</v>
      </c>
      <c r="G16" s="65">
        <v>198490</v>
      </c>
      <c r="H16" s="65">
        <v>194138.18646699999</v>
      </c>
      <c r="J16" s="781"/>
      <c r="L16" s="42"/>
    </row>
    <row r="17" spans="2:14" ht="11.25" customHeight="1">
      <c r="B17" s="190">
        <v>3</v>
      </c>
      <c r="C17" s="322" t="s">
        <v>397</v>
      </c>
      <c r="D17" s="65">
        <v>241551.212772</v>
      </c>
      <c r="E17" s="65">
        <v>232440.594989</v>
      </c>
      <c r="F17" s="65">
        <v>231462.98867699999</v>
      </c>
      <c r="G17" s="65">
        <v>221921</v>
      </c>
      <c r="H17" s="65">
        <v>216030.589958</v>
      </c>
    </row>
    <row r="18" spans="2:14" ht="11.25" customHeight="1">
      <c r="B18" s="1872" t="s">
        <v>398</v>
      </c>
      <c r="C18" s="1873"/>
      <c r="D18" s="425"/>
      <c r="E18" s="189"/>
      <c r="F18" s="189"/>
      <c r="G18" s="189"/>
      <c r="H18" s="189"/>
    </row>
    <row r="19" spans="2:14" ht="11.25" customHeight="1">
      <c r="B19" s="190">
        <v>4</v>
      </c>
      <c r="C19" s="322" t="s">
        <v>299</v>
      </c>
      <c r="D19" s="65">
        <v>1095070.42224594</v>
      </c>
      <c r="E19" s="192">
        <v>1080105.9535321801</v>
      </c>
      <c r="F19" s="65">
        <v>1061993.1174145599</v>
      </c>
      <c r="G19" s="65">
        <v>1089515</v>
      </c>
      <c r="H19" s="65">
        <v>1070702.69346481</v>
      </c>
      <c r="J19" s="81"/>
      <c r="K19" s="81"/>
      <c r="L19" s="263"/>
    </row>
    <row r="20" spans="2:14" ht="11.25" customHeight="1">
      <c r="B20" s="191"/>
      <c r="C20" s="189" t="s">
        <v>399</v>
      </c>
      <c r="D20" s="425"/>
      <c r="E20" s="425"/>
      <c r="F20" s="189"/>
      <c r="G20" s="189"/>
      <c r="H20" s="189"/>
      <c r="I20" s="42"/>
      <c r="J20" s="46"/>
      <c r="K20" s="42"/>
      <c r="L20" s="42"/>
      <c r="M20" s="722"/>
    </row>
    <row r="21" spans="2:14" ht="11.25" customHeight="1">
      <c r="B21" s="190">
        <v>5</v>
      </c>
      <c r="C21" s="322" t="s">
        <v>400</v>
      </c>
      <c r="D21" s="426">
        <v>17.985177077973098</v>
      </c>
      <c r="E21" s="426">
        <v>18.137898207406401</v>
      </c>
      <c r="F21" s="426">
        <v>18.275794639343086</v>
      </c>
      <c r="G21" s="426">
        <v>17.04</v>
      </c>
      <c r="H21" s="426">
        <v>17.2402569597993</v>
      </c>
      <c r="J21" s="780"/>
      <c r="K21" s="779"/>
      <c r="L21" s="779"/>
      <c r="M21" s="722"/>
      <c r="N21" s="722"/>
    </row>
    <row r="22" spans="2:14" ht="11.25" customHeight="1">
      <c r="B22" s="190">
        <v>6</v>
      </c>
      <c r="C22" s="322" t="s">
        <v>401</v>
      </c>
      <c r="D22" s="426">
        <v>19.516928193274701</v>
      </c>
      <c r="E22" s="426">
        <v>19.681366477065598</v>
      </c>
      <c r="F22" s="426">
        <v>19.627693658346505</v>
      </c>
      <c r="G22" s="426">
        <v>18.22</v>
      </c>
      <c r="H22" s="426">
        <v>18.131277407360898</v>
      </c>
      <c r="J22" s="426"/>
    </row>
    <row r="23" spans="2:14" ht="11.25" customHeight="1">
      <c r="B23" s="190">
        <v>7</v>
      </c>
      <c r="C23" s="322" t="s">
        <v>402</v>
      </c>
      <c r="D23" s="426">
        <v>22.057261788364301</v>
      </c>
      <c r="E23" s="426">
        <v>21.518330108233901</v>
      </c>
      <c r="F23" s="426">
        <v>21.795149344496593</v>
      </c>
      <c r="G23" s="426">
        <v>20.37</v>
      </c>
      <c r="H23" s="426">
        <v>20.175889279104499</v>
      </c>
      <c r="J23" s="426"/>
    </row>
    <row r="24" spans="2:14" ht="11.25" customHeight="1">
      <c r="B24" s="404" t="s">
        <v>403</v>
      </c>
      <c r="C24" s="404"/>
      <c r="D24" s="404"/>
      <c r="E24" s="404"/>
      <c r="F24" s="404"/>
      <c r="G24" s="404"/>
      <c r="H24" s="404"/>
      <c r="J24" s="426"/>
    </row>
    <row r="25" spans="2:14" s="3" customFormat="1" ht="11.25" customHeight="1">
      <c r="B25" s="427" t="s">
        <v>404</v>
      </c>
      <c r="C25" s="313" t="s">
        <v>2049</v>
      </c>
      <c r="D25" s="431">
        <v>2.1</v>
      </c>
      <c r="E25" s="431">
        <v>2.1</v>
      </c>
      <c r="F25" s="426">
        <v>2.1</v>
      </c>
      <c r="G25" s="426">
        <v>1.9</v>
      </c>
      <c r="H25" s="426">
        <v>1.9</v>
      </c>
      <c r="J25" s="1556"/>
      <c r="K25" s="31"/>
      <c r="L25" s="31"/>
      <c r="M25" s="31"/>
      <c r="N25" s="31"/>
    </row>
    <row r="26" spans="2:14" s="3" customFormat="1" ht="11.25" customHeight="1">
      <c r="B26" s="428" t="s">
        <v>406</v>
      </c>
      <c r="C26" s="1403" t="s">
        <v>499</v>
      </c>
      <c r="D26" s="1615">
        <v>1.1812499999999999</v>
      </c>
      <c r="E26" s="1615">
        <v>1.1812499999999999</v>
      </c>
      <c r="F26" s="430">
        <v>1.1812499999999999</v>
      </c>
      <c r="G26" s="430">
        <v>1.9</v>
      </c>
      <c r="H26" s="430">
        <v>1.9</v>
      </c>
      <c r="J26" s="426"/>
      <c r="K26" s="31"/>
      <c r="L26" s="31"/>
      <c r="M26" s="31"/>
      <c r="N26" s="31"/>
    </row>
    <row r="27" spans="2:14" s="3" customFormat="1" ht="11.25" customHeight="1">
      <c r="B27" s="428" t="s">
        <v>407</v>
      </c>
      <c r="C27" s="1403" t="s">
        <v>2022</v>
      </c>
      <c r="D27" s="1615">
        <v>0.39374999999999999</v>
      </c>
      <c r="E27" s="1615">
        <v>0.39374999999999999</v>
      </c>
      <c r="F27" s="430">
        <v>0.39374999999999999</v>
      </c>
      <c r="G27" s="430">
        <v>1.9</v>
      </c>
      <c r="H27" s="430">
        <v>1.9</v>
      </c>
      <c r="J27" s="426"/>
      <c r="K27" s="31"/>
      <c r="L27" s="31"/>
      <c r="M27" s="31"/>
      <c r="N27" s="31"/>
    </row>
    <row r="28" spans="2:14" s="3" customFormat="1" ht="11.25" customHeight="1">
      <c r="B28" s="427" t="s">
        <v>408</v>
      </c>
      <c r="C28" s="313" t="s">
        <v>409</v>
      </c>
      <c r="D28" s="431">
        <v>10.1</v>
      </c>
      <c r="E28" s="431">
        <v>10.1</v>
      </c>
      <c r="F28" s="426">
        <v>10.1</v>
      </c>
      <c r="G28" s="426">
        <v>9.9</v>
      </c>
      <c r="H28" s="426">
        <v>9.9</v>
      </c>
      <c r="J28" s="426"/>
      <c r="K28" s="31"/>
      <c r="L28" s="31"/>
      <c r="M28" s="31"/>
      <c r="N28" s="31"/>
    </row>
    <row r="29" spans="2:14" ht="11.25" customHeight="1">
      <c r="B29" s="1872" t="s">
        <v>410</v>
      </c>
      <c r="C29" s="1873"/>
      <c r="D29" s="298"/>
      <c r="E29" s="298"/>
      <c r="F29" s="298"/>
      <c r="G29" s="432"/>
      <c r="H29" s="432"/>
      <c r="I29" s="3"/>
      <c r="J29" s="426"/>
    </row>
    <row r="30" spans="2:14" ht="11.25" customHeight="1">
      <c r="B30" s="190">
        <v>8</v>
      </c>
      <c r="C30" s="322" t="s">
        <v>411</v>
      </c>
      <c r="D30" s="426">
        <v>2.49999999998645</v>
      </c>
      <c r="E30" s="426">
        <v>2.5</v>
      </c>
      <c r="F30" s="426">
        <v>2.5</v>
      </c>
      <c r="G30" s="426">
        <v>2.5</v>
      </c>
      <c r="H30" s="426">
        <v>2.5000000041449302</v>
      </c>
      <c r="J30" s="426"/>
    </row>
    <row r="31" spans="2:14" ht="11.25" customHeight="1">
      <c r="B31" s="433" t="s">
        <v>412</v>
      </c>
      <c r="C31" s="313" t="s">
        <v>1879</v>
      </c>
      <c r="D31" s="426"/>
      <c r="E31" s="299"/>
      <c r="F31" s="299"/>
      <c r="G31" s="434"/>
      <c r="H31" s="434">
        <v>0</v>
      </c>
      <c r="J31" s="426"/>
    </row>
    <row r="32" spans="2:14" ht="11.25" customHeight="1">
      <c r="B32" s="433">
        <v>9</v>
      </c>
      <c r="C32" s="313" t="s">
        <v>413</v>
      </c>
      <c r="D32" s="1190">
        <v>2.1983586152045098</v>
      </c>
      <c r="E32" s="431">
        <v>2.07457809824988</v>
      </c>
      <c r="F32" s="431">
        <v>1.6812653245313001</v>
      </c>
      <c r="G32" s="431">
        <v>1.2631178205784801</v>
      </c>
      <c r="H32" s="431">
        <v>1.1548636140987201</v>
      </c>
      <c r="J32" s="426"/>
    </row>
    <row r="33" spans="2:11" ht="11.25" customHeight="1">
      <c r="B33" s="433" t="s">
        <v>414</v>
      </c>
      <c r="C33" s="313" t="s">
        <v>415</v>
      </c>
      <c r="D33" s="736">
        <v>3.2447736984005502</v>
      </c>
      <c r="E33" s="431">
        <v>3.20174722837291</v>
      </c>
      <c r="F33" s="431">
        <v>3.1666768267644199</v>
      </c>
      <c r="G33" s="431">
        <v>3.1337090597241102</v>
      </c>
      <c r="H33" s="431">
        <v>3.1490705189963499</v>
      </c>
      <c r="J33" s="426"/>
    </row>
    <row r="34" spans="2:11" ht="11.25" customHeight="1">
      <c r="B34" s="433">
        <v>10</v>
      </c>
      <c r="C34" s="313" t="s">
        <v>416</v>
      </c>
      <c r="D34" s="426"/>
      <c r="E34" s="431"/>
      <c r="F34" s="431"/>
      <c r="G34" s="431"/>
      <c r="H34" s="431">
        <v>0</v>
      </c>
      <c r="J34" s="426"/>
    </row>
    <row r="35" spans="2:11" ht="11.25" customHeight="1">
      <c r="B35" s="433" t="s">
        <v>417</v>
      </c>
      <c r="C35" s="313" t="s">
        <v>418</v>
      </c>
      <c r="D35" s="426">
        <v>2.0000000000074198</v>
      </c>
      <c r="E35" s="431">
        <v>2.00000000439822</v>
      </c>
      <c r="F35" s="431">
        <v>2.00000000439822</v>
      </c>
      <c r="G35" s="431">
        <v>2.0000000131686799</v>
      </c>
      <c r="H35" s="431">
        <v>2.0000000033346201</v>
      </c>
      <c r="J35" s="426"/>
    </row>
    <row r="36" spans="2:11" ht="11.25" customHeight="1">
      <c r="B36" s="433">
        <v>11</v>
      </c>
      <c r="C36" s="313" t="s">
        <v>419</v>
      </c>
      <c r="D36" s="426">
        <v>9.9431323135989302</v>
      </c>
      <c r="E36" s="431">
        <v>9.7799999999999994</v>
      </c>
      <c r="F36" s="431">
        <v>9.3479421612152507</v>
      </c>
      <c r="G36" s="431">
        <v>8.8968269099550596</v>
      </c>
      <c r="H36" s="431">
        <v>8.8039341405746185</v>
      </c>
      <c r="J36" s="426"/>
    </row>
    <row r="37" spans="2:11" ht="11.25" customHeight="1">
      <c r="B37" s="433" t="s">
        <v>420</v>
      </c>
      <c r="C37" s="313" t="s">
        <v>421</v>
      </c>
      <c r="D37" s="431">
        <f>D36+D28</f>
        <v>20.043132313598932</v>
      </c>
      <c r="E37" s="431">
        <v>19.876325326622801</v>
      </c>
      <c r="F37" s="431">
        <v>19.447942161215252</v>
      </c>
      <c r="G37" s="431">
        <v>18.8</v>
      </c>
      <c r="H37" s="431">
        <v>18.7</v>
      </c>
      <c r="I37" s="3"/>
      <c r="J37" s="1556"/>
    </row>
    <row r="38" spans="2:11" ht="11.25" customHeight="1">
      <c r="B38" s="190">
        <v>12</v>
      </c>
      <c r="C38" s="322" t="s">
        <v>422</v>
      </c>
      <c r="D38" s="1616">
        <v>13.49</v>
      </c>
      <c r="E38" s="1616">
        <v>13.48</v>
      </c>
      <c r="F38" s="431">
        <v>13.63</v>
      </c>
      <c r="G38" s="431">
        <v>12.22</v>
      </c>
      <c r="H38" s="431">
        <v>12.132</v>
      </c>
      <c r="J38" s="1556"/>
    </row>
    <row r="39" spans="2:11" ht="11.25" customHeight="1">
      <c r="B39" s="1872" t="s">
        <v>167</v>
      </c>
      <c r="C39" s="1873"/>
      <c r="D39" s="189"/>
      <c r="E39" s="189"/>
      <c r="F39" s="189"/>
      <c r="G39" s="189"/>
      <c r="H39" s="189"/>
      <c r="J39" s="426"/>
      <c r="K39" s="1427"/>
    </row>
    <row r="40" spans="2:11" ht="11.25" customHeight="1">
      <c r="B40" s="190">
        <v>13</v>
      </c>
      <c r="C40" s="322" t="s">
        <v>423</v>
      </c>
      <c r="D40" s="65">
        <v>3376807.0262829498</v>
      </c>
      <c r="E40" s="65">
        <v>3363825.850081</v>
      </c>
      <c r="F40" s="65">
        <v>3058140.000147</v>
      </c>
      <c r="G40" s="192">
        <v>3268572</v>
      </c>
      <c r="H40" s="65">
        <v>3115491.994105</v>
      </c>
      <c r="J40" s="426"/>
    </row>
    <row r="41" spans="2:11" ht="11.25" customHeight="1">
      <c r="B41" s="190">
        <v>14</v>
      </c>
      <c r="C41" s="322" t="s">
        <v>424</v>
      </c>
      <c r="D41" s="426">
        <v>6.3294044216458296</v>
      </c>
      <c r="E41" s="426">
        <v>6.3201175700246397</v>
      </c>
      <c r="F41" s="426">
        <v>6.8160632995866903</v>
      </c>
      <c r="G41" s="426">
        <v>6.07</v>
      </c>
      <c r="H41" s="426">
        <v>6.2313813302791301</v>
      </c>
      <c r="J41" s="426"/>
    </row>
    <row r="42" spans="2:11" ht="11.25" customHeight="1">
      <c r="B42" s="1874" t="s">
        <v>2014</v>
      </c>
      <c r="C42" s="1867"/>
      <c r="D42" s="189"/>
      <c r="E42" s="189"/>
      <c r="F42" s="189"/>
      <c r="G42" s="189"/>
      <c r="H42" s="189"/>
      <c r="J42" s="426"/>
    </row>
    <row r="43" spans="2:11" ht="11.25" customHeight="1">
      <c r="B43" s="190" t="s">
        <v>795</v>
      </c>
      <c r="C43" s="322" t="s">
        <v>497</v>
      </c>
      <c r="D43" s="431"/>
      <c r="E43" s="431"/>
      <c r="F43" s="431"/>
      <c r="G43" s="431"/>
      <c r="H43" s="431"/>
      <c r="J43" s="426"/>
    </row>
    <row r="44" spans="2:11" ht="11.25" customHeight="1">
      <c r="B44" s="190" t="s">
        <v>796</v>
      </c>
      <c r="C44" s="1403" t="s">
        <v>499</v>
      </c>
      <c r="D44" s="431"/>
      <c r="E44" s="431"/>
      <c r="F44" s="431"/>
      <c r="G44" s="431"/>
      <c r="H44" s="431"/>
      <c r="J44" s="426"/>
    </row>
    <row r="45" spans="2:11" ht="11.25" customHeight="1">
      <c r="B45" s="190" t="s">
        <v>797</v>
      </c>
      <c r="C45" s="322" t="s">
        <v>798</v>
      </c>
      <c r="D45" s="431"/>
      <c r="E45" s="431"/>
      <c r="F45" s="431"/>
      <c r="G45" s="431"/>
      <c r="H45" s="431"/>
      <c r="J45" s="426"/>
    </row>
    <row r="46" spans="2:11" ht="11.25" customHeight="1">
      <c r="B46" s="1874" t="s">
        <v>2015</v>
      </c>
      <c r="C46" s="1867"/>
      <c r="D46" s="189"/>
      <c r="E46" s="189"/>
      <c r="F46" s="189"/>
      <c r="G46" s="189"/>
      <c r="H46" s="189"/>
      <c r="J46" s="42"/>
      <c r="K46" s="42"/>
    </row>
    <row r="47" spans="2:11" ht="11.25" customHeight="1">
      <c r="B47" s="190" t="s">
        <v>425</v>
      </c>
      <c r="C47" s="322" t="s">
        <v>426</v>
      </c>
      <c r="D47" s="431"/>
      <c r="E47" s="431"/>
      <c r="F47" s="431"/>
      <c r="G47" s="431"/>
      <c r="H47" s="431"/>
    </row>
    <row r="48" spans="2:11" ht="11.25" customHeight="1">
      <c r="B48" s="190" t="s">
        <v>427</v>
      </c>
      <c r="C48" s="322" t="s">
        <v>428</v>
      </c>
      <c r="D48" s="431">
        <v>3</v>
      </c>
      <c r="E48" s="431">
        <v>3</v>
      </c>
      <c r="F48" s="431">
        <v>3</v>
      </c>
      <c r="G48" s="431">
        <v>3</v>
      </c>
      <c r="H48" s="431">
        <v>3</v>
      </c>
      <c r="J48" s="61"/>
    </row>
    <row r="49" spans="2:8" ht="11.25" customHeight="1">
      <c r="B49" s="1872" t="s">
        <v>429</v>
      </c>
      <c r="C49" s="1872"/>
      <c r="D49" s="189"/>
      <c r="E49" s="189"/>
      <c r="F49" s="189"/>
      <c r="G49" s="189"/>
      <c r="H49" s="189"/>
    </row>
    <row r="50" spans="2:8" ht="11.25" customHeight="1">
      <c r="B50" s="190">
        <v>15</v>
      </c>
      <c r="C50" s="322" t="s">
        <v>430</v>
      </c>
      <c r="D50" s="1659">
        <v>839685.49578291806</v>
      </c>
      <c r="E50" s="192">
        <v>783381.78028575634</v>
      </c>
      <c r="F50" s="65">
        <v>757610.57208704448</v>
      </c>
      <c r="G50" s="65">
        <v>805594</v>
      </c>
      <c r="H50" s="65">
        <v>837296.02503050107</v>
      </c>
    </row>
    <row r="51" spans="2:8" ht="11.25" customHeight="1">
      <c r="B51" s="190" t="s">
        <v>431</v>
      </c>
      <c r="C51" s="322" t="s">
        <v>432</v>
      </c>
      <c r="D51" s="1659">
        <v>642829.69815816521</v>
      </c>
      <c r="E51" s="192">
        <v>598129.23318433331</v>
      </c>
      <c r="F51" s="301">
        <v>600767.64389746764</v>
      </c>
      <c r="G51" s="301">
        <v>644241</v>
      </c>
      <c r="H51" s="301">
        <v>669542.77577271697</v>
      </c>
    </row>
    <row r="52" spans="2:8" ht="11.25" customHeight="1">
      <c r="B52" s="190" t="s">
        <v>433</v>
      </c>
      <c r="C52" s="322" t="s">
        <v>434</v>
      </c>
      <c r="D52" s="1659">
        <v>50436.134507993105</v>
      </c>
      <c r="E52" s="192">
        <v>46820.531087056661</v>
      </c>
      <c r="F52" s="301">
        <v>46516.219506035988</v>
      </c>
      <c r="G52" s="301">
        <v>54449</v>
      </c>
      <c r="H52" s="301">
        <v>58524.316261356078</v>
      </c>
    </row>
    <row r="53" spans="2:8" ht="11.25" customHeight="1">
      <c r="B53" s="190">
        <v>16</v>
      </c>
      <c r="C53" s="322" t="s">
        <v>435</v>
      </c>
      <c r="D53" s="1659">
        <v>592393.5636501722</v>
      </c>
      <c r="E53" s="192">
        <v>551308.70209727669</v>
      </c>
      <c r="F53" s="65">
        <v>554251.42439143162</v>
      </c>
      <c r="G53" s="65">
        <v>589793</v>
      </c>
      <c r="H53" s="65">
        <v>611018.45951136062</v>
      </c>
    </row>
    <row r="54" spans="2:8" ht="11.25" customHeight="1">
      <c r="B54" s="190">
        <v>17</v>
      </c>
      <c r="C54" s="322" t="s">
        <v>436</v>
      </c>
      <c r="D54" s="1660">
        <v>142.14922584312683</v>
      </c>
      <c r="E54" s="1446">
        <v>142.59839288321342</v>
      </c>
      <c r="F54" s="435">
        <v>138.25202616736644</v>
      </c>
      <c r="G54" s="435">
        <v>138.02000000000001</v>
      </c>
      <c r="H54" s="435">
        <v>138.31129469878744</v>
      </c>
    </row>
    <row r="55" spans="2:8" ht="11.25" customHeight="1">
      <c r="B55" s="1872" t="s">
        <v>181</v>
      </c>
      <c r="C55" s="1873"/>
      <c r="D55" s="189"/>
      <c r="E55" s="189"/>
      <c r="F55" s="189"/>
      <c r="G55" s="189"/>
      <c r="H55" s="189"/>
    </row>
    <row r="56" spans="2:8" ht="11.25" customHeight="1">
      <c r="B56" s="193">
        <v>18</v>
      </c>
      <c r="C56" s="246" t="s">
        <v>437</v>
      </c>
      <c r="D56" s="1659">
        <v>1703835.009345582</v>
      </c>
      <c r="E56" s="192">
        <v>1762696.611</v>
      </c>
      <c r="F56" s="65">
        <v>1667268.8011843723</v>
      </c>
      <c r="G56" s="65">
        <v>1738911</v>
      </c>
      <c r="H56" s="65">
        <v>1694413</v>
      </c>
    </row>
    <row r="57" spans="2:8" ht="11.25" customHeight="1">
      <c r="B57" s="193">
        <v>19</v>
      </c>
      <c r="C57" s="246" t="s">
        <v>438</v>
      </c>
      <c r="D57" s="1659">
        <v>1493037.2250523709</v>
      </c>
      <c r="E57" s="192">
        <v>1490683.7297639945</v>
      </c>
      <c r="F57" s="65">
        <v>1464426.3928250079</v>
      </c>
      <c r="G57" s="65">
        <v>1487274</v>
      </c>
      <c r="H57" s="65">
        <v>1449364</v>
      </c>
    </row>
    <row r="58" spans="2:8" ht="11.25" customHeight="1">
      <c r="B58" s="608">
        <v>20</v>
      </c>
      <c r="C58" s="658" t="s">
        <v>439</v>
      </c>
      <c r="D58" s="1661">
        <v>114.11872261160919</v>
      </c>
      <c r="E58" s="1614">
        <v>118.2475247</v>
      </c>
      <c r="F58" s="659">
        <v>113.85132153812549</v>
      </c>
      <c r="G58" s="659">
        <v>116.92</v>
      </c>
      <c r="H58" s="659">
        <v>116.91</v>
      </c>
    </row>
    <row r="59" spans="2:8">
      <c r="B59" s="77"/>
    </row>
    <row r="62" spans="2:8">
      <c r="D62" s="3"/>
    </row>
    <row r="63" spans="2:8">
      <c r="D63" s="1373"/>
      <c r="E63" s="61"/>
      <c r="F63" s="61"/>
    </row>
  </sheetData>
  <mergeCells count="12">
    <mergeCell ref="B49:C49"/>
    <mergeCell ref="B55:C55"/>
    <mergeCell ref="B9:H9"/>
    <mergeCell ref="B18:C18"/>
    <mergeCell ref="B29:C29"/>
    <mergeCell ref="B42:C42"/>
    <mergeCell ref="B46:C46"/>
    <mergeCell ref="B3:H3"/>
    <mergeCell ref="B7:H7"/>
    <mergeCell ref="B14:C14"/>
    <mergeCell ref="B8:H8"/>
    <mergeCell ref="B39:C39"/>
  </mergeCells>
  <phoneticPr fontId="276" type="noConversion"/>
  <hyperlinks>
    <hyperlink ref="B3" location="Contents!A1" display="Back to index page" xr:uid="{8EA8CC91-022F-4808-8BC5-8779A53E67F6}"/>
    <hyperlink ref="B3:H3" location="CONTENTS!A1" display="Back to contents page" xr:uid="{C3161A4C-900B-41E9-994D-EC60EE9BB37A}"/>
  </hyperlinks>
  <pageMargins left="0.23622047244094491" right="0.23622047244094491" top="0.74803149606299213" bottom="0.74803149606299213"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4968-2717-473F-9F75-AF077F8FBB23}">
  <sheetPr codeName="Sheet3"/>
  <dimension ref="B1:H19"/>
  <sheetViews>
    <sheetView showGridLines="0" showRowColHeaders="0" workbookViewId="0"/>
  </sheetViews>
  <sheetFormatPr baseColWidth="10" defaultColWidth="11.42578125" defaultRowHeight="11.25"/>
  <cols>
    <col min="1" max="1" width="2.7109375" style="3" customWidth="1"/>
    <col min="2" max="2" width="4.85546875" style="3" customWidth="1"/>
    <col min="3" max="3" width="98.28515625" style="3" customWidth="1"/>
    <col min="4" max="5" width="15.5703125" style="3" customWidth="1"/>
    <col min="6" max="16384" width="11.42578125" style="3"/>
  </cols>
  <sheetData>
    <row r="1" spans="2:8" ht="11.25" customHeight="1"/>
    <row r="2" spans="2:8" ht="5.25" customHeight="1"/>
    <row r="3" spans="2:8" ht="12.75" customHeight="1">
      <c r="B3" s="1840" t="s">
        <v>269</v>
      </c>
      <c r="C3" s="1840"/>
      <c r="D3" s="1840"/>
      <c r="E3" s="1840"/>
      <c r="F3" s="1840"/>
      <c r="G3" s="1840"/>
      <c r="H3" s="1840"/>
    </row>
    <row r="4" spans="2:8" ht="5.25" customHeight="1"/>
    <row r="5" spans="2:8" s="75" customFormat="1" ht="15.75">
      <c r="B5" s="1815" t="s">
        <v>2090</v>
      </c>
    </row>
    <row r="6" spans="2:8" ht="11.25" customHeight="1"/>
    <row r="7" spans="2:8" ht="22.5" customHeight="1">
      <c r="B7" s="1875" t="s">
        <v>799</v>
      </c>
      <c r="C7" s="1875"/>
      <c r="D7" s="1875"/>
      <c r="E7" s="1875"/>
    </row>
    <row r="8" spans="2:8" ht="11.25" customHeight="1">
      <c r="B8" s="327"/>
      <c r="C8" s="327"/>
      <c r="D8" s="327"/>
      <c r="E8" s="327"/>
    </row>
    <row r="9" spans="2:8" ht="11.25" customHeight="1">
      <c r="B9" s="327"/>
      <c r="C9" s="327"/>
      <c r="D9" s="327"/>
      <c r="E9" s="327"/>
    </row>
    <row r="10" spans="2:8" ht="11.25" customHeight="1">
      <c r="B10" s="303" t="s">
        <v>28</v>
      </c>
      <c r="C10" s="327"/>
      <c r="D10" s="327"/>
      <c r="E10" s="327"/>
    </row>
    <row r="11" spans="2:8" ht="11.25" customHeight="1">
      <c r="C11" s="810"/>
      <c r="D11" s="317"/>
      <c r="E11" s="317" t="s">
        <v>2076</v>
      </c>
    </row>
    <row r="12" spans="2:8" ht="11.25" customHeight="1">
      <c r="B12" s="1876" t="s">
        <v>274</v>
      </c>
      <c r="C12" s="1876"/>
      <c r="D12" s="811" t="s">
        <v>801</v>
      </c>
      <c r="E12" s="811" t="s">
        <v>1060</v>
      </c>
    </row>
    <row r="13" spans="2:8" ht="11.25" customHeight="1">
      <c r="B13" s="1331">
        <v>1</v>
      </c>
      <c r="C13" s="812" t="s">
        <v>2016</v>
      </c>
      <c r="D13" s="813">
        <v>20020.144</v>
      </c>
      <c r="E13" s="813">
        <v>50050.36</v>
      </c>
      <c r="G13" s="839"/>
    </row>
    <row r="14" spans="2:8" ht="11.25" customHeight="1">
      <c r="B14" s="251"/>
      <c r="C14" s="369"/>
      <c r="D14" s="1387"/>
      <c r="E14" s="1387"/>
      <c r="G14" s="839"/>
    </row>
    <row r="15" spans="2:8" ht="11.25" customHeight="1">
      <c r="B15" s="251"/>
      <c r="C15" s="369"/>
      <c r="D15" s="1387"/>
      <c r="E15" s="1387"/>
      <c r="G15" s="839"/>
    </row>
    <row r="16" spans="2:8" s="309" customFormat="1" ht="11.25" customHeight="1">
      <c r="B16" s="303" t="s">
        <v>802</v>
      </c>
    </row>
    <row r="17" spans="2:5">
      <c r="C17" s="810"/>
      <c r="D17" s="317"/>
      <c r="E17" s="317" t="s">
        <v>2076</v>
      </c>
    </row>
    <row r="18" spans="2:5">
      <c r="B18" s="1876" t="s">
        <v>274</v>
      </c>
      <c r="C18" s="1876"/>
      <c r="D18" s="811" t="s">
        <v>801</v>
      </c>
      <c r="E18" s="811" t="s">
        <v>1060</v>
      </c>
    </row>
    <row r="19" spans="2:5">
      <c r="B19" s="1331">
        <v>1</v>
      </c>
      <c r="C19" s="812" t="s">
        <v>2017</v>
      </c>
      <c r="D19" s="813">
        <v>19459.962</v>
      </c>
      <c r="E19" s="813">
        <v>48649.904999999999</v>
      </c>
    </row>
  </sheetData>
  <mergeCells count="4">
    <mergeCell ref="B3:H3"/>
    <mergeCell ref="B7:E7"/>
    <mergeCell ref="B12:C12"/>
    <mergeCell ref="B18:C18"/>
  </mergeCells>
  <hyperlinks>
    <hyperlink ref="B3" location="Contents!A1" display="Back to index page" xr:uid="{9F3F8E9C-7C8B-40BE-BC65-4695F6A67165}"/>
    <hyperlink ref="B3:H3" location="CONTENTS!A1" display="Back to contents page" xr:uid="{09C67CF3-63C7-4F5D-B82E-66D0114B9DE2}"/>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6A7D-07AD-43CF-9405-F3718A0E3A01}">
  <sheetPr codeName="Sheet4"/>
  <dimension ref="B1:K25"/>
  <sheetViews>
    <sheetView showGridLines="0" showRowColHeaders="0" workbookViewId="0"/>
  </sheetViews>
  <sheetFormatPr baseColWidth="10" defaultColWidth="11.42578125" defaultRowHeight="14.25"/>
  <cols>
    <col min="1" max="1" width="2.7109375" style="75" customWidth="1"/>
    <col min="2" max="2" width="4.85546875" style="75" customWidth="1"/>
    <col min="3" max="3" width="79.42578125" style="75" customWidth="1"/>
    <col min="4" max="5" width="17.42578125" style="75" customWidth="1"/>
    <col min="6" max="6" width="12.42578125" style="75" bestFit="1" customWidth="1"/>
    <col min="7" max="7" width="11.42578125" style="75"/>
    <col min="8" max="8" width="18.7109375" style="75" bestFit="1" customWidth="1"/>
    <col min="9" max="9" width="11.5703125" style="75" bestFit="1" customWidth="1"/>
    <col min="10" max="10" width="11.42578125" style="75"/>
    <col min="11" max="11" width="15.7109375" style="75" bestFit="1" customWidth="1"/>
    <col min="12" max="16384" width="11.42578125" style="75"/>
  </cols>
  <sheetData>
    <row r="1" spans="2:9" ht="11.25" customHeight="1"/>
    <row r="2" spans="2:9" ht="5.25" customHeight="1"/>
    <row r="3" spans="2:9" ht="12.75" customHeight="1">
      <c r="B3" s="1840" t="s">
        <v>269</v>
      </c>
      <c r="C3" s="1840"/>
      <c r="D3" s="1840"/>
      <c r="E3" s="1840"/>
      <c r="F3" s="1840"/>
      <c r="G3" s="1840"/>
      <c r="H3" s="1840"/>
    </row>
    <row r="4" spans="2:9" ht="5.25" customHeight="1"/>
    <row r="5" spans="2:9" ht="15.75">
      <c r="B5" s="1815" t="s">
        <v>2091</v>
      </c>
    </row>
    <row r="6" spans="2:9" s="3" customFormat="1" ht="11.25" customHeight="1"/>
    <row r="7" spans="2:9" s="3" customFormat="1" ht="33.75" customHeight="1">
      <c r="B7" s="1875" t="s">
        <v>2018</v>
      </c>
      <c r="C7" s="1875"/>
      <c r="D7" s="1875"/>
      <c r="E7" s="1878"/>
    </row>
    <row r="8" spans="2:9" s="3" customFormat="1" ht="11.25" customHeight="1">
      <c r="B8" s="327"/>
      <c r="C8" s="327"/>
      <c r="D8" s="327"/>
      <c r="E8" s="564"/>
    </row>
    <row r="9" spans="2:9" s="3" customFormat="1" ht="11.25"/>
    <row r="10" spans="2:9" s="3" customFormat="1" ht="11.25">
      <c r="B10" s="814" t="s">
        <v>274</v>
      </c>
      <c r="C10" s="815"/>
      <c r="D10" s="152" t="s">
        <v>2074</v>
      </c>
      <c r="E10" s="152" t="s">
        <v>2072</v>
      </c>
    </row>
    <row r="11" spans="2:9" s="3" customFormat="1" ht="11.25" customHeight="1">
      <c r="C11" s="3" t="s">
        <v>803</v>
      </c>
      <c r="D11" s="112">
        <v>196760</v>
      </c>
      <c r="E11" s="112">
        <v>168971</v>
      </c>
    </row>
    <row r="12" spans="2:9" ht="11.25" customHeight="1">
      <c r="C12" s="3" t="s">
        <v>804</v>
      </c>
      <c r="D12" s="112">
        <v>17445</v>
      </c>
      <c r="E12" s="112">
        <v>19230</v>
      </c>
      <c r="I12" s="3"/>
    </row>
    <row r="13" spans="2:9" ht="11.25" customHeight="1">
      <c r="B13" s="816">
        <v>1</v>
      </c>
      <c r="C13" s="816" t="s">
        <v>805</v>
      </c>
      <c r="D13" s="817">
        <v>214205</v>
      </c>
      <c r="E13" s="817">
        <v>188201</v>
      </c>
      <c r="I13" s="1349"/>
    </row>
    <row r="14" spans="2:9" ht="11.25" customHeight="1">
      <c r="C14" s="3" t="s">
        <v>806</v>
      </c>
      <c r="D14" s="112">
        <v>243171</v>
      </c>
      <c r="E14" s="112">
        <v>246074</v>
      </c>
      <c r="I14" s="3"/>
    </row>
    <row r="15" spans="2:9" ht="11.25" customHeight="1">
      <c r="C15" s="3" t="s">
        <v>807</v>
      </c>
      <c r="D15" s="112">
        <v>-31697</v>
      </c>
      <c r="E15" s="112">
        <v>-31697</v>
      </c>
      <c r="I15" s="1382"/>
    </row>
    <row r="16" spans="2:9" ht="11.25" customHeight="1">
      <c r="C16" s="3" t="s">
        <v>808</v>
      </c>
      <c r="D16" s="112">
        <v>32887</v>
      </c>
      <c r="E16" s="112">
        <v>36816</v>
      </c>
      <c r="I16" s="3"/>
    </row>
    <row r="17" spans="2:11" ht="11.25" customHeight="1">
      <c r="B17" s="818"/>
      <c r="C17" s="816" t="s">
        <v>809</v>
      </c>
      <c r="D17" s="817">
        <v>244361</v>
      </c>
      <c r="E17" s="817">
        <v>251193</v>
      </c>
      <c r="I17" s="3"/>
    </row>
    <row r="18" spans="2:11" ht="11.25" customHeight="1">
      <c r="B18" s="818"/>
      <c r="C18" s="816" t="s">
        <v>810</v>
      </c>
      <c r="D18" s="817">
        <v>30156</v>
      </c>
      <c r="E18" s="817">
        <v>62992</v>
      </c>
      <c r="H18" s="1383"/>
      <c r="I18" s="1349"/>
      <c r="J18" s="1383"/>
      <c r="K18" s="1383"/>
    </row>
    <row r="19" spans="2:11">
      <c r="C19" s="3"/>
      <c r="D19" s="3"/>
      <c r="E19" s="3"/>
      <c r="G19" s="819"/>
      <c r="H19" s="1383"/>
      <c r="I19" s="1383"/>
      <c r="J19" s="1383"/>
      <c r="K19" s="1383"/>
    </row>
    <row r="20" spans="2:11">
      <c r="C20" s="1877"/>
      <c r="D20" s="1877"/>
      <c r="H20" s="1383"/>
      <c r="I20" s="1383"/>
      <c r="J20" s="1383"/>
      <c r="K20" s="1383"/>
    </row>
    <row r="21" spans="2:11">
      <c r="C21" s="102"/>
      <c r="D21" s="102"/>
      <c r="E21" s="102"/>
      <c r="H21" s="1383"/>
      <c r="I21" s="1383"/>
      <c r="J21" s="1383"/>
      <c r="K21" s="1383"/>
    </row>
    <row r="22" spans="2:11">
      <c r="D22" s="820"/>
      <c r="E22" s="820"/>
      <c r="H22" s="1383"/>
      <c r="I22" s="1383"/>
      <c r="J22" s="1383"/>
      <c r="K22" s="1383"/>
    </row>
    <row r="23" spans="2:11">
      <c r="D23" s="1058"/>
      <c r="E23" s="1058"/>
    </row>
    <row r="24" spans="2:11">
      <c r="D24" s="1059"/>
      <c r="E24" s="1059"/>
      <c r="H24" s="179"/>
    </row>
    <row r="25" spans="2:11">
      <c r="H25" s="179"/>
    </row>
  </sheetData>
  <mergeCells count="3">
    <mergeCell ref="B3:H3"/>
    <mergeCell ref="C20:D20"/>
    <mergeCell ref="B7:E7"/>
  </mergeCells>
  <hyperlinks>
    <hyperlink ref="B3" location="Contents!A1" display="Back to index page" xr:uid="{DFF770C7-5DB6-496A-85C3-047FEF5445BE}"/>
    <hyperlink ref="B3:H3" location="CONTENTS!A1" display="Back to contents page" xr:uid="{1FDAE6FF-2D24-491E-B11E-8AA4887109E2}"/>
    <hyperlink ref="E3" location="CONTENTS!A1" display="Back to contents page" xr:uid="{D693B9A7-4988-4862-8F7E-61702A1502BC}"/>
  </hyperlink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D9D1-0BAF-46A5-83F0-542DE348D868}">
  <sheetPr codeName="Ark9">
    <tabColor rgb="FF007272"/>
  </sheetPr>
  <dimension ref="A1:M98"/>
  <sheetViews>
    <sheetView showGridLines="0" showRowColHeaders="0" zoomScaleNormal="100" workbookViewId="0"/>
  </sheetViews>
  <sheetFormatPr baseColWidth="10" defaultColWidth="13" defaultRowHeight="11.25"/>
  <cols>
    <col min="1" max="1" width="2.7109375" style="19" customWidth="1"/>
    <col min="2" max="2" width="43.140625" style="12" customWidth="1"/>
    <col min="3" max="4" width="15.7109375" style="12" customWidth="1"/>
    <col min="5" max="8" width="15.7109375" style="19" customWidth="1"/>
    <col min="9" max="9" width="10" style="19" customWidth="1"/>
    <col min="10" max="16384" width="13" style="19"/>
  </cols>
  <sheetData>
    <row r="1" spans="1:13" s="10" customFormat="1" ht="11.25" customHeight="1">
      <c r="A1" s="7"/>
      <c r="B1" s="7"/>
      <c r="C1" s="7"/>
      <c r="D1" s="8"/>
      <c r="E1" s="8"/>
      <c r="F1" s="9"/>
      <c r="G1" s="9"/>
      <c r="H1" s="9"/>
    </row>
    <row r="2" spans="1:13" s="10" customFormat="1" ht="5.25" customHeight="1">
      <c r="A2" s="7"/>
      <c r="B2" s="7"/>
      <c r="C2" s="7"/>
      <c r="D2" s="8"/>
      <c r="E2" s="8"/>
      <c r="F2" s="9"/>
      <c r="G2" s="9"/>
      <c r="H2" s="9"/>
    </row>
    <row r="3" spans="1:13" s="12" customFormat="1" ht="12.75">
      <c r="A3" s="11"/>
      <c r="B3" s="1840" t="s">
        <v>269</v>
      </c>
      <c r="C3" s="1840"/>
      <c r="D3" s="1840"/>
      <c r="E3" s="1840"/>
      <c r="F3" s="1840"/>
      <c r="G3" s="1840"/>
      <c r="H3" s="1840"/>
    </row>
    <row r="4" spans="1:13" s="10" customFormat="1" ht="5.25" customHeight="1">
      <c r="A4" s="7"/>
      <c r="B4" s="7"/>
      <c r="C4" s="7"/>
      <c r="D4" s="8"/>
      <c r="E4" s="8"/>
      <c r="F4" s="9"/>
      <c r="G4" s="9"/>
      <c r="H4" s="9"/>
      <c r="J4" s="7"/>
      <c r="K4" s="7"/>
    </row>
    <row r="5" spans="1:13" s="6" customFormat="1" ht="15.75" customHeight="1">
      <c r="A5" s="13"/>
      <c r="B5" s="1815" t="s">
        <v>309</v>
      </c>
    </row>
    <row r="6" spans="1:13" s="6" customFormat="1" ht="11.25" customHeight="1">
      <c r="A6" s="13"/>
      <c r="B6" s="14"/>
    </row>
    <row r="7" spans="1:13" ht="11.25" customHeight="1">
      <c r="B7" s="19"/>
      <c r="C7" s="19"/>
      <c r="D7" s="19"/>
      <c r="J7" s="26"/>
      <c r="K7" s="26"/>
    </row>
    <row r="8" spans="1:13" s="16" customFormat="1" ht="12" customHeight="1">
      <c r="B8" s="146" t="s">
        <v>310</v>
      </c>
      <c r="C8" s="146"/>
      <c r="D8" s="146"/>
      <c r="E8" s="147"/>
      <c r="F8" s="147"/>
      <c r="G8" s="146"/>
      <c r="H8" s="147"/>
      <c r="J8" s="26"/>
      <c r="K8" s="26"/>
      <c r="M8" s="27"/>
    </row>
    <row r="9" spans="1:13" s="12" customFormat="1" ht="11.25" customHeight="1">
      <c r="B9" s="148"/>
      <c r="C9" s="149" t="s">
        <v>311</v>
      </c>
      <c r="D9" s="149" t="s">
        <v>312</v>
      </c>
      <c r="E9" s="149" t="s">
        <v>313</v>
      </c>
      <c r="F9" s="149" t="s">
        <v>314</v>
      </c>
      <c r="G9" s="149" t="s">
        <v>1766</v>
      </c>
      <c r="H9" s="149" t="s">
        <v>1766</v>
      </c>
    </row>
    <row r="10" spans="1:13" s="12" customFormat="1" ht="11.25" customHeight="1">
      <c r="A10" s="150" t="s">
        <v>34</v>
      </c>
      <c r="B10" s="148"/>
      <c r="C10" s="149" t="s">
        <v>315</v>
      </c>
      <c r="D10" s="149" t="s">
        <v>316</v>
      </c>
      <c r="E10" s="37" t="s">
        <v>317</v>
      </c>
      <c r="F10" s="149" t="s">
        <v>318</v>
      </c>
      <c r="G10" s="149" t="s">
        <v>319</v>
      </c>
      <c r="H10" s="149" t="s">
        <v>319</v>
      </c>
    </row>
    <row r="11" spans="1:13" s="12" customFormat="1" ht="11.25" customHeight="1">
      <c r="B11" s="151" t="s">
        <v>274</v>
      </c>
      <c r="C11" s="152" t="s">
        <v>2111</v>
      </c>
      <c r="D11" s="152" t="s">
        <v>2111</v>
      </c>
      <c r="E11" s="152" t="s">
        <v>2111</v>
      </c>
      <c r="F11" s="152" t="s">
        <v>2111</v>
      </c>
      <c r="G11" s="152" t="s">
        <v>2111</v>
      </c>
      <c r="H11" s="152" t="s">
        <v>2074</v>
      </c>
      <c r="L11" s="36"/>
    </row>
    <row r="12" spans="1:13" s="12" customFormat="1" ht="11.25" customHeight="1">
      <c r="B12" s="148" t="s">
        <v>320</v>
      </c>
      <c r="C12" s="153"/>
      <c r="D12" s="153"/>
      <c r="E12" s="153"/>
      <c r="F12" s="153"/>
      <c r="G12" s="153"/>
      <c r="H12" s="153"/>
      <c r="I12" s="154"/>
      <c r="L12" s="36"/>
    </row>
    <row r="13" spans="1:13" s="39" customFormat="1" ht="11.25" customHeight="1">
      <c r="B13" s="155" t="s">
        <v>321</v>
      </c>
      <c r="C13" s="156">
        <v>1213484.763396</v>
      </c>
      <c r="D13" s="156">
        <v>984021.02582799993</v>
      </c>
      <c r="E13" s="410"/>
      <c r="F13" s="156">
        <v>424133.85541399999</v>
      </c>
      <c r="G13" s="156">
        <v>33930.708433119995</v>
      </c>
      <c r="H13" s="156">
        <v>32642</v>
      </c>
      <c r="J13" s="12"/>
      <c r="K13" s="12"/>
      <c r="L13" s="410"/>
    </row>
    <row r="14" spans="1:13" s="12" customFormat="1" ht="11.25" customHeight="1">
      <c r="B14" s="260" t="s">
        <v>322</v>
      </c>
      <c r="C14" s="261">
        <v>8682.0790120000001</v>
      </c>
      <c r="D14" s="261">
        <v>8135.1762470000003</v>
      </c>
      <c r="E14" s="410"/>
      <c r="F14" s="261">
        <v>3330.950096</v>
      </c>
      <c r="G14" s="261">
        <v>266.47600767999995</v>
      </c>
      <c r="H14" s="261">
        <v>334</v>
      </c>
      <c r="L14" s="410"/>
    </row>
    <row r="15" spans="1:13" s="12" customFormat="1" ht="11.25" customHeight="1">
      <c r="B15" s="260" t="s">
        <v>323</v>
      </c>
      <c r="C15" s="261">
        <v>232412.14701399999</v>
      </c>
      <c r="D15" s="261">
        <v>210027.956431</v>
      </c>
      <c r="E15" s="410"/>
      <c r="F15" s="261">
        <v>90315.953931999989</v>
      </c>
      <c r="G15" s="261">
        <v>7225.2763145600002</v>
      </c>
      <c r="H15" s="261">
        <v>6884</v>
      </c>
      <c r="L15" s="410"/>
    </row>
    <row r="16" spans="1:13" s="12" customFormat="1" ht="11.25" customHeight="1">
      <c r="B16" s="260" t="s">
        <v>324</v>
      </c>
      <c r="C16" s="261">
        <v>972390.53737000003</v>
      </c>
      <c r="D16" s="261">
        <v>765857.89315000002</v>
      </c>
      <c r="E16" s="410"/>
      <c r="F16" s="261">
        <v>330486.95138599997</v>
      </c>
      <c r="G16" s="261">
        <v>26438.956110879997</v>
      </c>
      <c r="H16" s="261">
        <v>25425</v>
      </c>
      <c r="J16" s="157"/>
      <c r="L16" s="410"/>
    </row>
    <row r="17" spans="2:12" s="39" customFormat="1" ht="11.25" customHeight="1">
      <c r="B17" s="155" t="s">
        <v>325</v>
      </c>
      <c r="C17" s="159">
        <v>1015624.660212</v>
      </c>
      <c r="D17" s="159">
        <v>1001148.392625</v>
      </c>
      <c r="E17" s="410"/>
      <c r="F17" s="159">
        <v>223474.90092500002</v>
      </c>
      <c r="G17" s="159">
        <v>17877.992074000002</v>
      </c>
      <c r="H17" s="159">
        <v>17792</v>
      </c>
      <c r="J17" s="157"/>
      <c r="K17" s="12"/>
      <c r="L17" s="410"/>
    </row>
    <row r="18" spans="2:12" s="93" customFormat="1" ht="11.25" customHeight="1">
      <c r="B18" s="260" t="s">
        <v>326</v>
      </c>
      <c r="C18" s="261">
        <v>931454.00128600001</v>
      </c>
      <c r="D18" s="261">
        <v>931454.00128600001</v>
      </c>
      <c r="E18" s="410"/>
      <c r="F18" s="261">
        <v>201694.34687000001</v>
      </c>
      <c r="G18" s="261">
        <v>16135.5477496</v>
      </c>
      <c r="H18" s="261">
        <v>16008</v>
      </c>
      <c r="J18" s="261"/>
      <c r="K18" s="12"/>
      <c r="L18" s="410"/>
    </row>
    <row r="19" spans="2:12" s="93" customFormat="1" ht="11.25" customHeight="1">
      <c r="B19" s="260" t="s">
        <v>327</v>
      </c>
      <c r="C19" s="261">
        <v>84170.658926000004</v>
      </c>
      <c r="D19" s="261">
        <v>69694.391338999994</v>
      </c>
      <c r="E19" s="410"/>
      <c r="F19" s="261">
        <v>21780.554055000001</v>
      </c>
      <c r="G19" s="261">
        <v>1742.4443244000001</v>
      </c>
      <c r="H19" s="261">
        <v>1785</v>
      </c>
      <c r="J19" s="261"/>
      <c r="K19" s="12"/>
      <c r="L19" s="410"/>
    </row>
    <row r="20" spans="2:12" s="12" customFormat="1" ht="11.25" customHeight="1">
      <c r="B20" s="1019" t="s">
        <v>328</v>
      </c>
      <c r="C20" s="1089">
        <v>2229109.4336079997</v>
      </c>
      <c r="D20" s="1089">
        <v>1985169.428453</v>
      </c>
      <c r="E20" s="1090"/>
      <c r="F20" s="1089">
        <v>647608.76633899997</v>
      </c>
      <c r="G20" s="1089">
        <v>51808.710507119999</v>
      </c>
      <c r="H20" s="1089">
        <v>50435</v>
      </c>
      <c r="L20" s="410"/>
    </row>
    <row r="21" spans="2:12" s="12" customFormat="1" ht="11.25" customHeight="1">
      <c r="B21" s="148" t="s">
        <v>103</v>
      </c>
      <c r="C21" s="158"/>
      <c r="D21" s="158"/>
      <c r="E21" s="411"/>
      <c r="F21" s="158"/>
      <c r="G21" s="158"/>
      <c r="H21" s="158"/>
      <c r="L21" s="410"/>
    </row>
    <row r="22" spans="2:12" s="12" customFormat="1" ht="11.25" customHeight="1">
      <c r="B22" s="157" t="s">
        <v>329</v>
      </c>
      <c r="C22" s="160">
        <v>597084.50769310107</v>
      </c>
      <c r="D22" s="160">
        <v>596204.9537339129</v>
      </c>
      <c r="E22" s="410"/>
      <c r="F22" s="160">
        <v>88.241081304811999</v>
      </c>
      <c r="G22" s="160">
        <v>7.0592865043849597</v>
      </c>
      <c r="H22" s="160">
        <v>0</v>
      </c>
      <c r="L22" s="410"/>
    </row>
    <row r="23" spans="2:12" s="12" customFormat="1" ht="11.25" customHeight="1">
      <c r="B23" s="157" t="s">
        <v>330</v>
      </c>
      <c r="C23" s="160">
        <v>45193.668919142299</v>
      </c>
      <c r="D23" s="160">
        <v>39096.014735009405</v>
      </c>
      <c r="E23" s="410"/>
      <c r="F23" s="160">
        <v>601.13931809229803</v>
      </c>
      <c r="G23" s="160">
        <v>48.091145447383802</v>
      </c>
      <c r="H23" s="160">
        <v>61</v>
      </c>
      <c r="L23" s="410"/>
    </row>
    <row r="24" spans="2:12" s="12" customFormat="1" ht="11.25" customHeight="1">
      <c r="B24" s="157" t="s">
        <v>331</v>
      </c>
      <c r="C24" s="160">
        <v>73998.162587713901</v>
      </c>
      <c r="D24" s="160">
        <v>72243.192432391501</v>
      </c>
      <c r="E24" s="410"/>
      <c r="F24" s="160">
        <v>62.719264384294</v>
      </c>
      <c r="G24" s="160">
        <v>5.0175411507435204</v>
      </c>
      <c r="H24" s="160">
        <v>4</v>
      </c>
      <c r="L24" s="410"/>
    </row>
    <row r="25" spans="2:12" s="12" customFormat="1" ht="11.25" customHeight="1">
      <c r="B25" s="157" t="s">
        <v>332</v>
      </c>
      <c r="C25" s="160">
        <v>50776.852096659197</v>
      </c>
      <c r="D25" s="160">
        <v>50776.845105481203</v>
      </c>
      <c r="E25" s="410"/>
      <c r="F25" s="160">
        <v>0</v>
      </c>
      <c r="G25" s="160">
        <v>0</v>
      </c>
      <c r="H25" s="160"/>
      <c r="L25" s="410"/>
    </row>
    <row r="26" spans="2:12" s="12" customFormat="1" ht="11.25" customHeight="1">
      <c r="B26" s="157" t="s">
        <v>333</v>
      </c>
      <c r="C26" s="160">
        <v>640.41022170578594</v>
      </c>
      <c r="D26" s="160">
        <v>640.39623534970997</v>
      </c>
      <c r="E26" s="410"/>
      <c r="F26" s="160">
        <v>0</v>
      </c>
      <c r="G26" s="160">
        <v>0</v>
      </c>
      <c r="H26" s="160"/>
      <c r="J26" s="728"/>
      <c r="L26" s="410"/>
    </row>
    <row r="27" spans="2:12" s="12" customFormat="1" ht="11.25" customHeight="1">
      <c r="B27" s="157" t="s">
        <v>334</v>
      </c>
      <c r="C27" s="160">
        <v>89138.505994623498</v>
      </c>
      <c r="D27" s="160">
        <v>57622.409109352899</v>
      </c>
      <c r="E27" s="410"/>
      <c r="F27" s="160">
        <v>17129.467361106002</v>
      </c>
      <c r="G27" s="160">
        <v>1370.3573888884798</v>
      </c>
      <c r="H27" s="160">
        <v>1530</v>
      </c>
      <c r="K27" s="643"/>
      <c r="L27" s="410"/>
    </row>
    <row r="28" spans="2:12" s="12" customFormat="1" ht="11.25" customHeight="1">
      <c r="B28" s="157" t="s">
        <v>335</v>
      </c>
      <c r="C28" s="160">
        <v>197340.99447603399</v>
      </c>
      <c r="D28" s="160">
        <v>170594.05039121601</v>
      </c>
      <c r="E28" s="410"/>
      <c r="F28" s="160">
        <v>119690.911640559</v>
      </c>
      <c r="G28" s="160">
        <v>9575.27293124475</v>
      </c>
      <c r="H28" s="160">
        <v>9326</v>
      </c>
      <c r="L28" s="410"/>
    </row>
    <row r="29" spans="2:12" s="12" customFormat="1" ht="11.25" customHeight="1">
      <c r="B29" s="157" t="s">
        <v>336</v>
      </c>
      <c r="C29" s="160">
        <v>174436.97161357998</v>
      </c>
      <c r="D29" s="160">
        <v>74932.006279575711</v>
      </c>
      <c r="E29" s="410"/>
      <c r="F29" s="160">
        <v>55940.436777239396</v>
      </c>
      <c r="G29" s="160">
        <v>4475.2349421791496</v>
      </c>
      <c r="H29" s="160">
        <v>3947</v>
      </c>
      <c r="I29" s="18"/>
      <c r="L29" s="410"/>
    </row>
    <row r="30" spans="2:12" s="12" customFormat="1" ht="11.25" customHeight="1">
      <c r="B30" s="157" t="s">
        <v>337</v>
      </c>
      <c r="C30" s="160">
        <v>154620.305928827</v>
      </c>
      <c r="D30" s="160">
        <v>136379.066835251</v>
      </c>
      <c r="E30" s="410"/>
      <c r="F30" s="160">
        <v>53817.174415388894</v>
      </c>
      <c r="G30" s="160">
        <v>4305.3739532311101</v>
      </c>
      <c r="H30" s="160">
        <v>4117</v>
      </c>
      <c r="I30" s="18"/>
      <c r="L30" s="410"/>
    </row>
    <row r="31" spans="2:12" s="12" customFormat="1" ht="11.25" customHeight="1">
      <c r="B31" s="157" t="s">
        <v>338</v>
      </c>
      <c r="C31" s="160">
        <v>3498.25708292835</v>
      </c>
      <c r="D31" s="160">
        <v>2572.5383965227502</v>
      </c>
      <c r="E31" s="410"/>
      <c r="F31" s="160">
        <v>3510.89047339336</v>
      </c>
      <c r="G31" s="160">
        <v>280.87123787146902</v>
      </c>
      <c r="H31" s="160">
        <v>211</v>
      </c>
      <c r="L31" s="410"/>
    </row>
    <row r="32" spans="2:12" s="12" customFormat="1" ht="11.25" customHeight="1">
      <c r="B32" s="157" t="s">
        <v>339</v>
      </c>
      <c r="C32" s="160">
        <v>919.20804899585198</v>
      </c>
      <c r="D32" s="160">
        <v>886.43920852959991</v>
      </c>
      <c r="E32" s="410"/>
      <c r="F32" s="160">
        <v>1329.6588181366499</v>
      </c>
      <c r="G32" s="160">
        <v>106.372705450932</v>
      </c>
      <c r="H32" s="160">
        <v>108</v>
      </c>
      <c r="L32" s="410"/>
    </row>
    <row r="33" spans="1:12" s="12" customFormat="1" ht="11.25" customHeight="1">
      <c r="B33" s="157" t="s">
        <v>340</v>
      </c>
      <c r="C33" s="160">
        <v>46886.638557328297</v>
      </c>
      <c r="D33" s="160">
        <v>46886.631564150201</v>
      </c>
      <c r="E33" s="410"/>
      <c r="F33" s="160">
        <v>4688.6638557328306</v>
      </c>
      <c r="G33" s="160">
        <v>375.09310845862603</v>
      </c>
      <c r="H33" s="160">
        <v>351</v>
      </c>
      <c r="L33" s="410"/>
    </row>
    <row r="34" spans="1:12" s="12" customFormat="1" ht="11.25" customHeight="1">
      <c r="B34" s="157" t="s">
        <v>341</v>
      </c>
      <c r="C34" s="160">
        <v>1120.268</v>
      </c>
      <c r="D34" s="160">
        <v>1120.268</v>
      </c>
      <c r="E34" s="410"/>
      <c r="F34" s="160">
        <v>189.25560000000002</v>
      </c>
      <c r="G34" s="160">
        <v>15.140448000000001</v>
      </c>
      <c r="H34" s="160">
        <v>19</v>
      </c>
      <c r="L34" s="410"/>
    </row>
    <row r="35" spans="1:12" s="12" customFormat="1" ht="11.25" customHeight="1">
      <c r="B35" s="157" t="s">
        <v>342</v>
      </c>
      <c r="C35" s="160">
        <v>25331.700260800102</v>
      </c>
      <c r="D35" s="160">
        <v>25330.45314405</v>
      </c>
      <c r="E35" s="410"/>
      <c r="F35" s="160">
        <v>55561.597513050001</v>
      </c>
      <c r="G35" s="160">
        <v>4444.9278010440003</v>
      </c>
      <c r="H35" s="160">
        <v>4368</v>
      </c>
      <c r="L35" s="410"/>
    </row>
    <row r="36" spans="1:12" s="12" customFormat="1" ht="11.25" customHeight="1">
      <c r="B36" s="157" t="s">
        <v>343</v>
      </c>
      <c r="C36" s="160">
        <v>29979.827288788299</v>
      </c>
      <c r="D36" s="160">
        <v>29979.827287788303</v>
      </c>
      <c r="E36" s="410"/>
      <c r="F36" s="160">
        <v>16843.1223102656</v>
      </c>
      <c r="G36" s="160">
        <v>1347.44978482125</v>
      </c>
      <c r="H36" s="160">
        <v>926</v>
      </c>
      <c r="L36" s="410"/>
    </row>
    <row r="37" spans="1:12" s="12" customFormat="1" ht="11.25" customHeight="1">
      <c r="B37" s="1020" t="s">
        <v>344</v>
      </c>
      <c r="C37" s="1089">
        <v>1490966.27877023</v>
      </c>
      <c r="D37" s="1089">
        <v>1305265.0924585799</v>
      </c>
      <c r="E37" s="1091"/>
      <c r="F37" s="1089">
        <v>329453.27842865302</v>
      </c>
      <c r="G37" s="1089">
        <v>26356.262274292301</v>
      </c>
      <c r="H37" s="1089">
        <v>24969</v>
      </c>
      <c r="L37" s="410"/>
    </row>
    <row r="38" spans="1:12" s="12" customFormat="1" ht="11.25" customHeight="1">
      <c r="B38" s="1020" t="s">
        <v>345</v>
      </c>
      <c r="C38" s="1089">
        <v>3720075.7123782299</v>
      </c>
      <c r="D38" s="1089">
        <v>3290434.52091158</v>
      </c>
      <c r="E38" s="1091"/>
      <c r="F38" s="1089">
        <v>977062.04476765299</v>
      </c>
      <c r="G38" s="1089">
        <v>78164.972781412303</v>
      </c>
      <c r="H38" s="1089">
        <v>75403</v>
      </c>
      <c r="J38" s="154"/>
      <c r="L38" s="410"/>
    </row>
    <row r="39" spans="1:12" s="12" customFormat="1" ht="11.25" customHeight="1">
      <c r="B39" s="148" t="s">
        <v>346</v>
      </c>
      <c r="C39" s="153"/>
      <c r="D39" s="153"/>
      <c r="E39" s="153"/>
      <c r="F39" s="153"/>
      <c r="G39" s="153"/>
      <c r="H39" s="153"/>
    </row>
    <row r="40" spans="1:12" s="12" customFormat="1" ht="11.25" customHeight="1">
      <c r="B40" s="157" t="s">
        <v>347</v>
      </c>
      <c r="C40" s="153"/>
      <c r="D40" s="153"/>
      <c r="E40" s="153"/>
      <c r="F40" s="158">
        <v>8165.4413967787104</v>
      </c>
      <c r="G40" s="158">
        <v>653.23531174229595</v>
      </c>
      <c r="H40" s="158">
        <v>687</v>
      </c>
    </row>
    <row r="41" spans="1:12" s="12" customFormat="1">
      <c r="B41" s="157" t="s">
        <v>348</v>
      </c>
      <c r="C41" s="153"/>
      <c r="D41" s="153"/>
      <c r="E41" s="153"/>
      <c r="F41" s="158">
        <v>631.84786199999996</v>
      </c>
      <c r="G41" s="158">
        <v>50.547829</v>
      </c>
      <c r="H41" s="158">
        <v>41</v>
      </c>
    </row>
    <row r="42" spans="1:12" ht="11.25" customHeight="1">
      <c r="A42" s="12"/>
      <c r="B42" s="157" t="s">
        <v>349</v>
      </c>
      <c r="C42" s="153"/>
      <c r="D42" s="153"/>
      <c r="E42" s="153"/>
      <c r="F42" s="158">
        <v>3.1990749999999997</v>
      </c>
      <c r="G42" s="158">
        <v>0.25592599999999999</v>
      </c>
      <c r="H42" s="158">
        <v>12</v>
      </c>
      <c r="I42" s="12"/>
    </row>
    <row r="43" spans="1:12" s="16" customFormat="1" ht="11.25" customHeight="1">
      <c r="A43" s="12"/>
      <c r="B43" s="157" t="s">
        <v>350</v>
      </c>
      <c r="C43" s="153"/>
      <c r="D43" s="153"/>
      <c r="E43" s="153"/>
      <c r="F43" s="412">
        <v>8.8210130000000007</v>
      </c>
      <c r="G43" s="412">
        <v>0.705681</v>
      </c>
      <c r="H43" s="412">
        <v>0</v>
      </c>
    </row>
    <row r="44" spans="1:12" s="16" customFormat="1" ht="11.25" customHeight="1">
      <c r="A44" s="12"/>
      <c r="B44" s="157" t="s">
        <v>351</v>
      </c>
      <c r="C44" s="153"/>
      <c r="D44" s="153"/>
      <c r="E44" s="153"/>
      <c r="F44" s="412"/>
      <c r="G44" s="412"/>
      <c r="H44" s="412"/>
    </row>
    <row r="45" spans="1:12" s="12" customFormat="1">
      <c r="B45" s="1020" t="s">
        <v>352</v>
      </c>
      <c r="C45" s="1092"/>
      <c r="D45" s="1092"/>
      <c r="E45" s="1092"/>
      <c r="F45" s="1089">
        <v>8809.3093467787094</v>
      </c>
      <c r="G45" s="1089">
        <v>704.744747742296</v>
      </c>
      <c r="H45" s="1089">
        <v>740</v>
      </c>
    </row>
    <row r="46" spans="1:12" s="12" customFormat="1">
      <c r="B46" s="611" t="s">
        <v>353</v>
      </c>
      <c r="C46" s="537"/>
      <c r="D46" s="537"/>
      <c r="E46" s="537"/>
      <c r="F46" s="731">
        <v>3781.3031300043999</v>
      </c>
      <c r="G46" s="731">
        <v>302.50424993297202</v>
      </c>
      <c r="H46" s="731">
        <v>383</v>
      </c>
    </row>
    <row r="47" spans="1:12" s="12" customFormat="1" ht="12" customHeight="1">
      <c r="B47" s="361" t="s">
        <v>354</v>
      </c>
      <c r="C47" s="729"/>
      <c r="D47" s="729"/>
      <c r="E47" s="729"/>
      <c r="F47" s="730">
        <v>105417.77499999999</v>
      </c>
      <c r="G47" s="730">
        <v>8433.4220000000005</v>
      </c>
      <c r="H47" s="730">
        <v>8433</v>
      </c>
    </row>
    <row r="48" spans="1:12" s="12" customFormat="1" ht="12" customHeight="1">
      <c r="B48" s="1021" t="s">
        <v>355</v>
      </c>
      <c r="C48" s="1020"/>
      <c r="D48" s="1092"/>
      <c r="E48" s="1092"/>
      <c r="F48" s="1089">
        <v>1095070.4322444401</v>
      </c>
      <c r="G48" s="1089">
        <v>87605.643779087492</v>
      </c>
      <c r="H48" s="1089">
        <v>84959</v>
      </c>
    </row>
    <row r="49" spans="1:13" s="12" customFormat="1" ht="11.25" customHeight="1">
      <c r="B49" s="302"/>
      <c r="C49" s="161"/>
      <c r="D49" s="161"/>
      <c r="E49" s="162"/>
      <c r="F49" s="162"/>
      <c r="G49" s="162"/>
      <c r="H49" s="162"/>
    </row>
    <row r="50" spans="1:13" s="12" customFormat="1" ht="11.25" customHeight="1">
      <c r="B50" s="302"/>
      <c r="C50" s="161"/>
      <c r="D50" s="161"/>
      <c r="E50" s="162"/>
      <c r="F50" s="162"/>
      <c r="G50" s="162"/>
      <c r="H50" s="162"/>
    </row>
    <row r="52" spans="1:13" s="6" customFormat="1" ht="15.75" customHeight="1">
      <c r="A52" s="13"/>
      <c r="B52" s="1815" t="s">
        <v>356</v>
      </c>
    </row>
    <row r="53" spans="1:13" ht="14.25">
      <c r="B53" s="19"/>
      <c r="C53" s="19"/>
      <c r="D53" s="19"/>
      <c r="J53" s="26"/>
      <c r="K53" s="26"/>
    </row>
    <row r="54" spans="1:13" s="16" customFormat="1" ht="11.25" customHeight="1">
      <c r="B54" s="146" t="s">
        <v>310</v>
      </c>
      <c r="C54" s="146"/>
      <c r="D54" s="146"/>
      <c r="E54" s="147"/>
      <c r="F54" s="147"/>
      <c r="G54" s="146"/>
      <c r="H54" s="147"/>
      <c r="J54" s="26"/>
      <c r="K54" s="26"/>
      <c r="M54" s="27"/>
    </row>
    <row r="55" spans="1:13" s="12" customFormat="1" ht="11.25" customHeight="1">
      <c r="B55" s="148"/>
      <c r="C55" s="149" t="s">
        <v>311</v>
      </c>
      <c r="D55" s="149" t="s">
        <v>312</v>
      </c>
      <c r="E55" s="149" t="s">
        <v>313</v>
      </c>
      <c r="F55" s="149" t="s">
        <v>314</v>
      </c>
      <c r="G55" s="149" t="s">
        <v>371</v>
      </c>
      <c r="H55" s="149" t="s">
        <v>371</v>
      </c>
    </row>
    <row r="56" spans="1:13" s="12" customFormat="1" ht="11.25" customHeight="1">
      <c r="A56" s="150" t="s">
        <v>34</v>
      </c>
      <c r="B56" s="148"/>
      <c r="C56" s="149" t="s">
        <v>315</v>
      </c>
      <c r="D56" s="149" t="s">
        <v>316</v>
      </c>
      <c r="E56" s="37" t="s">
        <v>317</v>
      </c>
      <c r="F56" s="149" t="s">
        <v>318</v>
      </c>
      <c r="G56" s="149" t="s">
        <v>319</v>
      </c>
      <c r="H56" s="149" t="s">
        <v>319</v>
      </c>
    </row>
    <row r="57" spans="1:13" s="12" customFormat="1" ht="11.25" customHeight="1">
      <c r="B57" s="151" t="s">
        <v>274</v>
      </c>
      <c r="C57" s="152" t="s">
        <v>2111</v>
      </c>
      <c r="D57" s="152" t="s">
        <v>2111</v>
      </c>
      <c r="E57" s="152" t="s">
        <v>2111</v>
      </c>
      <c r="F57" s="152" t="s">
        <v>2111</v>
      </c>
      <c r="G57" s="152" t="s">
        <v>2111</v>
      </c>
      <c r="H57" s="152" t="s">
        <v>2074</v>
      </c>
      <c r="L57" s="36"/>
    </row>
    <row r="58" spans="1:13" s="12" customFormat="1" ht="11.25" customHeight="1">
      <c r="B58" s="148" t="s">
        <v>320</v>
      </c>
      <c r="C58" s="153"/>
      <c r="D58" s="153"/>
      <c r="E58" s="153"/>
      <c r="F58" s="153"/>
      <c r="G58" s="153"/>
      <c r="H58" s="153"/>
      <c r="I58" s="154"/>
    </row>
    <row r="59" spans="1:13" s="39" customFormat="1" ht="11.25" customHeight="1">
      <c r="B59" s="155" t="s">
        <v>321</v>
      </c>
      <c r="C59" s="156">
        <v>961277.76408599992</v>
      </c>
      <c r="D59" s="156">
        <v>779037.03522800002</v>
      </c>
      <c r="E59" s="1652"/>
      <c r="F59" s="156">
        <v>333914.16562400002</v>
      </c>
      <c r="G59" s="156">
        <v>26713.13324992</v>
      </c>
      <c r="H59" s="1482">
        <v>25824</v>
      </c>
      <c r="J59" s="728"/>
      <c r="K59" s="12"/>
    </row>
    <row r="60" spans="1:13" s="12" customFormat="1" ht="11.25" customHeight="1">
      <c r="B60" s="260" t="s">
        <v>322</v>
      </c>
      <c r="C60" s="261">
        <v>8495.9543020000001</v>
      </c>
      <c r="D60" s="261">
        <v>7949.0515369999994</v>
      </c>
      <c r="E60" s="1652"/>
      <c r="F60" s="261">
        <v>3233.5729120000001</v>
      </c>
      <c r="G60" s="261">
        <v>258.68583296000003</v>
      </c>
      <c r="H60" s="1483">
        <v>326</v>
      </c>
      <c r="J60" s="728"/>
    </row>
    <row r="61" spans="1:13" s="12" customFormat="1" ht="11.25" customHeight="1">
      <c r="B61" s="260" t="s">
        <v>323</v>
      </c>
      <c r="C61" s="261">
        <v>232330.259184</v>
      </c>
      <c r="D61" s="261">
        <v>209946.06860100001</v>
      </c>
      <c r="E61" s="1652"/>
      <c r="F61" s="261">
        <v>90249.065659999993</v>
      </c>
      <c r="G61" s="261">
        <v>7219.9252527999997</v>
      </c>
      <c r="H61" s="1483">
        <v>6879</v>
      </c>
      <c r="J61" s="728"/>
    </row>
    <row r="62" spans="1:13" s="12" customFormat="1" ht="11.25" customHeight="1">
      <c r="B62" s="260" t="s">
        <v>324</v>
      </c>
      <c r="C62" s="261">
        <v>720451.55060000008</v>
      </c>
      <c r="D62" s="261">
        <v>561141.91509000002</v>
      </c>
      <c r="E62" s="1652"/>
      <c r="F62" s="261">
        <v>240431.52705199999</v>
      </c>
      <c r="G62" s="261">
        <v>19234.52216416</v>
      </c>
      <c r="H62" s="1483">
        <v>18620</v>
      </c>
      <c r="J62" s="728"/>
    </row>
    <row r="63" spans="1:13" s="39" customFormat="1" ht="11.25" customHeight="1">
      <c r="B63" s="155" t="s">
        <v>325</v>
      </c>
      <c r="C63" s="159">
        <v>247800.661009</v>
      </c>
      <c r="D63" s="159">
        <v>233324.39342199999</v>
      </c>
      <c r="E63" s="1652"/>
      <c r="F63" s="159">
        <v>59788.504204999997</v>
      </c>
      <c r="G63" s="159">
        <v>4783.0803364000003</v>
      </c>
      <c r="H63" s="1484">
        <v>4690</v>
      </c>
      <c r="J63" s="728"/>
      <c r="K63" s="12"/>
    </row>
    <row r="64" spans="1:13" s="93" customFormat="1" ht="11.25" customHeight="1">
      <c r="B64" s="260" t="s">
        <v>326</v>
      </c>
      <c r="C64" s="261">
        <v>163630.002083</v>
      </c>
      <c r="D64" s="261">
        <v>163630.002083</v>
      </c>
      <c r="E64" s="1652"/>
      <c r="F64" s="261">
        <v>38007.950149999997</v>
      </c>
      <c r="G64" s="261">
        <v>3040.6360119999999</v>
      </c>
      <c r="H64" s="1483">
        <v>2905</v>
      </c>
      <c r="J64" s="728"/>
      <c r="K64" s="12"/>
    </row>
    <row r="65" spans="2:11" s="93" customFormat="1" ht="11.25" customHeight="1">
      <c r="B65" s="260" t="s">
        <v>327</v>
      </c>
      <c r="C65" s="261">
        <v>84170.658926000004</v>
      </c>
      <c r="D65" s="261">
        <v>69694.391338999994</v>
      </c>
      <c r="E65" s="1652"/>
      <c r="F65" s="261">
        <v>21780.554055000001</v>
      </c>
      <c r="G65" s="261">
        <v>1742.4443244000001</v>
      </c>
      <c r="H65" s="1483">
        <v>1785</v>
      </c>
      <c r="J65" s="728"/>
      <c r="K65" s="12"/>
    </row>
    <row r="66" spans="2:11" s="12" customFormat="1" ht="11.25" customHeight="1">
      <c r="B66" s="1019" t="s">
        <v>328</v>
      </c>
      <c r="C66" s="1089">
        <v>1209078.4350950001</v>
      </c>
      <c r="D66" s="1089">
        <v>1012361.43865</v>
      </c>
      <c r="E66" s="1651"/>
      <c r="F66" s="1089">
        <v>393702.67982899997</v>
      </c>
      <c r="G66" s="1089">
        <v>31496.22358632</v>
      </c>
      <c r="H66" s="1485">
        <v>30514</v>
      </c>
      <c r="J66" s="728"/>
    </row>
    <row r="67" spans="2:11" s="12" customFormat="1" ht="11.25" customHeight="1">
      <c r="B67" s="148" t="s">
        <v>103</v>
      </c>
      <c r="C67" s="158"/>
      <c r="D67" s="158"/>
      <c r="E67" s="1650"/>
      <c r="F67" s="158"/>
      <c r="G67" s="158"/>
      <c r="H67" s="412"/>
    </row>
    <row r="68" spans="2:11" s="12" customFormat="1" ht="11.25" customHeight="1">
      <c r="B68" s="157" t="s">
        <v>329</v>
      </c>
      <c r="C68" s="160">
        <v>583653.68317900004</v>
      </c>
      <c r="D68" s="160">
        <v>582356.34348099993</v>
      </c>
      <c r="E68" s="1652"/>
      <c r="F68" s="160">
        <v>87.168571999999998</v>
      </c>
      <c r="G68" s="160">
        <v>6.97348576</v>
      </c>
      <c r="H68" s="289">
        <v>0</v>
      </c>
      <c r="I68" s="2"/>
    </row>
    <row r="69" spans="2:11" s="12" customFormat="1" ht="11.25" customHeight="1">
      <c r="B69" s="157" t="s">
        <v>330</v>
      </c>
      <c r="C69" s="160">
        <v>38867.545388999999</v>
      </c>
      <c r="D69" s="160">
        <v>35370.821042999996</v>
      </c>
      <c r="E69" s="1652"/>
      <c r="F69" s="160">
        <v>409.57998800000001</v>
      </c>
      <c r="G69" s="160">
        <v>32.766399040000003</v>
      </c>
      <c r="H69" s="289">
        <v>32</v>
      </c>
      <c r="I69" s="2"/>
    </row>
    <row r="70" spans="2:11" s="12" customFormat="1" ht="11.25" customHeight="1">
      <c r="B70" s="157" t="s">
        <v>331</v>
      </c>
      <c r="C70" s="160">
        <v>73659.347093999997</v>
      </c>
      <c r="D70" s="160">
        <v>72143.708209000004</v>
      </c>
      <c r="E70" s="1652"/>
      <c r="F70" s="160">
        <v>12.977838</v>
      </c>
      <c r="G70" s="160">
        <v>1.03822704</v>
      </c>
      <c r="H70" s="289">
        <v>1</v>
      </c>
      <c r="I70" s="2"/>
    </row>
    <row r="71" spans="2:11" s="12" customFormat="1" ht="11.25" customHeight="1">
      <c r="B71" s="157" t="s">
        <v>332</v>
      </c>
      <c r="C71" s="160">
        <v>50076.55932</v>
      </c>
      <c r="D71" s="160">
        <v>50076.559321999994</v>
      </c>
      <c r="E71" s="1652"/>
      <c r="F71" s="160">
        <v>0</v>
      </c>
      <c r="G71" s="160">
        <v>0</v>
      </c>
      <c r="H71" s="289"/>
    </row>
    <row r="72" spans="2:11" s="12" customFormat="1" ht="11.25" customHeight="1">
      <c r="B72" s="157" t="s">
        <v>333</v>
      </c>
      <c r="C72" s="160">
        <v>516.53539699999999</v>
      </c>
      <c r="D72" s="160">
        <v>516.53539699999999</v>
      </c>
      <c r="E72" s="1652"/>
      <c r="F72" s="160">
        <v>0</v>
      </c>
      <c r="G72" s="160">
        <v>0</v>
      </c>
      <c r="H72" s="289"/>
    </row>
    <row r="73" spans="2:11" s="12" customFormat="1" ht="11.25" customHeight="1">
      <c r="B73" s="157" t="s">
        <v>334</v>
      </c>
      <c r="C73" s="160">
        <v>682449.65951699996</v>
      </c>
      <c r="D73" s="160">
        <v>595766.346854</v>
      </c>
      <c r="E73" s="1652"/>
      <c r="F73" s="160">
        <v>124016.37742599999</v>
      </c>
      <c r="G73" s="160">
        <v>9921.3101940800007</v>
      </c>
      <c r="H73" s="289">
        <v>9701</v>
      </c>
    </row>
    <row r="74" spans="2:11" s="12" customFormat="1" ht="11.25" customHeight="1">
      <c r="B74" s="157" t="s">
        <v>335</v>
      </c>
      <c r="C74" s="160">
        <v>156865.11383799999</v>
      </c>
      <c r="D74" s="160">
        <v>136151.67812900001</v>
      </c>
      <c r="E74" s="1652"/>
      <c r="F74" s="160">
        <v>97690.422258000006</v>
      </c>
      <c r="G74" s="160">
        <v>7815.2337806399992</v>
      </c>
      <c r="H74" s="289">
        <v>7343</v>
      </c>
    </row>
    <row r="75" spans="2:11" s="12" customFormat="1" ht="11.25" customHeight="1">
      <c r="B75" s="157" t="s">
        <v>336</v>
      </c>
      <c r="C75" s="160">
        <v>160615.755435</v>
      </c>
      <c r="D75" s="160">
        <v>63737.464994999995</v>
      </c>
      <c r="E75" s="1652"/>
      <c r="F75" s="160">
        <v>47803.098705999997</v>
      </c>
      <c r="G75" s="160">
        <v>3824.2478964800002</v>
      </c>
      <c r="H75" s="289">
        <v>3083</v>
      </c>
      <c r="I75" s="18"/>
    </row>
    <row r="76" spans="2:11" s="12" customFormat="1" ht="11.25" customHeight="1">
      <c r="B76" s="157" t="s">
        <v>337</v>
      </c>
      <c r="C76" s="160">
        <v>98252.124084999989</v>
      </c>
      <c r="D76" s="160">
        <v>81025.787187999988</v>
      </c>
      <c r="E76" s="1652"/>
      <c r="F76" s="160">
        <v>29820.448122000002</v>
      </c>
      <c r="G76" s="160">
        <v>2385.6358497599999</v>
      </c>
      <c r="H76" s="289">
        <v>113</v>
      </c>
      <c r="I76" s="18"/>
    </row>
    <row r="77" spans="2:11" s="12" customFormat="1" ht="11.25" customHeight="1">
      <c r="B77" s="157" t="s">
        <v>338</v>
      </c>
      <c r="C77" s="160">
        <v>2556.2863500000003</v>
      </c>
      <c r="D77" s="160">
        <v>1862.1350170000001</v>
      </c>
      <c r="E77" s="1652"/>
      <c r="F77" s="160">
        <v>2604.3540619999999</v>
      </c>
      <c r="G77" s="160">
        <v>208.34832495999999</v>
      </c>
      <c r="H77" s="289">
        <v>116</v>
      </c>
    </row>
    <row r="78" spans="2:11" s="12" customFormat="1" ht="11.25" customHeight="1">
      <c r="B78" s="157" t="s">
        <v>339</v>
      </c>
      <c r="C78" s="160">
        <v>501.191529</v>
      </c>
      <c r="D78" s="160">
        <v>501.191529</v>
      </c>
      <c r="E78" s="1652"/>
      <c r="F78" s="160">
        <v>751.78729299999998</v>
      </c>
      <c r="G78" s="160">
        <v>60.142983440000002</v>
      </c>
      <c r="H78" s="289">
        <v>60</v>
      </c>
    </row>
    <row r="79" spans="2:11" s="12" customFormat="1" ht="11.25" customHeight="1">
      <c r="B79" s="157" t="s">
        <v>340</v>
      </c>
      <c r="C79" s="160">
        <v>150012.56209999998</v>
      </c>
      <c r="D79" s="160">
        <v>150012.56209999998</v>
      </c>
      <c r="E79" s="1652"/>
      <c r="F79" s="160">
        <v>15001.256210000001</v>
      </c>
      <c r="G79" s="160">
        <v>1200.1004968</v>
      </c>
      <c r="H79" s="289">
        <v>1082</v>
      </c>
    </row>
    <row r="80" spans="2:11" s="12" customFormat="1" ht="11.25" customHeight="1">
      <c r="B80" s="157" t="s">
        <v>341</v>
      </c>
      <c r="C80" s="160">
        <v>258.40600000000001</v>
      </c>
      <c r="D80" s="160">
        <v>258.40600000000001</v>
      </c>
      <c r="E80" s="1652"/>
      <c r="F80" s="160">
        <v>25.840599999999998</v>
      </c>
      <c r="G80" s="160">
        <v>2.0672480000000002</v>
      </c>
      <c r="H80" s="289"/>
    </row>
    <row r="81" spans="1:11" s="12" customFormat="1" ht="11.25" customHeight="1">
      <c r="B81" s="157" t="s">
        <v>342</v>
      </c>
      <c r="C81" s="160">
        <v>145380.85272</v>
      </c>
      <c r="D81" s="160">
        <v>145380.85272</v>
      </c>
      <c r="E81" s="1652"/>
      <c r="F81" s="160">
        <v>145380.85272</v>
      </c>
      <c r="G81" s="160">
        <v>11630.468217599999</v>
      </c>
      <c r="H81" s="289">
        <v>11812</v>
      </c>
    </row>
    <row r="82" spans="1:11" s="12" customFormat="1" ht="11.25" customHeight="1">
      <c r="B82" s="157" t="s">
        <v>343</v>
      </c>
      <c r="C82" s="160">
        <v>20593.521138999997</v>
      </c>
      <c r="D82" s="160">
        <v>20593.521142999998</v>
      </c>
      <c r="E82" s="1652"/>
      <c r="F82" s="160">
        <v>12242.284154999999</v>
      </c>
      <c r="G82" s="160">
        <v>979.38273240000001</v>
      </c>
      <c r="H82" s="289">
        <v>688</v>
      </c>
    </row>
    <row r="83" spans="1:11" s="12" customFormat="1" ht="11.25" customHeight="1">
      <c r="B83" s="1020" t="s">
        <v>344</v>
      </c>
      <c r="C83" s="1089">
        <v>2164259.1430919999</v>
      </c>
      <c r="D83" s="1089">
        <v>1935753.913127</v>
      </c>
      <c r="E83" s="1649"/>
      <c r="F83" s="1089">
        <v>475846.44795</v>
      </c>
      <c r="G83" s="1089">
        <v>38067.715836000003</v>
      </c>
      <c r="H83" s="1485">
        <v>34030</v>
      </c>
    </row>
    <row r="84" spans="1:11" s="12" customFormat="1" ht="11.25" customHeight="1">
      <c r="B84" s="1020" t="s">
        <v>345</v>
      </c>
      <c r="C84" s="1089">
        <v>3373337.578187</v>
      </c>
      <c r="D84" s="1089">
        <v>2948115.3517769999</v>
      </c>
      <c r="E84" s="1649"/>
      <c r="F84" s="1089">
        <v>869549.12777900009</v>
      </c>
      <c r="G84" s="1089">
        <v>69563.939422319992</v>
      </c>
      <c r="H84" s="1485">
        <v>64544</v>
      </c>
    </row>
    <row r="85" spans="1:11" s="12" customFormat="1" ht="11.25" customHeight="1">
      <c r="B85" s="148" t="s">
        <v>346</v>
      </c>
      <c r="C85" s="153"/>
      <c r="D85" s="153"/>
      <c r="E85" s="153"/>
      <c r="F85" s="153"/>
      <c r="G85" s="153"/>
      <c r="H85" s="1486"/>
    </row>
    <row r="86" spans="1:11" s="12" customFormat="1" ht="11.25" customHeight="1">
      <c r="B86" s="157" t="s">
        <v>347</v>
      </c>
      <c r="C86" s="153"/>
      <c r="D86" s="153"/>
      <c r="E86" s="153"/>
      <c r="F86" s="158">
        <v>8157.4132874999996</v>
      </c>
      <c r="G86" s="158">
        <v>652.59306299999992</v>
      </c>
      <c r="H86" s="412">
        <v>687</v>
      </c>
    </row>
    <row r="87" spans="1:11" s="12" customFormat="1">
      <c r="B87" s="157" t="s">
        <v>348</v>
      </c>
      <c r="C87" s="153"/>
      <c r="D87" s="153"/>
      <c r="E87" s="153"/>
      <c r="F87" s="412">
        <v>631.84786199999996</v>
      </c>
      <c r="G87" s="412">
        <v>50.547829</v>
      </c>
      <c r="H87" s="412">
        <v>41</v>
      </c>
    </row>
    <row r="88" spans="1:11" ht="11.25" customHeight="1">
      <c r="A88" s="12"/>
      <c r="B88" s="157" t="s">
        <v>349</v>
      </c>
      <c r="C88" s="153"/>
      <c r="D88" s="153"/>
      <c r="E88" s="153"/>
      <c r="F88" s="412">
        <v>3.1990749999999997</v>
      </c>
      <c r="G88" s="412">
        <v>0.25592599999999999</v>
      </c>
      <c r="H88" s="412">
        <v>12</v>
      </c>
      <c r="J88" s="12"/>
      <c r="K88" s="12"/>
    </row>
    <row r="89" spans="1:11" s="16" customFormat="1" ht="11.25" customHeight="1">
      <c r="A89" s="12"/>
      <c r="B89" s="157" t="s">
        <v>350</v>
      </c>
      <c r="C89" s="153"/>
      <c r="D89" s="153"/>
      <c r="E89" s="153"/>
      <c r="F89" s="412">
        <v>8.8210130000000007</v>
      </c>
      <c r="G89" s="412">
        <v>0.705681</v>
      </c>
      <c r="H89" s="412">
        <v>0</v>
      </c>
    </row>
    <row r="90" spans="1:11" s="16" customFormat="1" ht="11.25" customHeight="1">
      <c r="A90" s="12"/>
      <c r="B90" s="157" t="s">
        <v>351</v>
      </c>
      <c r="C90" s="153"/>
      <c r="D90" s="153"/>
      <c r="E90" s="153"/>
      <c r="F90" s="158"/>
      <c r="G90" s="158"/>
      <c r="H90" s="412"/>
    </row>
    <row r="91" spans="1:11" s="12" customFormat="1">
      <c r="B91" s="1020" t="s">
        <v>352</v>
      </c>
      <c r="C91" s="1092"/>
      <c r="D91" s="1092"/>
      <c r="E91" s="1092"/>
      <c r="F91" s="1089">
        <v>8801.2812375000012</v>
      </c>
      <c r="G91" s="1089">
        <v>704.10249899999997</v>
      </c>
      <c r="H91" s="1485">
        <v>740</v>
      </c>
    </row>
    <row r="92" spans="1:11" s="12" customFormat="1">
      <c r="B92" s="611" t="s">
        <v>353</v>
      </c>
      <c r="C92" s="537"/>
      <c r="D92" s="537"/>
      <c r="E92" s="537"/>
      <c r="F92" s="731">
        <v>3405.2184500000003</v>
      </c>
      <c r="G92" s="731">
        <v>272.41747600000002</v>
      </c>
      <c r="H92" s="1487">
        <v>341</v>
      </c>
    </row>
    <row r="93" spans="1:11" s="12" customFormat="1" ht="12" customHeight="1">
      <c r="B93" s="361" t="s">
        <v>354</v>
      </c>
      <c r="C93" s="729"/>
      <c r="D93" s="729"/>
      <c r="E93" s="729"/>
      <c r="F93" s="730">
        <v>83718.515625</v>
      </c>
      <c r="G93" s="730">
        <v>6697.4812499999998</v>
      </c>
      <c r="H93" s="1488">
        <v>6697</v>
      </c>
    </row>
    <row r="94" spans="1:11" s="12" customFormat="1" ht="12" customHeight="1">
      <c r="B94" s="1021" t="s">
        <v>355</v>
      </c>
      <c r="C94" s="1020"/>
      <c r="D94" s="1092"/>
      <c r="E94" s="1092"/>
      <c r="F94" s="1089">
        <v>965474.14309150004</v>
      </c>
      <c r="G94" s="1089">
        <v>77237.940647320007</v>
      </c>
      <c r="H94" s="1485">
        <v>72323</v>
      </c>
    </row>
    <row r="98" ht="15.75" customHeight="1"/>
  </sheetData>
  <mergeCells count="1">
    <mergeCell ref="B3:H3"/>
  </mergeCells>
  <hyperlinks>
    <hyperlink ref="B3" location="Contents!A1" display="Back to index page" xr:uid="{F48BC2D6-1C41-4DB7-AD2A-77E8518EFE99}"/>
    <hyperlink ref="B3:H3" location="CONTENTS!A1" display="Back to contents page" xr:uid="{5BE037BC-6A9B-4FFF-B8C1-815C283FE83E}"/>
  </hyperlinks>
  <pageMargins left="0.23622047244094491" right="0.23622047244094491" top="0.74803149606299213" bottom="0.74803149606299213" header="0.31496062992125984" footer="0.31496062992125984"/>
  <pageSetup paperSize="9" scale="56" orientation="landscape" r:id="rId1"/>
  <rowBreaks count="1" manualBreakCount="1">
    <brk id="50"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3579-7B9B-452A-ACE9-747DFE475419}">
  <sheetPr codeName="Ark11">
    <tabColor rgb="FF007272"/>
    <pageSetUpPr fitToPage="1"/>
  </sheetPr>
  <dimension ref="A1:AA88"/>
  <sheetViews>
    <sheetView showGridLines="0" showRowColHeaders="0" zoomScaleNormal="100" workbookViewId="0"/>
  </sheetViews>
  <sheetFormatPr baseColWidth="10" defaultColWidth="13" defaultRowHeight="11.25"/>
  <cols>
    <col min="1" max="1" width="2.7109375" style="19" customWidth="1"/>
    <col min="2" max="2" width="29" style="12" customWidth="1"/>
    <col min="3" max="3" width="7.5703125" style="24" customWidth="1"/>
    <col min="4" max="4" width="10.85546875" style="19" customWidth="1"/>
    <col min="5" max="5" width="11.85546875" style="19" customWidth="1"/>
    <col min="6" max="6" width="10.85546875" style="19" customWidth="1"/>
    <col min="7" max="7" width="0.85546875" style="19" customWidth="1"/>
    <col min="8" max="8" width="11.85546875" style="19" customWidth="1"/>
    <col min="9" max="9" width="10.85546875" style="19" customWidth="1"/>
    <col min="10" max="10" width="11.85546875" style="19" customWidth="1"/>
    <col min="11" max="11" width="4.7109375" style="19" customWidth="1"/>
    <col min="12" max="12" width="13" style="19"/>
    <col min="13" max="13" width="15.28515625" style="19" customWidth="1"/>
    <col min="14" max="16" width="13" style="19"/>
    <col min="17" max="17" width="0.85546875" style="19" customWidth="1"/>
    <col min="18" max="18" width="13" style="19"/>
    <col min="19" max="19" width="14.140625" style="19" customWidth="1"/>
    <col min="20" max="16384" width="13" style="19"/>
  </cols>
  <sheetData>
    <row r="1" spans="1:22" s="10" customFormat="1" ht="11.25" customHeight="1">
      <c r="A1" s="7"/>
      <c r="B1" s="7"/>
      <c r="C1" s="7"/>
      <c r="D1" s="8"/>
      <c r="E1" s="8"/>
      <c r="F1" s="9"/>
      <c r="G1" s="9"/>
      <c r="H1" s="9"/>
    </row>
    <row r="2" spans="1:22" s="10" customFormat="1" ht="5.25" customHeight="1">
      <c r="A2" s="7"/>
      <c r="B2" s="7"/>
      <c r="C2" s="7"/>
      <c r="D2" s="8"/>
      <c r="E2" s="8"/>
      <c r="F2" s="9"/>
      <c r="G2" s="9"/>
      <c r="H2" s="9"/>
    </row>
    <row r="3" spans="1:22" s="12" customFormat="1" ht="12.75" customHeight="1">
      <c r="A3" s="11"/>
      <c r="B3" s="1840" t="s">
        <v>269</v>
      </c>
      <c r="C3" s="1840"/>
      <c r="D3" s="1840"/>
      <c r="E3" s="1840"/>
      <c r="F3" s="1840"/>
      <c r="G3" s="1840"/>
      <c r="H3" s="1840"/>
    </row>
    <row r="4" spans="1:22" s="10" customFormat="1" ht="5.25" customHeight="1">
      <c r="A4" s="7"/>
      <c r="B4" s="7"/>
      <c r="C4" s="7"/>
      <c r="D4" s="8"/>
      <c r="E4" s="8"/>
      <c r="F4" s="9"/>
      <c r="G4" s="9"/>
      <c r="H4" s="9"/>
      <c r="J4" s="7"/>
      <c r="K4" s="7"/>
    </row>
    <row r="5" spans="1:22" s="6" customFormat="1" ht="15.75" customHeight="1">
      <c r="A5" s="13"/>
      <c r="B5" s="1815" t="s">
        <v>379</v>
      </c>
    </row>
    <row r="6" spans="1:22" s="6" customFormat="1" ht="11.25" customHeight="1">
      <c r="A6" s="13"/>
      <c r="B6" s="14"/>
    </row>
    <row r="7" spans="1:22" s="16" customFormat="1" ht="11.25" customHeight="1">
      <c r="A7" s="19"/>
      <c r="B7" s="12"/>
      <c r="C7" s="12"/>
      <c r="D7" s="12"/>
      <c r="E7" s="12"/>
      <c r="F7" s="12"/>
      <c r="G7" s="12"/>
      <c r="H7" s="12"/>
      <c r="I7" s="12"/>
      <c r="J7" s="12"/>
      <c r="K7" s="12"/>
      <c r="L7" s="12"/>
      <c r="M7" s="19"/>
      <c r="N7" s="29"/>
    </row>
    <row r="8" spans="1:22">
      <c r="A8" s="16"/>
      <c r="B8" s="1031" t="s">
        <v>2106</v>
      </c>
      <c r="C8" s="1031"/>
      <c r="D8" s="1031"/>
      <c r="E8" s="1032"/>
      <c r="F8" s="2"/>
      <c r="G8" s="2"/>
      <c r="H8" s="2"/>
      <c r="I8" s="2"/>
      <c r="J8" s="2"/>
      <c r="K8" s="12"/>
      <c r="L8" s="1031" t="s">
        <v>380</v>
      </c>
      <c r="M8" s="346"/>
      <c r="N8" s="346"/>
      <c r="O8" s="147"/>
      <c r="P8" s="12"/>
      <c r="Q8" s="12"/>
      <c r="R8" s="12"/>
      <c r="S8" s="12"/>
      <c r="T8" s="12"/>
    </row>
    <row r="9" spans="1:22">
      <c r="A9" s="16"/>
      <c r="B9" s="1031"/>
      <c r="C9" s="1031"/>
      <c r="D9" s="1031"/>
      <c r="E9" s="1032"/>
      <c r="F9" s="2"/>
      <c r="G9" s="2"/>
      <c r="H9" s="2"/>
      <c r="I9" s="2"/>
      <c r="J9" s="2"/>
      <c r="K9" s="12"/>
      <c r="L9" s="346"/>
      <c r="M9" s="346"/>
      <c r="N9" s="346"/>
      <c r="O9" s="147"/>
      <c r="P9" s="12"/>
      <c r="Q9" s="12"/>
      <c r="R9" s="12"/>
      <c r="S9" s="12"/>
      <c r="T9" s="12"/>
    </row>
    <row r="10" spans="1:22" ht="11.45" customHeight="1">
      <c r="A10" s="16"/>
      <c r="B10" s="1031"/>
      <c r="C10" s="1031"/>
      <c r="D10" s="1033"/>
      <c r="E10" s="1034" t="s">
        <v>381</v>
      </c>
      <c r="F10" s="1035"/>
      <c r="G10" s="1036"/>
      <c r="H10" s="1879" t="s">
        <v>382</v>
      </c>
      <c r="I10" s="1879"/>
      <c r="J10" s="1879"/>
      <c r="K10" s="12"/>
      <c r="L10" s="346"/>
      <c r="M10" s="346"/>
      <c r="N10" s="136"/>
      <c r="O10" s="137" t="s">
        <v>381</v>
      </c>
      <c r="P10" s="339"/>
      <c r="Q10" s="374"/>
      <c r="R10" s="1880" t="s">
        <v>382</v>
      </c>
      <c r="S10" s="1880"/>
      <c r="T10" s="1880"/>
    </row>
    <row r="11" spans="1:22" s="12" customFormat="1" ht="11.25" customHeight="1">
      <c r="B11" s="347"/>
      <c r="C11" s="347"/>
      <c r="D11" s="1037" t="s">
        <v>312</v>
      </c>
      <c r="E11" s="1038" t="s">
        <v>314</v>
      </c>
      <c r="F11" s="1038" t="s">
        <v>371</v>
      </c>
      <c r="G11" s="1038"/>
      <c r="H11" s="1037" t="s">
        <v>312</v>
      </c>
      <c r="I11" s="1038" t="s">
        <v>314</v>
      </c>
      <c r="J11" s="1038" t="s">
        <v>371</v>
      </c>
      <c r="L11" s="148"/>
      <c r="M11" s="148"/>
      <c r="N11" s="172" t="s">
        <v>312</v>
      </c>
      <c r="O11" s="149" t="s">
        <v>314</v>
      </c>
      <c r="P11" s="149" t="s">
        <v>371</v>
      </c>
      <c r="Q11" s="149"/>
      <c r="R11" s="172" t="s">
        <v>312</v>
      </c>
      <c r="S11" s="149" t="s">
        <v>314</v>
      </c>
      <c r="T11" s="149" t="s">
        <v>371</v>
      </c>
      <c r="V11" s="1323"/>
    </row>
    <row r="12" spans="1:22" s="12" customFormat="1" ht="11.25" customHeight="1">
      <c r="B12" s="1039" t="s">
        <v>274</v>
      </c>
      <c r="C12" s="1040"/>
      <c r="D12" s="1038" t="s">
        <v>316</v>
      </c>
      <c r="E12" s="1038" t="s">
        <v>318</v>
      </c>
      <c r="F12" s="1038" t="s">
        <v>319</v>
      </c>
      <c r="G12" s="1038"/>
      <c r="H12" s="1038" t="s">
        <v>316</v>
      </c>
      <c r="I12" s="1038" t="s">
        <v>318</v>
      </c>
      <c r="J12" s="1038" t="s">
        <v>319</v>
      </c>
      <c r="L12" s="375" t="s">
        <v>274</v>
      </c>
      <c r="M12" s="376"/>
      <c r="N12" s="149" t="s">
        <v>316</v>
      </c>
      <c r="O12" s="149" t="s">
        <v>318</v>
      </c>
      <c r="P12" s="149" t="s">
        <v>319</v>
      </c>
      <c r="Q12" s="149"/>
      <c r="R12" s="149" t="s">
        <v>316</v>
      </c>
      <c r="S12" s="149" t="s">
        <v>318</v>
      </c>
      <c r="T12" s="149" t="s">
        <v>319</v>
      </c>
      <c r="V12" s="1323"/>
    </row>
    <row r="13" spans="1:22" s="12" customFormat="1" ht="11.25" customHeight="1">
      <c r="B13" s="1041" t="s">
        <v>103</v>
      </c>
      <c r="C13" s="1041"/>
      <c r="D13" s="1042"/>
      <c r="E13" s="1042"/>
      <c r="F13" s="1042"/>
      <c r="G13" s="1042"/>
      <c r="H13" s="1042"/>
      <c r="I13" s="1042"/>
      <c r="J13" s="1042"/>
      <c r="L13" s="654" t="s">
        <v>103</v>
      </c>
      <c r="M13" s="654"/>
      <c r="N13" s="655"/>
      <c r="O13" s="655"/>
      <c r="P13" s="655"/>
      <c r="Q13" s="655"/>
      <c r="R13" s="655"/>
      <c r="S13" s="655"/>
      <c r="T13" s="655"/>
      <c r="V13" s="1017"/>
    </row>
    <row r="14" spans="1:22" s="12" customFormat="1" ht="11.25" customHeight="1">
      <c r="B14" s="1043" t="s">
        <v>383</v>
      </c>
      <c r="C14" s="1043"/>
      <c r="D14" s="1044">
        <v>2989.3290000000002</v>
      </c>
      <c r="E14" s="1044"/>
      <c r="F14" s="1044"/>
      <c r="G14" s="1045"/>
      <c r="H14" s="1044">
        <v>391.70100000000002</v>
      </c>
      <c r="I14" s="1044">
        <v>1.073</v>
      </c>
      <c r="J14" s="1046">
        <v>8.584E-2</v>
      </c>
      <c r="L14" s="162" t="s">
        <v>383</v>
      </c>
      <c r="M14" s="162"/>
      <c r="N14" s="106">
        <v>2578.4516186998003</v>
      </c>
      <c r="O14" s="377"/>
      <c r="P14" s="106"/>
      <c r="Q14" s="378"/>
      <c r="R14" s="106">
        <v>340.762</v>
      </c>
      <c r="S14" s="377">
        <v>0.435</v>
      </c>
      <c r="T14" s="377"/>
      <c r="V14" s="1017"/>
    </row>
    <row r="15" spans="1:22" s="12" customFormat="1">
      <c r="B15" s="1043" t="s">
        <v>334</v>
      </c>
      <c r="C15" s="1043"/>
      <c r="D15" s="1044">
        <v>7.2549999999999999</v>
      </c>
      <c r="E15" s="1044">
        <v>4.2149999999999999</v>
      </c>
      <c r="F15" s="1044">
        <v>0.3372</v>
      </c>
      <c r="G15" s="1044"/>
      <c r="H15" s="1044">
        <v>170.9</v>
      </c>
      <c r="I15" s="1044">
        <v>155.351</v>
      </c>
      <c r="J15" s="1047">
        <v>12.42808</v>
      </c>
      <c r="L15" s="162" t="s">
        <v>334</v>
      </c>
      <c r="M15" s="162"/>
      <c r="N15" s="106">
        <v>4.8995162179502705</v>
      </c>
      <c r="O15" s="379">
        <v>2.605</v>
      </c>
      <c r="P15" s="106">
        <v>0.2084</v>
      </c>
      <c r="Q15" s="106"/>
      <c r="R15" s="106">
        <v>141.697</v>
      </c>
      <c r="S15" s="379">
        <v>154.72399999999999</v>
      </c>
      <c r="T15" s="379">
        <v>12.37792</v>
      </c>
      <c r="V15" s="1323"/>
    </row>
    <row r="16" spans="1:22" s="12" customFormat="1">
      <c r="B16" s="1043" t="s">
        <v>373</v>
      </c>
      <c r="C16" s="1043"/>
      <c r="D16" s="1044">
        <v>47.67</v>
      </c>
      <c r="E16" s="1044">
        <v>47.67</v>
      </c>
      <c r="F16" s="1044">
        <v>3.8136000000000001</v>
      </c>
      <c r="G16" s="1044"/>
      <c r="H16" s="1044">
        <v>89.563000000000002</v>
      </c>
      <c r="I16" s="1044">
        <v>89.563000000000002</v>
      </c>
      <c r="J16" s="1047">
        <v>7.1650400000000003</v>
      </c>
      <c r="L16" s="162" t="s">
        <v>373</v>
      </c>
      <c r="M16" s="162"/>
      <c r="N16" s="106">
        <v>35.435225576299999</v>
      </c>
      <c r="O16" s="379">
        <v>35.435000000000002</v>
      </c>
      <c r="P16" s="106">
        <v>2.8348000000000004</v>
      </c>
      <c r="Q16" s="106"/>
      <c r="R16" s="106">
        <v>73.436000000000007</v>
      </c>
      <c r="S16" s="379">
        <v>73.436000000000007</v>
      </c>
      <c r="T16" s="379">
        <v>5.874880000000001</v>
      </c>
      <c r="V16" s="1017"/>
    </row>
    <row r="17" spans="1:27" s="12" customFormat="1">
      <c r="B17" s="347" t="s">
        <v>376</v>
      </c>
      <c r="C17" s="1043"/>
      <c r="D17" s="1044">
        <v>62.106000000000002</v>
      </c>
      <c r="E17" s="1044">
        <v>46.579000000000001</v>
      </c>
      <c r="F17" s="1044">
        <v>3.7263200000000003</v>
      </c>
      <c r="G17" s="1044"/>
      <c r="H17" s="1044">
        <v>115.38800000000001</v>
      </c>
      <c r="I17" s="1044">
        <v>115.38800000000001</v>
      </c>
      <c r="J17" s="1047">
        <v>9.2310400000000001</v>
      </c>
      <c r="L17" s="148" t="s">
        <v>376</v>
      </c>
      <c r="M17" s="162"/>
      <c r="N17" s="106">
        <v>56.660842520500005</v>
      </c>
      <c r="O17" s="379">
        <v>42.496000000000002</v>
      </c>
      <c r="P17" s="106">
        <v>3.39968</v>
      </c>
      <c r="Q17" s="106"/>
      <c r="R17" s="106">
        <v>72.262</v>
      </c>
      <c r="S17" s="379">
        <v>72.262</v>
      </c>
      <c r="T17" s="379">
        <v>5.7809600000000003</v>
      </c>
      <c r="V17" s="1017"/>
    </row>
    <row r="18" spans="1:27" s="12" customFormat="1">
      <c r="B18" s="347" t="s">
        <v>374</v>
      </c>
      <c r="C18" s="1043"/>
      <c r="D18" s="1044">
        <v>4384.7350559999995</v>
      </c>
      <c r="E18" s="1044">
        <v>6158.8284869999998</v>
      </c>
      <c r="F18" s="1044">
        <v>492.70627895999996</v>
      </c>
      <c r="G18" s="1044"/>
      <c r="H18" s="1044">
        <v>9831.1710000000003</v>
      </c>
      <c r="I18" s="1044">
        <v>3725.3789999999999</v>
      </c>
      <c r="J18" s="1047">
        <v>298.03032000000002</v>
      </c>
      <c r="L18" s="148" t="s">
        <v>374</v>
      </c>
      <c r="M18" s="162"/>
      <c r="N18" s="106">
        <v>4813.1592941085</v>
      </c>
      <c r="O18" s="379">
        <v>6797.31</v>
      </c>
      <c r="P18" s="106">
        <v>543.78480000000002</v>
      </c>
      <c r="Q18" s="106"/>
      <c r="R18" s="106">
        <v>8911.5069999999996</v>
      </c>
      <c r="S18" s="379">
        <v>3404.1</v>
      </c>
      <c r="T18" s="379">
        <v>272.32799999999997</v>
      </c>
      <c r="U18" s="106"/>
      <c r="V18" s="1322"/>
      <c r="W18" s="106"/>
      <c r="X18" s="106"/>
      <c r="Y18" s="106"/>
      <c r="Z18" s="379"/>
      <c r="AA18" s="379"/>
    </row>
    <row r="19" spans="1:27" s="12" customFormat="1">
      <c r="B19" s="1043" t="s">
        <v>377</v>
      </c>
      <c r="C19" s="1043"/>
      <c r="D19" s="1044">
        <v>0.27300000000000002</v>
      </c>
      <c r="E19" s="1044">
        <v>0.27300000000000002</v>
      </c>
      <c r="F19" s="1044">
        <v>2.1839999999999998E-2</v>
      </c>
      <c r="G19" s="1044"/>
      <c r="H19" s="1044"/>
      <c r="I19" s="1044"/>
      <c r="J19" s="1047"/>
      <c r="L19" s="162" t="s">
        <v>377</v>
      </c>
      <c r="M19" s="162"/>
      <c r="N19" s="106">
        <v>0.2337920104</v>
      </c>
      <c r="O19" s="379">
        <v>0.23400000000000001</v>
      </c>
      <c r="P19" s="106">
        <v>1.8720000000000001E-2</v>
      </c>
      <c r="Q19" s="106"/>
      <c r="R19" s="106"/>
      <c r="S19" s="379"/>
      <c r="T19" s="379"/>
      <c r="V19" s="1017"/>
    </row>
    <row r="20" spans="1:27" s="12" customFormat="1">
      <c r="B20" s="1043" t="s">
        <v>343</v>
      </c>
      <c r="C20" s="1043"/>
      <c r="D20" s="1044"/>
      <c r="E20" s="1044"/>
      <c r="F20" s="1044"/>
      <c r="G20" s="1044"/>
      <c r="H20" s="1044">
        <v>46.531999999999996</v>
      </c>
      <c r="I20" s="1044">
        <v>46.524999999999999</v>
      </c>
      <c r="J20" s="1047">
        <v>3.722</v>
      </c>
      <c r="L20" s="162" t="s">
        <v>343</v>
      </c>
      <c r="M20" s="162"/>
      <c r="N20" s="106"/>
      <c r="O20" s="379"/>
      <c r="P20" s="106"/>
      <c r="Q20" s="106"/>
      <c r="R20" s="106">
        <v>35.729999999999997</v>
      </c>
      <c r="S20" s="379">
        <v>35.729999999999997</v>
      </c>
      <c r="T20" s="379">
        <v>2.8583999999999996</v>
      </c>
      <c r="V20" s="1017"/>
    </row>
    <row r="21" spans="1:27" s="12" customFormat="1">
      <c r="B21" s="1095" t="s">
        <v>344</v>
      </c>
      <c r="C21" s="1095"/>
      <c r="D21" s="1096">
        <v>7491.3680560000003</v>
      </c>
      <c r="E21" s="1096">
        <v>6257.5654869999998</v>
      </c>
      <c r="F21" s="1096">
        <v>500.60523895999995</v>
      </c>
      <c r="G21" s="1096"/>
      <c r="H21" s="1096">
        <v>10645.254999999999</v>
      </c>
      <c r="I21" s="1096">
        <v>4133.2789999999995</v>
      </c>
      <c r="J21" s="1096">
        <v>330.66232000000002</v>
      </c>
      <c r="L21" s="1097" t="s">
        <v>344</v>
      </c>
      <c r="M21" s="1097"/>
      <c r="N21" s="1098">
        <v>7488.8402891334508</v>
      </c>
      <c r="O21" s="1098">
        <v>6878.0800000000008</v>
      </c>
      <c r="P21" s="1098">
        <v>550.24639999999999</v>
      </c>
      <c r="Q21" s="1098"/>
      <c r="R21" s="1098">
        <v>9575.3939999999984</v>
      </c>
      <c r="S21" s="1099">
        <v>3740.6869999999999</v>
      </c>
      <c r="T21" s="1099">
        <v>299.22016000000002</v>
      </c>
      <c r="V21" s="1323"/>
      <c r="W21" s="1323"/>
    </row>
    <row r="22" spans="1:27" s="12" customFormat="1">
      <c r="B22" s="1043" t="s">
        <v>347</v>
      </c>
      <c r="C22" s="1043"/>
      <c r="D22" s="1048"/>
      <c r="E22" s="1048"/>
      <c r="F22" s="1048"/>
      <c r="G22" s="1048"/>
      <c r="H22" s="1048"/>
      <c r="I22" s="1048"/>
      <c r="J22" s="1048"/>
      <c r="L22" s="162" t="s">
        <v>347</v>
      </c>
      <c r="M22" s="162"/>
      <c r="N22" s="30"/>
      <c r="O22" s="30"/>
      <c r="P22" s="30"/>
      <c r="Q22" s="30"/>
      <c r="R22" s="30"/>
      <c r="S22" s="30"/>
      <c r="T22" s="30"/>
      <c r="V22" s="1323"/>
      <c r="W22" s="1323"/>
    </row>
    <row r="23" spans="1:27" s="12" customFormat="1">
      <c r="B23" s="1043" t="s">
        <v>349</v>
      </c>
      <c r="C23" s="1043"/>
      <c r="D23" s="1048"/>
      <c r="E23" s="1048"/>
      <c r="F23" s="1048"/>
      <c r="G23" s="1048"/>
      <c r="H23" s="1048"/>
      <c r="I23" s="1048"/>
      <c r="J23" s="1048"/>
      <c r="K23" s="19"/>
      <c r="L23" s="162" t="s">
        <v>349</v>
      </c>
      <c r="M23" s="162"/>
      <c r="N23" s="30"/>
      <c r="O23" s="30"/>
      <c r="P23" s="30"/>
      <c r="Q23" s="30"/>
      <c r="R23" s="30"/>
      <c r="S23" s="30"/>
      <c r="T23" s="30"/>
      <c r="V23" s="1323"/>
      <c r="W23" s="1323"/>
    </row>
    <row r="24" spans="1:27" s="31" customFormat="1">
      <c r="A24" s="12"/>
      <c r="B24" s="816" t="s">
        <v>352</v>
      </c>
      <c r="C24" s="816"/>
      <c r="D24" s="1100"/>
      <c r="E24" s="1101"/>
      <c r="F24" s="1101"/>
      <c r="G24" s="1100"/>
      <c r="H24" s="1100"/>
      <c r="I24" s="1100"/>
      <c r="J24" s="1100"/>
      <c r="L24" s="1021" t="s">
        <v>352</v>
      </c>
      <c r="M24" s="1021"/>
      <c r="N24" s="1102"/>
      <c r="O24" s="1102"/>
      <c r="P24" s="1102"/>
      <c r="Q24" s="1102"/>
      <c r="R24" s="1102"/>
      <c r="S24" s="1102"/>
      <c r="T24" s="1102"/>
      <c r="V24" s="1079"/>
      <c r="W24" s="1079"/>
    </row>
    <row r="25" spans="1:27" s="12" customFormat="1">
      <c r="B25" s="1043" t="s">
        <v>384</v>
      </c>
      <c r="C25" s="1043"/>
      <c r="D25" s="1048"/>
      <c r="E25" s="1048"/>
      <c r="F25" s="1048"/>
      <c r="G25" s="1048"/>
      <c r="H25" s="1048"/>
      <c r="I25" s="1100">
        <v>13.871242965546893</v>
      </c>
      <c r="J25" s="1048">
        <v>1.1096994372437514</v>
      </c>
      <c r="K25" s="19"/>
      <c r="L25" s="162" t="s">
        <v>384</v>
      </c>
      <c r="M25" s="162"/>
      <c r="N25" s="30"/>
      <c r="O25" s="30"/>
      <c r="P25" s="30"/>
      <c r="Q25" s="30"/>
      <c r="R25" s="30"/>
      <c r="S25" s="30">
        <v>83.183999999999997</v>
      </c>
      <c r="T25" s="30">
        <v>6.6539999999999999</v>
      </c>
      <c r="V25" s="1017"/>
      <c r="W25" s="1017"/>
    </row>
    <row r="26" spans="1:27" s="31" customFormat="1">
      <c r="A26" s="12"/>
      <c r="B26" s="816" t="s">
        <v>198</v>
      </c>
      <c r="C26" s="816"/>
      <c r="D26" s="1100"/>
      <c r="E26" s="1100">
        <v>889.24</v>
      </c>
      <c r="F26" s="1100">
        <v>71.139200000000002</v>
      </c>
      <c r="G26" s="1100"/>
      <c r="H26" s="1100"/>
      <c r="I26" s="1100">
        <v>421.39299999999997</v>
      </c>
      <c r="J26" s="1100">
        <v>33.711439999999996</v>
      </c>
      <c r="K26" s="3"/>
      <c r="L26" s="1021" t="s">
        <v>198</v>
      </c>
      <c r="M26" s="1021"/>
      <c r="N26" s="1102"/>
      <c r="O26" s="1102">
        <v>889.24</v>
      </c>
      <c r="P26" s="1102">
        <v>71.139200000000002</v>
      </c>
      <c r="Q26" s="1102"/>
      <c r="R26" s="1102"/>
      <c r="S26" s="1102">
        <v>421.39299999999997</v>
      </c>
      <c r="T26" s="1102">
        <v>33.711439999999996</v>
      </c>
      <c r="V26" s="1017"/>
      <c r="W26" s="1017"/>
    </row>
    <row r="27" spans="1:27" s="31" customFormat="1">
      <c r="A27" s="12"/>
      <c r="B27" s="816" t="s">
        <v>355</v>
      </c>
      <c r="C27" s="816"/>
      <c r="D27" s="1100"/>
      <c r="E27" s="1103">
        <f>E21+E26</f>
        <v>7146.8054869999996</v>
      </c>
      <c r="F27" s="1103">
        <f>F21+F26</f>
        <v>571.74443895999991</v>
      </c>
      <c r="G27" s="1103"/>
      <c r="H27" s="1103"/>
      <c r="I27" s="1103">
        <f>I21+I25+I26</f>
        <v>4568.5432429655466</v>
      </c>
      <c r="J27" s="1103">
        <f>J21+J25+J26</f>
        <v>365.48345943724377</v>
      </c>
      <c r="L27" s="1021" t="s">
        <v>355</v>
      </c>
      <c r="M27" s="1021"/>
      <c r="N27" s="1102"/>
      <c r="O27" s="1102">
        <v>7767.3200000000006</v>
      </c>
      <c r="P27" s="1102">
        <v>621.38559999999995</v>
      </c>
      <c r="Q27" s="1102">
        <v>0</v>
      </c>
      <c r="R27" s="1102"/>
      <c r="S27" s="1102">
        <v>4245.2640000000001</v>
      </c>
      <c r="T27" s="1102">
        <v>339.5856</v>
      </c>
      <c r="V27" s="1017"/>
      <c r="W27" s="1017"/>
    </row>
    <row r="28" spans="1:27" s="6" customFormat="1" ht="11.25" customHeight="1">
      <c r="A28" s="12"/>
      <c r="B28"/>
      <c r="C28"/>
      <c r="D28" s="1049"/>
      <c r="E28"/>
      <c r="F28"/>
      <c r="G28"/>
      <c r="H28"/>
      <c r="I28"/>
      <c r="J28" s="1050"/>
      <c r="N28" s="32"/>
      <c r="T28" s="656"/>
      <c r="V28" s="1017"/>
      <c r="W28" s="1017"/>
    </row>
    <row r="29" spans="1:27" s="12" customFormat="1" ht="11.25" customHeight="1">
      <c r="B29" s="2"/>
      <c r="C29" s="2"/>
      <c r="D29" s="1051"/>
      <c r="E29" s="1044"/>
      <c r="F29" s="1"/>
      <c r="G29" s="1"/>
      <c r="H29" s="1"/>
      <c r="I29" s="1"/>
      <c r="J29" s="1"/>
      <c r="K29" s="19"/>
      <c r="N29" s="33"/>
      <c r="O29" s="106"/>
      <c r="P29" s="19"/>
      <c r="Q29" s="19"/>
      <c r="R29" s="19"/>
      <c r="S29" s="19"/>
      <c r="T29" s="19"/>
      <c r="V29" s="1017"/>
      <c r="W29" s="1017"/>
    </row>
    <row r="30" spans="1:27" s="12" customFormat="1" ht="12" customHeight="1">
      <c r="B30" s="2"/>
      <c r="C30" s="2"/>
      <c r="D30" s="2"/>
      <c r="E30" s="2"/>
      <c r="F30" s="1"/>
      <c r="G30" s="1"/>
      <c r="H30" s="1"/>
      <c r="I30" s="1"/>
      <c r="J30" s="1"/>
      <c r="K30" s="19"/>
      <c r="P30" s="19"/>
      <c r="Q30" s="19"/>
      <c r="R30" s="19"/>
      <c r="S30" s="19"/>
      <c r="T30" s="19"/>
      <c r="V30" s="1017"/>
      <c r="W30" s="1017"/>
    </row>
    <row r="31" spans="1:27" s="12" customFormat="1" ht="12" customHeight="1">
      <c r="B31" s="1031" t="s">
        <v>2106</v>
      </c>
      <c r="C31" s="1031"/>
      <c r="D31" s="1031"/>
      <c r="E31" s="1032"/>
      <c r="F31" s="1"/>
      <c r="G31" s="1"/>
      <c r="H31" s="1"/>
      <c r="I31" s="1"/>
      <c r="J31" s="1"/>
      <c r="K31" s="19"/>
      <c r="L31" s="1031" t="s">
        <v>380</v>
      </c>
      <c r="M31" s="346"/>
      <c r="N31" s="346"/>
      <c r="O31" s="147"/>
      <c r="P31" s="19"/>
      <c r="Q31" s="19"/>
      <c r="R31" s="19"/>
      <c r="S31" s="19"/>
      <c r="T31" s="19"/>
      <c r="V31" s="1017"/>
      <c r="W31" s="1017"/>
    </row>
    <row r="32" spans="1:27">
      <c r="A32" s="12"/>
      <c r="B32" s="1031"/>
      <c r="C32" s="1031"/>
      <c r="D32" s="1031"/>
      <c r="E32" s="1032"/>
      <c r="F32" s="1"/>
      <c r="G32" s="1"/>
      <c r="H32" s="1"/>
      <c r="I32" s="1"/>
      <c r="J32" s="1"/>
      <c r="L32" s="346"/>
      <c r="M32" s="346"/>
      <c r="N32" s="346"/>
      <c r="O32" s="147"/>
      <c r="V32" s="1017"/>
      <c r="W32" s="1017"/>
    </row>
    <row r="33" spans="1:23" s="16" customFormat="1" ht="11.45" customHeight="1">
      <c r="A33" s="12"/>
      <c r="B33" s="1031"/>
      <c r="C33" s="1031"/>
      <c r="D33" s="1881" t="s">
        <v>2056</v>
      </c>
      <c r="E33" s="1879"/>
      <c r="F33" s="1879"/>
      <c r="G33" s="1052"/>
      <c r="H33" s="1879" t="s">
        <v>1878</v>
      </c>
      <c r="I33" s="1879"/>
      <c r="J33" s="1879"/>
      <c r="K33" s="39"/>
      <c r="L33" s="346"/>
      <c r="M33" s="346"/>
      <c r="N33" s="1882" t="s">
        <v>2056</v>
      </c>
      <c r="O33" s="1880"/>
      <c r="P33" s="1880"/>
      <c r="Q33" s="27"/>
      <c r="R33" s="1880" t="s">
        <v>1878</v>
      </c>
      <c r="S33" s="1880"/>
      <c r="T33" s="1880"/>
      <c r="V33" s="1426"/>
      <c r="W33" s="1017"/>
    </row>
    <row r="34" spans="1:23" s="12" customFormat="1" ht="11.25" customHeight="1">
      <c r="B34" s="347"/>
      <c r="C34" s="347"/>
      <c r="D34" s="1037" t="s">
        <v>312</v>
      </c>
      <c r="E34" s="1038" t="s">
        <v>314</v>
      </c>
      <c r="F34" s="1038" t="s">
        <v>371</v>
      </c>
      <c r="G34" s="1038"/>
      <c r="H34" s="1037" t="s">
        <v>312</v>
      </c>
      <c r="I34" s="1038" t="s">
        <v>314</v>
      </c>
      <c r="J34" s="1038" t="s">
        <v>371</v>
      </c>
      <c r="K34" s="19"/>
      <c r="L34" s="148"/>
      <c r="M34" s="148"/>
      <c r="N34" s="172" t="s">
        <v>312</v>
      </c>
      <c r="O34" s="149" t="s">
        <v>314</v>
      </c>
      <c r="P34" s="149" t="s">
        <v>371</v>
      </c>
      <c r="Q34" s="149"/>
      <c r="R34" s="172" t="s">
        <v>312</v>
      </c>
      <c r="S34" s="149" t="s">
        <v>314</v>
      </c>
      <c r="T34" s="149" t="s">
        <v>371</v>
      </c>
      <c r="V34" s="1017"/>
      <c r="W34" s="1017"/>
    </row>
    <row r="35" spans="1:23" s="12" customFormat="1" ht="11.25" customHeight="1">
      <c r="B35" s="1039" t="s">
        <v>274</v>
      </c>
      <c r="C35" s="1038"/>
      <c r="D35" s="1038" t="s">
        <v>316</v>
      </c>
      <c r="E35" s="1038" t="s">
        <v>318</v>
      </c>
      <c r="F35" s="1038" t="s">
        <v>319</v>
      </c>
      <c r="G35" s="1038"/>
      <c r="H35" s="1038" t="s">
        <v>316</v>
      </c>
      <c r="I35" s="1038" t="s">
        <v>318</v>
      </c>
      <c r="J35" s="1038" t="s">
        <v>319</v>
      </c>
      <c r="K35" s="19"/>
      <c r="L35" s="375" t="s">
        <v>274</v>
      </c>
      <c r="M35" s="149"/>
      <c r="N35" s="149" t="s">
        <v>316</v>
      </c>
      <c r="O35" s="149" t="s">
        <v>318</v>
      </c>
      <c r="P35" s="149" t="s">
        <v>319</v>
      </c>
      <c r="Q35" s="149"/>
      <c r="R35" s="149" t="s">
        <v>316</v>
      </c>
      <c r="S35" s="149" t="s">
        <v>318</v>
      </c>
      <c r="T35" s="149" t="s">
        <v>319</v>
      </c>
      <c r="V35" s="1017"/>
      <c r="W35" s="1017"/>
    </row>
    <row r="36" spans="1:23" s="12" customFormat="1" ht="11.25" customHeight="1">
      <c r="B36" s="1041" t="s">
        <v>103</v>
      </c>
      <c r="C36" s="1042"/>
      <c r="D36" s="1042"/>
      <c r="E36" s="1042"/>
      <c r="F36" s="1042"/>
      <c r="G36" s="1042"/>
      <c r="H36" s="1042"/>
      <c r="I36" s="1042"/>
      <c r="J36" s="1042"/>
      <c r="K36" s="19"/>
      <c r="L36" s="654" t="s">
        <v>103</v>
      </c>
      <c r="M36" s="655"/>
      <c r="N36" s="655"/>
      <c r="O36" s="655"/>
      <c r="P36" s="655"/>
      <c r="Q36" s="655"/>
      <c r="R36" s="655"/>
      <c r="S36" s="655"/>
      <c r="T36" s="655"/>
      <c r="V36" s="1017"/>
      <c r="W36" s="1017"/>
    </row>
    <row r="37" spans="1:23" s="12" customFormat="1" ht="11.25" customHeight="1">
      <c r="B37" s="1043" t="s">
        <v>383</v>
      </c>
      <c r="C37" s="1044"/>
      <c r="D37" s="1053">
        <v>10622.134</v>
      </c>
      <c r="E37" s="1053">
        <v>84.272000000000006</v>
      </c>
      <c r="F37" s="1053">
        <v>6.7417600000000002</v>
      </c>
      <c r="G37" s="1053"/>
      <c r="H37" s="1047">
        <v>321.02640000000002</v>
      </c>
      <c r="I37" s="1053"/>
      <c r="J37" s="1053"/>
      <c r="K37" s="19"/>
      <c r="L37" s="162" t="s">
        <v>383</v>
      </c>
      <c r="M37" s="106"/>
      <c r="N37" s="379">
        <v>7021.5780000000004</v>
      </c>
      <c r="O37" s="380">
        <v>75.997</v>
      </c>
      <c r="P37" s="380"/>
      <c r="Q37" s="380"/>
      <c r="R37" s="379">
        <v>979.83</v>
      </c>
      <c r="S37" s="380">
        <v>146.322</v>
      </c>
      <c r="T37" s="380">
        <v>11.70576</v>
      </c>
      <c r="V37" s="1017"/>
      <c r="W37" s="1017"/>
    </row>
    <row r="38" spans="1:23" s="12" customFormat="1" ht="11.25" customHeight="1">
      <c r="B38" s="1043" t="s">
        <v>334</v>
      </c>
      <c r="C38" s="1044"/>
      <c r="D38" s="1053">
        <v>822.61800000000005</v>
      </c>
      <c r="E38" s="1053">
        <v>243.34899999999999</v>
      </c>
      <c r="F38" s="1053">
        <v>19.467919999999999</v>
      </c>
      <c r="G38" s="1053"/>
      <c r="H38" s="1047">
        <v>3345.2507999999998</v>
      </c>
      <c r="I38" s="1053">
        <v>821.61476000000005</v>
      </c>
      <c r="J38" s="1053">
        <f t="shared" ref="J38:J50" si="0">I38*0.08</f>
        <v>65.729180800000009</v>
      </c>
      <c r="K38" s="19"/>
      <c r="L38" s="162" t="s">
        <v>334</v>
      </c>
      <c r="M38" s="106"/>
      <c r="N38" s="379">
        <v>657.33</v>
      </c>
      <c r="O38" s="380">
        <v>238.548</v>
      </c>
      <c r="P38" s="380">
        <v>19.083840000000002</v>
      </c>
      <c r="Q38" s="380"/>
      <c r="R38" s="379">
        <v>2523.7689999999998</v>
      </c>
      <c r="S38" s="380">
        <v>666.93299999999999</v>
      </c>
      <c r="T38" s="380">
        <v>53.354640000000003</v>
      </c>
      <c r="V38" s="1017"/>
      <c r="W38" s="1017"/>
    </row>
    <row r="39" spans="1:23" s="12" customFormat="1" ht="11.25" customHeight="1">
      <c r="B39" s="1043" t="s">
        <v>373</v>
      </c>
      <c r="C39" s="1044"/>
      <c r="D39" s="1053">
        <v>9316.2520000000004</v>
      </c>
      <c r="E39" s="1053">
        <v>8294.0570000000007</v>
      </c>
      <c r="F39" s="1053">
        <v>663.52456000000006</v>
      </c>
      <c r="G39" s="1053"/>
      <c r="H39" s="1047"/>
      <c r="I39" s="1047"/>
      <c r="J39" s="1053"/>
      <c r="K39" s="19"/>
      <c r="L39" s="162" t="s">
        <v>373</v>
      </c>
      <c r="M39" s="106"/>
      <c r="N39" s="379">
        <v>10788.467000000001</v>
      </c>
      <c r="O39" s="380">
        <v>9738.9040000000005</v>
      </c>
      <c r="P39" s="380">
        <v>779.11232000000007</v>
      </c>
      <c r="Q39" s="380"/>
      <c r="R39" s="379">
        <v>2.2909999999999999</v>
      </c>
      <c r="S39" s="380">
        <v>2.2909999999999999</v>
      </c>
      <c r="T39" s="380">
        <v>0.18328</v>
      </c>
      <c r="V39" s="1017"/>
      <c r="W39" s="1017"/>
    </row>
    <row r="40" spans="1:23" s="12" customFormat="1" ht="11.25" customHeight="1">
      <c r="B40" s="347" t="s">
        <v>376</v>
      </c>
      <c r="C40" s="1044"/>
      <c r="D40" s="1053">
        <v>3242.335</v>
      </c>
      <c r="E40" s="1053">
        <v>2144.33</v>
      </c>
      <c r="F40" s="1053">
        <v>171.54640000000001</v>
      </c>
      <c r="G40" s="1053"/>
      <c r="H40" s="1047"/>
      <c r="I40" s="1053"/>
      <c r="J40" s="1053"/>
      <c r="K40" s="19"/>
      <c r="L40" s="148" t="s">
        <v>376</v>
      </c>
      <c r="M40" s="106"/>
      <c r="N40" s="379">
        <v>3299.855</v>
      </c>
      <c r="O40" s="380">
        <v>2191.1709999999998</v>
      </c>
      <c r="P40" s="380">
        <v>175.29367999999999</v>
      </c>
      <c r="Q40" s="380"/>
      <c r="R40" s="379"/>
      <c r="S40" s="380"/>
      <c r="T40" s="380"/>
      <c r="V40" s="1017"/>
      <c r="W40" s="1017"/>
    </row>
    <row r="41" spans="1:23" s="12" customFormat="1" ht="11.25" customHeight="1">
      <c r="B41" s="347" t="s">
        <v>374</v>
      </c>
      <c r="C41" s="1044"/>
      <c r="D41" s="1053">
        <v>12242.161</v>
      </c>
      <c r="E41" s="1053">
        <v>4397.4650000000001</v>
      </c>
      <c r="F41" s="1053">
        <v>351.79720000000003</v>
      </c>
      <c r="G41" s="1053"/>
      <c r="H41" s="1047">
        <v>0.96639999999999993</v>
      </c>
      <c r="I41" s="1053"/>
      <c r="J41" s="1053"/>
      <c r="L41" s="148" t="s">
        <v>374</v>
      </c>
      <c r="M41" s="106"/>
      <c r="N41" s="379">
        <v>10384.513999999999</v>
      </c>
      <c r="O41" s="380">
        <v>3710.8490000000002</v>
      </c>
      <c r="P41" s="380">
        <v>296.86792000000003</v>
      </c>
      <c r="Q41" s="380"/>
      <c r="R41" s="379">
        <v>1.008</v>
      </c>
      <c r="S41" s="380">
        <v>0.35299999999999998</v>
      </c>
      <c r="T41" s="380">
        <v>2.8239999999999998E-2</v>
      </c>
    </row>
    <row r="42" spans="1:23" s="12" customFormat="1" ht="11.25" customHeight="1">
      <c r="B42" s="347" t="s">
        <v>377</v>
      </c>
      <c r="C42" s="1044"/>
      <c r="D42" s="1053">
        <v>16.905000000000001</v>
      </c>
      <c r="E42" s="1053">
        <v>16.905000000000001</v>
      </c>
      <c r="F42" s="1053">
        <v>1.3524</v>
      </c>
      <c r="G42" s="1053"/>
      <c r="H42" s="1047"/>
      <c r="I42" s="1053"/>
      <c r="J42" s="1053"/>
      <c r="L42" s="148" t="s">
        <v>377</v>
      </c>
      <c r="M42" s="106"/>
      <c r="N42" s="379">
        <v>17.856000000000002</v>
      </c>
      <c r="O42" s="380">
        <v>17.856000000000002</v>
      </c>
      <c r="P42" s="380">
        <v>1.4284800000000002</v>
      </c>
      <c r="Q42" s="380"/>
      <c r="R42" s="379"/>
      <c r="S42" s="380"/>
      <c r="T42" s="380"/>
    </row>
    <row r="43" spans="1:23" s="12" customFormat="1" ht="11.25" customHeight="1">
      <c r="B43" s="347" t="s">
        <v>343</v>
      </c>
      <c r="C43" s="1044"/>
      <c r="D43" s="1054">
        <v>417.44099999999997</v>
      </c>
      <c r="E43" s="1054">
        <v>156.21100000000001</v>
      </c>
      <c r="F43" s="1054">
        <v>12.496880000000001</v>
      </c>
      <c r="G43" s="1054"/>
      <c r="H43" s="1054"/>
      <c r="I43" s="1054"/>
      <c r="J43" s="1053"/>
      <c r="L43" s="148" t="s">
        <v>343</v>
      </c>
      <c r="M43" s="106"/>
      <c r="N43" s="99">
        <v>416.40600000000001</v>
      </c>
      <c r="O43" s="99">
        <v>147.91499999999999</v>
      </c>
      <c r="P43" s="99">
        <v>11.8332</v>
      </c>
      <c r="Q43" s="99"/>
      <c r="R43" s="99">
        <v>11.233000000000001</v>
      </c>
      <c r="S43" s="99">
        <v>11.233000000000001</v>
      </c>
      <c r="T43" s="99">
        <v>0.89864000000000011</v>
      </c>
      <c r="V43" s="1425"/>
      <c r="W43" s="1425"/>
    </row>
    <row r="44" spans="1:23" s="31" customFormat="1" ht="11.25" customHeight="1">
      <c r="A44" s="12"/>
      <c r="B44" s="816" t="s">
        <v>344</v>
      </c>
      <c r="C44" s="816"/>
      <c r="D44" s="1104">
        <v>36679.845999999998</v>
      </c>
      <c r="E44" s="1104">
        <v>15336.589</v>
      </c>
      <c r="F44" s="1104">
        <v>1226.9271200000001</v>
      </c>
      <c r="G44" s="1104"/>
      <c r="H44" s="1104">
        <f>SUM(H37:H43)</f>
        <v>3667.2435999999998</v>
      </c>
      <c r="I44" s="1104">
        <f>SUM(I37:I43)</f>
        <v>821.61476000000005</v>
      </c>
      <c r="J44" s="1104">
        <f t="shared" si="0"/>
        <v>65.729180800000009</v>
      </c>
      <c r="L44" s="1021" t="s">
        <v>344</v>
      </c>
      <c r="M44" s="1021"/>
      <c r="N44" s="1099">
        <v>32586.005999999998</v>
      </c>
      <c r="O44" s="1099">
        <v>16121.240000000002</v>
      </c>
      <c r="P44" s="1099">
        <v>1283.6194400000002</v>
      </c>
      <c r="Q44" s="1099"/>
      <c r="R44" s="1099">
        <v>3518.1309999999999</v>
      </c>
      <c r="S44" s="1099">
        <v>827.13199999999995</v>
      </c>
      <c r="T44" s="1099">
        <v>66.170559999999995</v>
      </c>
    </row>
    <row r="45" spans="1:23" s="31" customFormat="1" ht="11.25" customHeight="1">
      <c r="A45" s="12"/>
      <c r="B45" s="1043" t="s">
        <v>347</v>
      </c>
      <c r="C45" s="3"/>
      <c r="D45" s="1055"/>
      <c r="E45" s="1055">
        <v>47.303021778705002</v>
      </c>
      <c r="F45" s="1055">
        <v>3.7842417422964001</v>
      </c>
      <c r="G45" s="1055"/>
      <c r="H45" s="1055"/>
      <c r="I45" s="1055"/>
      <c r="J45" s="1055"/>
      <c r="L45" s="162" t="s">
        <v>347</v>
      </c>
      <c r="N45" s="100"/>
      <c r="O45" s="100">
        <v>53.801000000000002</v>
      </c>
      <c r="P45" s="100">
        <v>4.3040000000000003</v>
      </c>
      <c r="Q45" s="100"/>
      <c r="R45" s="100"/>
      <c r="S45" s="100"/>
      <c r="T45" s="100"/>
    </row>
    <row r="46" spans="1:23" s="31" customFormat="1">
      <c r="A46" s="12"/>
      <c r="B46" s="1056" t="s">
        <v>349</v>
      </c>
      <c r="C46" s="3"/>
      <c r="D46" s="1055"/>
      <c r="E46" s="1055"/>
      <c r="F46" s="1055"/>
      <c r="G46" s="1055"/>
      <c r="H46" s="1055"/>
      <c r="I46" s="1055"/>
      <c r="J46" s="1055"/>
      <c r="L46" s="35" t="s">
        <v>349</v>
      </c>
      <c r="N46" s="100"/>
      <c r="O46" s="100"/>
      <c r="P46" s="100"/>
      <c r="Q46" s="100"/>
      <c r="R46" s="100"/>
      <c r="S46" s="100"/>
      <c r="T46" s="100"/>
    </row>
    <row r="47" spans="1:23" s="31" customFormat="1">
      <c r="A47" s="12"/>
      <c r="B47" s="816" t="s">
        <v>352</v>
      </c>
      <c r="C47" s="816"/>
      <c r="D47" s="1103"/>
      <c r="E47" s="1103">
        <v>47.303021778705002</v>
      </c>
      <c r="F47" s="1103">
        <v>3.7842417422964001</v>
      </c>
      <c r="G47" s="1103"/>
      <c r="H47" s="1103"/>
      <c r="I47" s="1103"/>
      <c r="J47" s="1103"/>
      <c r="L47" s="1021" t="s">
        <v>352</v>
      </c>
      <c r="M47" s="1021"/>
      <c r="N47" s="1105"/>
      <c r="O47" s="1105">
        <v>53.801000000000002</v>
      </c>
      <c r="P47" s="1105">
        <v>4.3040000000000003</v>
      </c>
      <c r="Q47" s="1105"/>
      <c r="R47" s="1105"/>
      <c r="S47" s="1105"/>
      <c r="T47" s="1105"/>
    </row>
    <row r="48" spans="1:23" s="31" customFormat="1">
      <c r="A48" s="12"/>
      <c r="B48" s="1056" t="s">
        <v>384</v>
      </c>
      <c r="C48" s="3"/>
      <c r="D48" s="1055"/>
      <c r="E48" s="1055">
        <v>32.168618974799998</v>
      </c>
      <c r="F48" s="1055">
        <v>2.5734895179840001</v>
      </c>
      <c r="G48" s="1055"/>
      <c r="H48" s="1055">
        <v>249.70079999999999</v>
      </c>
      <c r="I48" s="1055">
        <v>26.56016</v>
      </c>
      <c r="J48" s="1055">
        <f t="shared" si="0"/>
        <v>2.1248127999999999</v>
      </c>
      <c r="L48" s="35" t="s">
        <v>384</v>
      </c>
      <c r="N48" s="100"/>
      <c r="O48" s="100">
        <v>30.922000000000001</v>
      </c>
      <c r="P48" s="100">
        <v>2.4729999999999999</v>
      </c>
      <c r="Q48" s="100"/>
      <c r="R48" s="100"/>
      <c r="S48" s="100">
        <v>385.048</v>
      </c>
      <c r="T48" s="100">
        <v>30.803840000000001</v>
      </c>
    </row>
    <row r="49" spans="1:22" s="31" customFormat="1">
      <c r="A49" s="12"/>
      <c r="B49" s="816" t="s">
        <v>198</v>
      </c>
      <c r="C49" s="816"/>
      <c r="D49" s="1103"/>
      <c r="E49" s="1103">
        <v>1416.731</v>
      </c>
      <c r="F49" s="1103">
        <v>113.33848</v>
      </c>
      <c r="G49" s="1103"/>
      <c r="H49" s="1105">
        <v>91.368750000000006</v>
      </c>
      <c r="I49" s="1105">
        <v>7.3095000000000008</v>
      </c>
      <c r="J49" s="1103">
        <f t="shared" si="0"/>
        <v>0.58476000000000006</v>
      </c>
      <c r="L49" s="1021" t="s">
        <v>198</v>
      </c>
      <c r="M49" s="1021"/>
      <c r="N49" s="1105"/>
      <c r="O49" s="1105">
        <v>1416.731</v>
      </c>
      <c r="P49" s="1105">
        <v>113.33848</v>
      </c>
      <c r="Q49" s="1105"/>
      <c r="R49" s="1105"/>
      <c r="S49" s="1105">
        <v>91.368750000000006</v>
      </c>
      <c r="T49" s="1105">
        <v>7.3095000000000008</v>
      </c>
      <c r="V49" s="263"/>
    </row>
    <row r="50" spans="1:22" s="31" customFormat="1">
      <c r="A50" s="12"/>
      <c r="B50" s="816" t="s">
        <v>355</v>
      </c>
      <c r="C50" s="816"/>
      <c r="D50" s="1103"/>
      <c r="E50" s="1103">
        <v>16832.791640753501</v>
      </c>
      <c r="F50" s="1103">
        <v>1346.6233312602803</v>
      </c>
      <c r="G50" s="1103"/>
      <c r="H50" s="1103">
        <f>H44+H48+H49</f>
        <v>4008.31315</v>
      </c>
      <c r="I50" s="1103">
        <f>I44+I48+I49</f>
        <v>855.48442</v>
      </c>
      <c r="J50" s="1103">
        <f t="shared" si="0"/>
        <v>68.438753599999998</v>
      </c>
      <c r="K50" s="1208"/>
      <c r="L50" s="1021" t="s">
        <v>355</v>
      </c>
      <c r="M50" s="1021"/>
      <c r="N50" s="1105"/>
      <c r="O50" s="1105">
        <v>17622.694000000003</v>
      </c>
      <c r="P50" s="1105">
        <v>1403.7349200000003</v>
      </c>
      <c r="Q50" s="1105">
        <v>0</v>
      </c>
      <c r="R50" s="1105"/>
      <c r="S50" s="1105">
        <v>1303.5487499999999</v>
      </c>
      <c r="T50" s="1105">
        <v>104.2839</v>
      </c>
    </row>
    <row r="51" spans="1:22" s="31" customFormat="1">
      <c r="A51" s="12"/>
      <c r="D51" s="77"/>
      <c r="E51" s="1658"/>
      <c r="F51" s="77"/>
      <c r="G51" s="77"/>
      <c r="H51" s="77"/>
      <c r="I51" s="77"/>
      <c r="J51" s="77"/>
      <c r="N51" s="77"/>
      <c r="O51" s="77"/>
      <c r="P51" s="77"/>
      <c r="Q51" s="77"/>
      <c r="R51" s="77"/>
      <c r="S51" s="77"/>
      <c r="T51" s="77"/>
    </row>
    <row r="52" spans="1:22" s="6" customFormat="1" ht="27" customHeight="1">
      <c r="A52" s="12"/>
      <c r="B52" s="1868"/>
      <c r="C52" s="1868"/>
      <c r="D52" s="1868"/>
      <c r="E52" s="1868"/>
      <c r="F52" s="1868"/>
      <c r="G52" s="1868"/>
      <c r="H52" s="1868"/>
      <c r="I52" s="1868"/>
      <c r="J52" s="1868"/>
      <c r="L52" s="1841"/>
      <c r="M52" s="1841"/>
      <c r="N52" s="1841"/>
      <c r="O52" s="1841"/>
      <c r="P52" s="1841"/>
      <c r="Q52" s="1841"/>
      <c r="R52" s="1841"/>
      <c r="S52" s="1841"/>
      <c r="T52" s="1841"/>
    </row>
    <row r="53" spans="1:22">
      <c r="A53" s="12"/>
      <c r="C53" s="12"/>
      <c r="D53" s="12"/>
      <c r="E53" s="36"/>
      <c r="F53" s="12"/>
      <c r="G53" s="12"/>
      <c r="H53" s="12"/>
      <c r="I53" s="12"/>
      <c r="J53" s="12"/>
      <c r="L53" s="12"/>
      <c r="N53" s="106"/>
      <c r="O53" s="379"/>
      <c r="P53" s="106"/>
      <c r="Q53" s="106"/>
      <c r="R53" s="106"/>
      <c r="S53" s="379"/>
      <c r="T53" s="379"/>
    </row>
    <row r="54" spans="1:22">
      <c r="A54" s="12"/>
      <c r="C54" s="12"/>
      <c r="D54" s="36"/>
      <c r="E54" s="12"/>
      <c r="F54" s="12"/>
      <c r="G54" s="12"/>
      <c r="H54" s="12"/>
      <c r="J54" s="12"/>
      <c r="L54" s="24"/>
      <c r="N54" s="379"/>
      <c r="O54" s="380"/>
      <c r="P54" s="380"/>
      <c r="Q54" s="106"/>
      <c r="R54" s="106"/>
      <c r="S54" s="379"/>
      <c r="T54" s="379"/>
    </row>
    <row r="55" spans="1:22">
      <c r="A55" s="12"/>
      <c r="C55" s="12"/>
      <c r="D55" s="12"/>
      <c r="E55" s="12"/>
      <c r="F55" s="12"/>
      <c r="G55" s="12"/>
      <c r="H55" s="12"/>
      <c r="J55" s="12"/>
      <c r="L55" s="24"/>
      <c r="N55" s="379"/>
      <c r="O55" s="380"/>
      <c r="P55" s="380"/>
      <c r="Q55" s="106"/>
      <c r="R55" s="106"/>
      <c r="S55" s="379"/>
      <c r="T55" s="379"/>
    </row>
    <row r="56" spans="1:22">
      <c r="A56" s="12"/>
      <c r="C56" s="12"/>
      <c r="D56" s="12"/>
      <c r="E56" s="12"/>
      <c r="F56" s="12"/>
      <c r="G56" s="12"/>
      <c r="H56" s="12"/>
      <c r="J56" s="12"/>
      <c r="N56" s="379"/>
      <c r="O56" s="380"/>
      <c r="P56" s="380"/>
    </row>
    <row r="57" spans="1:22">
      <c r="A57" s="12"/>
      <c r="C57" s="12"/>
      <c r="D57" s="12"/>
      <c r="E57" s="12"/>
      <c r="F57" s="12"/>
      <c r="G57" s="12"/>
      <c r="H57" s="12"/>
      <c r="J57" s="12"/>
    </row>
    <row r="58" spans="1:22">
      <c r="A58" s="12"/>
      <c r="E58" s="34"/>
    </row>
    <row r="59" spans="1:22">
      <c r="A59" s="12"/>
    </row>
    <row r="60" spans="1:22">
      <c r="A60" s="12"/>
    </row>
    <row r="61" spans="1:22">
      <c r="A61" s="12"/>
    </row>
    <row r="62" spans="1:22">
      <c r="A62" s="12"/>
    </row>
    <row r="63" spans="1:22">
      <c r="A63" s="12"/>
    </row>
    <row r="70" spans="1:1">
      <c r="A70" s="21"/>
    </row>
    <row r="71" spans="1:1">
      <c r="A71" s="21"/>
    </row>
    <row r="72" spans="1:1">
      <c r="A72" s="22"/>
    </row>
    <row r="73" spans="1:1">
      <c r="A73" s="12"/>
    </row>
    <row r="74" spans="1:1" ht="11.25" customHeight="1">
      <c r="A74" s="12"/>
    </row>
    <row r="75" spans="1:1">
      <c r="A75" s="12"/>
    </row>
    <row r="76" spans="1:1">
      <c r="A76" s="12"/>
    </row>
    <row r="77" spans="1:1">
      <c r="A77" s="12"/>
    </row>
    <row r="78" spans="1:1">
      <c r="A78" s="12"/>
    </row>
    <row r="79" spans="1:1">
      <c r="A79" s="12"/>
    </row>
    <row r="80" spans="1:1">
      <c r="A80" s="12"/>
    </row>
    <row r="81" spans="1:1">
      <c r="A81" s="24"/>
    </row>
    <row r="82" spans="1:1">
      <c r="A82" s="24"/>
    </row>
    <row r="83" spans="1:1">
      <c r="A83" s="24"/>
    </row>
    <row r="84" spans="1:1">
      <c r="A84" s="24"/>
    </row>
    <row r="85" spans="1:1">
      <c r="A85" s="24"/>
    </row>
    <row r="86" spans="1:1">
      <c r="A86" s="24"/>
    </row>
    <row r="87" spans="1:1">
      <c r="A87" s="24"/>
    </row>
    <row r="88" spans="1:1">
      <c r="A88" s="24"/>
    </row>
  </sheetData>
  <sheetProtection formatCells="0" formatColumns="0" formatRows="0" insertColumns="0" insertRows="0" insertHyperlinks="0" deleteColumns="0" deleteRows="0" sort="0" autoFilter="0" pivotTables="0"/>
  <mergeCells count="9">
    <mergeCell ref="B52:J52"/>
    <mergeCell ref="L52:T52"/>
    <mergeCell ref="B3:H3"/>
    <mergeCell ref="H10:J10"/>
    <mergeCell ref="R10:T10"/>
    <mergeCell ref="D33:F33"/>
    <mergeCell ref="H33:J33"/>
    <mergeCell ref="N33:P33"/>
    <mergeCell ref="R33:T33"/>
  </mergeCells>
  <hyperlinks>
    <hyperlink ref="B3" location="Contents!A1" display="Back to index page" xr:uid="{9A60FDE1-1EE8-4885-8108-23795AE87DD5}"/>
    <hyperlink ref="B3:H3" location="CONTENTS!A1" display="Back to contents page" xr:uid="{E4E7EC9E-AEC4-4173-86E4-D042292BB00A}"/>
  </hyperlinks>
  <pageMargins left="0.23622047244094491" right="0.23622047244094491" top="0.74803149606299213" bottom="0.74803149606299213" header="0.31496062992125984" footer="0.31496062992125984"/>
  <pageSetup paperSize="9" scale="64" orientation="landscape" r:id="rId1"/>
  <rowBreaks count="1" manualBreakCount="1">
    <brk id="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7D5-BE33-4508-B4D0-27CE7997BBCB}">
  <sheetPr codeName="Sheet5"/>
  <dimension ref="A1:O91"/>
  <sheetViews>
    <sheetView showGridLines="0" showRowColHeaders="0" zoomScaleNormal="100" workbookViewId="0"/>
  </sheetViews>
  <sheetFormatPr baseColWidth="10" defaultColWidth="11.42578125" defaultRowHeight="11.25"/>
  <cols>
    <col min="1" max="1" width="2.7109375" style="19" customWidth="1"/>
    <col min="2" max="2" width="56.7109375" style="31" customWidth="1"/>
    <col min="3" max="4" width="15" style="31" customWidth="1"/>
    <col min="5" max="5" width="2.140625" style="31" customWidth="1"/>
    <col min="6" max="10" width="15" style="31" customWidth="1"/>
    <col min="11" max="11" width="12.7109375" style="31" customWidth="1"/>
    <col min="12" max="12" width="14.42578125" style="31" customWidth="1"/>
    <col min="13" max="18" width="11.42578125" style="31"/>
    <col min="19" max="19" width="3.5703125" style="31" customWidth="1"/>
    <col min="20" max="16384" width="11.42578125" style="31"/>
  </cols>
  <sheetData>
    <row r="1" spans="1:12" s="10" customFormat="1" ht="11.25" customHeight="1">
      <c r="A1" s="7"/>
      <c r="B1" s="7"/>
      <c r="C1" s="7"/>
      <c r="D1" s="8"/>
      <c r="E1" s="8"/>
      <c r="F1" s="8"/>
      <c r="G1" s="8"/>
      <c r="H1" s="8"/>
      <c r="I1" s="8"/>
      <c r="J1" s="7"/>
    </row>
    <row r="2" spans="1:12" s="10" customFormat="1" ht="5.25" customHeight="1">
      <c r="A2" s="7"/>
      <c r="B2" s="7"/>
      <c r="C2" s="7"/>
      <c r="D2" s="8"/>
      <c r="E2" s="8"/>
      <c r="F2" s="8"/>
      <c r="G2" s="8"/>
      <c r="H2" s="8"/>
      <c r="I2" s="8"/>
      <c r="J2" s="7"/>
    </row>
    <row r="3" spans="1:12" s="12" customFormat="1" ht="12.75" customHeight="1">
      <c r="A3" s="11"/>
      <c r="B3" s="1885" t="s">
        <v>269</v>
      </c>
      <c r="C3" s="1885"/>
      <c r="D3" s="1885"/>
      <c r="E3" s="1885"/>
      <c r="F3" s="1885"/>
      <c r="G3" s="1885"/>
      <c r="H3" s="1885"/>
      <c r="I3" s="1885"/>
    </row>
    <row r="4" spans="1:12" s="10" customFormat="1" ht="5.25" customHeight="1">
      <c r="A4" s="7"/>
      <c r="B4" s="7"/>
      <c r="C4" s="7"/>
      <c r="D4" s="8"/>
      <c r="E4" s="8"/>
      <c r="F4" s="8"/>
      <c r="G4" s="8"/>
      <c r="H4" s="8"/>
      <c r="I4" s="8"/>
      <c r="J4" s="7"/>
      <c r="K4" s="7"/>
      <c r="L4" s="7"/>
    </row>
    <row r="5" spans="1:12" s="6" customFormat="1" ht="15.75">
      <c r="A5" s="13"/>
      <c r="B5" s="1815" t="s">
        <v>2092</v>
      </c>
    </row>
    <row r="6" spans="1:12" ht="11.25" customHeight="1"/>
    <row r="7" spans="1:12" s="98" customFormat="1" ht="56.25" customHeight="1">
      <c r="A7" s="111"/>
      <c r="B7" s="1886" t="s">
        <v>1868</v>
      </c>
      <c r="C7" s="1887"/>
      <c r="D7" s="1887"/>
      <c r="E7" s="1887"/>
      <c r="F7" s="1887"/>
      <c r="G7" s="1887"/>
      <c r="H7" s="1887"/>
      <c r="I7" s="1887"/>
      <c r="J7" s="1887"/>
      <c r="K7" s="821"/>
    </row>
    <row r="8" spans="1:12" s="98" customFormat="1" ht="11.25" customHeight="1">
      <c r="A8" s="111"/>
      <c r="B8" s="1470"/>
      <c r="C8" s="40"/>
      <c r="D8" s="40"/>
      <c r="E8" s="40"/>
      <c r="F8" s="40"/>
      <c r="G8" s="40"/>
      <c r="H8" s="40"/>
      <c r="I8" s="40"/>
      <c r="J8" s="40"/>
      <c r="K8" s="821"/>
    </row>
    <row r="9" spans="1:12" ht="22.5" customHeight="1">
      <c r="B9" s="1888" t="s">
        <v>811</v>
      </c>
      <c r="C9" s="1889"/>
      <c r="D9" s="1889"/>
      <c r="E9" s="1889"/>
      <c r="F9" s="1889"/>
      <c r="G9" s="1889"/>
      <c r="H9" s="1889"/>
      <c r="I9" s="1889"/>
      <c r="J9" s="1889"/>
      <c r="K9" s="3"/>
    </row>
    <row r="10" spans="1:12" ht="11.25" customHeight="1">
      <c r="B10" s="321"/>
      <c r="C10" s="1467"/>
      <c r="D10" s="1467"/>
      <c r="E10" s="1467"/>
      <c r="F10" s="1467"/>
      <c r="G10" s="1467"/>
      <c r="H10" s="1467"/>
      <c r="I10" s="1467"/>
      <c r="J10" s="1467"/>
      <c r="K10" s="3"/>
    </row>
    <row r="11" spans="1:12">
      <c r="A11" s="16"/>
      <c r="B11" s="49"/>
    </row>
    <row r="12" spans="1:12" ht="11.25" customHeight="1">
      <c r="A12" s="16"/>
      <c r="B12" s="303" t="s">
        <v>28</v>
      </c>
      <c r="E12" s="92"/>
      <c r="F12" s="1884" t="s">
        <v>813</v>
      </c>
      <c r="G12" s="1884"/>
      <c r="H12" s="1884"/>
      <c r="I12" s="1884"/>
      <c r="J12" s="1884"/>
    </row>
    <row r="13" spans="1:12" ht="11.25" customHeight="1">
      <c r="A13" s="16"/>
      <c r="B13" s="49"/>
      <c r="D13" s="77"/>
      <c r="E13" s="77"/>
      <c r="F13" s="77"/>
      <c r="G13" s="77"/>
      <c r="H13" s="77"/>
      <c r="I13" s="77"/>
      <c r="J13" s="822" t="s">
        <v>814</v>
      </c>
    </row>
    <row r="14" spans="1:12" ht="11.25" customHeight="1">
      <c r="A14" s="16"/>
      <c r="B14" s="52"/>
      <c r="C14" s="1883" t="s">
        <v>812</v>
      </c>
      <c r="D14" s="1883"/>
      <c r="E14" s="77"/>
      <c r="G14" s="77"/>
      <c r="H14" s="77"/>
      <c r="I14" s="77"/>
      <c r="J14" s="823" t="s">
        <v>815</v>
      </c>
    </row>
    <row r="15" spans="1:12" ht="11.25" customHeight="1">
      <c r="A15" s="16"/>
      <c r="C15" s="589" t="s">
        <v>816</v>
      </c>
      <c r="D15" s="77" t="s">
        <v>817</v>
      </c>
      <c r="E15" s="77"/>
      <c r="F15" s="41"/>
      <c r="H15" s="77"/>
      <c r="I15" s="77"/>
      <c r="J15" s="823" t="s">
        <v>818</v>
      </c>
    </row>
    <row r="16" spans="1:12" ht="11.25" customHeight="1">
      <c r="A16" s="16"/>
      <c r="B16" s="49"/>
      <c r="C16" s="589" t="s">
        <v>819</v>
      </c>
      <c r="D16" s="77" t="s">
        <v>820</v>
      </c>
      <c r="E16" s="77"/>
      <c r="F16" s="41"/>
      <c r="G16" s="41"/>
      <c r="H16" s="77" t="s">
        <v>821</v>
      </c>
      <c r="I16" s="77" t="s">
        <v>346</v>
      </c>
      <c r="J16" s="823" t="s">
        <v>822</v>
      </c>
    </row>
    <row r="17" spans="1:15" ht="11.25" customHeight="1">
      <c r="A17" s="16"/>
      <c r="B17" s="139" t="s">
        <v>274</v>
      </c>
      <c r="C17" s="483" t="s">
        <v>743</v>
      </c>
      <c r="D17" s="140" t="s">
        <v>823</v>
      </c>
      <c r="E17" s="140"/>
      <c r="F17" s="140" t="s">
        <v>824</v>
      </c>
      <c r="G17" s="140" t="s">
        <v>825</v>
      </c>
      <c r="H17" s="140" t="s">
        <v>826</v>
      </c>
      <c r="I17" s="140" t="s">
        <v>826</v>
      </c>
      <c r="J17" s="824" t="s">
        <v>827</v>
      </c>
    </row>
    <row r="18" spans="1:15" ht="11.25" customHeight="1">
      <c r="A18" s="12"/>
      <c r="B18" s="316" t="s">
        <v>746</v>
      </c>
      <c r="C18" s="316"/>
      <c r="D18" s="316"/>
      <c r="E18" s="144"/>
    </row>
    <row r="19" spans="1:15" ht="11.25" customHeight="1">
      <c r="A19" s="12"/>
      <c r="B19" s="229" t="s">
        <v>828</v>
      </c>
      <c r="C19" s="64">
        <v>309988</v>
      </c>
      <c r="D19" s="64">
        <v>314558</v>
      </c>
      <c r="E19" s="65"/>
      <c r="F19" s="459">
        <v>305088</v>
      </c>
      <c r="G19" s="459">
        <v>9470</v>
      </c>
      <c r="H19" s="459"/>
      <c r="I19" s="459"/>
      <c r="J19" s="459"/>
      <c r="K19" s="79"/>
      <c r="L19" s="79"/>
    </row>
    <row r="20" spans="1:15" ht="11.25" customHeight="1">
      <c r="A20" s="12"/>
      <c r="B20" s="229" t="s">
        <v>748</v>
      </c>
      <c r="C20" s="64">
        <v>20558</v>
      </c>
      <c r="D20" s="64">
        <v>21674</v>
      </c>
      <c r="E20" s="65"/>
      <c r="F20" s="459">
        <v>9442</v>
      </c>
      <c r="G20" s="459">
        <v>12232</v>
      </c>
      <c r="H20" s="459"/>
      <c r="I20" s="459"/>
      <c r="J20" s="459"/>
      <c r="K20" s="79"/>
      <c r="L20" s="79"/>
    </row>
    <row r="21" spans="1:15" ht="11.25" customHeight="1">
      <c r="A21" s="12"/>
      <c r="B21" s="229" t="s">
        <v>749</v>
      </c>
      <c r="C21" s="64">
        <v>1961464</v>
      </c>
      <c r="D21" s="64">
        <v>1982455</v>
      </c>
      <c r="E21" s="65"/>
      <c r="F21" s="459">
        <v>1886632</v>
      </c>
      <c r="G21" s="459">
        <v>88735</v>
      </c>
      <c r="H21" s="459"/>
      <c r="I21" s="459"/>
      <c r="J21" s="459">
        <v>7088</v>
      </c>
      <c r="K21" s="79"/>
      <c r="L21" s="79"/>
      <c r="O21" s="79"/>
    </row>
    <row r="22" spans="1:15" ht="11.25" customHeight="1">
      <c r="A22" s="12"/>
      <c r="B22" s="229" t="s">
        <v>829</v>
      </c>
      <c r="C22" s="64">
        <v>488087</v>
      </c>
      <c r="D22" s="64">
        <v>329969</v>
      </c>
      <c r="E22" s="65"/>
      <c r="F22" s="459">
        <v>291346</v>
      </c>
      <c r="G22" s="459"/>
      <c r="H22" s="459"/>
      <c r="I22" s="459">
        <v>38623</v>
      </c>
      <c r="J22" s="459"/>
      <c r="K22" s="79"/>
      <c r="N22" s="79"/>
    </row>
    <row r="23" spans="1:15" ht="11.25" customHeight="1">
      <c r="A23" s="12"/>
      <c r="B23" s="229" t="s">
        <v>830</v>
      </c>
      <c r="C23" s="64">
        <v>33350</v>
      </c>
      <c r="D23" s="64">
        <v>7684</v>
      </c>
      <c r="E23" s="65"/>
      <c r="F23" s="459">
        <v>4611</v>
      </c>
      <c r="G23" s="459"/>
      <c r="H23" s="459"/>
      <c r="I23" s="459">
        <v>3073</v>
      </c>
      <c r="J23" s="459"/>
      <c r="K23" s="79"/>
      <c r="N23" s="79"/>
    </row>
    <row r="24" spans="1:15" ht="11.25" customHeight="1">
      <c r="A24" s="12"/>
      <c r="B24" s="229" t="s">
        <v>831</v>
      </c>
      <c r="C24" s="64">
        <v>138259</v>
      </c>
      <c r="D24" s="825"/>
      <c r="E24" s="65"/>
      <c r="F24" s="459"/>
      <c r="G24" s="459"/>
      <c r="H24" s="459"/>
      <c r="I24" s="459"/>
      <c r="J24" s="459"/>
    </row>
    <row r="25" spans="1:15" ht="11.25" customHeight="1">
      <c r="A25" s="12"/>
      <c r="B25" s="229" t="s">
        <v>753</v>
      </c>
      <c r="C25" s="64">
        <v>185687</v>
      </c>
      <c r="D25" s="64">
        <v>186934</v>
      </c>
      <c r="E25" s="65"/>
      <c r="F25" s="459"/>
      <c r="G25" s="459">
        <v>186934</v>
      </c>
      <c r="H25" s="459"/>
      <c r="I25" s="459">
        <v>186934</v>
      </c>
      <c r="J25" s="459"/>
      <c r="L25" s="79"/>
      <c r="N25" s="79"/>
    </row>
    <row r="26" spans="1:15" ht="11.25" customHeight="1">
      <c r="A26" s="12"/>
      <c r="B26" s="229" t="s">
        <v>832</v>
      </c>
      <c r="C26" s="64">
        <v>14651</v>
      </c>
      <c r="D26" s="64"/>
      <c r="E26" s="65"/>
      <c r="F26" s="42"/>
      <c r="I26" s="459"/>
      <c r="J26" s="459"/>
    </row>
    <row r="27" spans="1:15" ht="11.25" customHeight="1">
      <c r="A27" s="12"/>
      <c r="B27" s="229" t="s">
        <v>833</v>
      </c>
      <c r="C27" s="64">
        <v>19257</v>
      </c>
      <c r="D27" s="64">
        <v>6845</v>
      </c>
      <c r="E27" s="65"/>
      <c r="F27" s="42">
        <v>2168</v>
      </c>
      <c r="I27" s="459"/>
      <c r="J27" s="459">
        <v>4677</v>
      </c>
      <c r="O27" s="79"/>
    </row>
    <row r="28" spans="1:15" ht="11.25" customHeight="1">
      <c r="A28" s="12"/>
      <c r="B28" s="229" t="s">
        <v>756</v>
      </c>
      <c r="C28" s="289"/>
      <c r="D28" s="64">
        <v>19372</v>
      </c>
      <c r="E28" s="65"/>
      <c r="F28" s="42">
        <v>19372</v>
      </c>
      <c r="I28" s="459"/>
      <c r="J28" s="459"/>
      <c r="K28" s="79"/>
    </row>
    <row r="29" spans="1:15" ht="11.25" customHeight="1">
      <c r="A29" s="12"/>
      <c r="B29" s="229" t="s">
        <v>757</v>
      </c>
      <c r="C29" s="64">
        <v>10273</v>
      </c>
      <c r="D29" s="64">
        <v>12000</v>
      </c>
      <c r="E29" s="65"/>
      <c r="F29" s="42">
        <v>280</v>
      </c>
      <c r="I29" s="459"/>
      <c r="J29" s="459">
        <v>11720</v>
      </c>
      <c r="O29" s="79"/>
    </row>
    <row r="30" spans="1:15" ht="11.25" customHeight="1">
      <c r="A30" s="12"/>
      <c r="B30" s="229" t="s">
        <v>758</v>
      </c>
      <c r="C30" s="64">
        <v>510</v>
      </c>
      <c r="D30" s="64">
        <v>535</v>
      </c>
      <c r="E30" s="65"/>
      <c r="F30" s="42">
        <v>120</v>
      </c>
      <c r="I30" s="459"/>
      <c r="J30" s="459">
        <v>415</v>
      </c>
      <c r="K30" s="79"/>
    </row>
    <row r="31" spans="1:15" ht="11.25" customHeight="1">
      <c r="A31" s="12"/>
      <c r="B31" s="229" t="s">
        <v>759</v>
      </c>
      <c r="C31" s="64">
        <v>21254</v>
      </c>
      <c r="D31" s="64">
        <v>16072</v>
      </c>
      <c r="E31" s="65"/>
      <c r="F31" s="42">
        <v>16072</v>
      </c>
      <c r="I31" s="459"/>
      <c r="J31" s="459"/>
      <c r="K31" s="79"/>
    </row>
    <row r="32" spans="1:15" ht="11.25" customHeight="1">
      <c r="A32" s="12"/>
      <c r="B32" s="229" t="s">
        <v>834</v>
      </c>
      <c r="C32" s="64">
        <v>1767</v>
      </c>
      <c r="D32" s="64">
        <v>1</v>
      </c>
      <c r="E32" s="65"/>
      <c r="F32" s="42">
        <v>1</v>
      </c>
      <c r="I32" s="459"/>
      <c r="J32" s="459"/>
    </row>
    <row r="33" spans="1:15" ht="11.25" customHeight="1">
      <c r="A33" s="12"/>
      <c r="B33" s="229" t="s">
        <v>343</v>
      </c>
      <c r="C33" s="826">
        <v>31324</v>
      </c>
      <c r="D33" s="700">
        <v>15862</v>
      </c>
      <c r="E33" s="231"/>
      <c r="F33" s="42">
        <v>10244</v>
      </c>
      <c r="G33" s="42"/>
      <c r="I33" s="459">
        <v>5618</v>
      </c>
      <c r="J33" s="459"/>
      <c r="K33" s="79"/>
      <c r="N33" s="79"/>
    </row>
    <row r="34" spans="1:15" ht="11.25" customHeight="1">
      <c r="A34" s="12"/>
      <c r="B34" s="827" t="s">
        <v>761</v>
      </c>
      <c r="C34" s="828">
        <v>3236431</v>
      </c>
      <c r="D34" s="828">
        <v>2913962</v>
      </c>
      <c r="E34" s="829"/>
      <c r="F34" s="830">
        <v>2545375</v>
      </c>
      <c r="G34" s="830">
        <v>297372</v>
      </c>
      <c r="H34" s="830"/>
      <c r="I34" s="831">
        <v>234248</v>
      </c>
      <c r="J34" s="831">
        <v>23900</v>
      </c>
      <c r="K34" s="79"/>
      <c r="L34" s="79"/>
      <c r="N34" s="79"/>
      <c r="O34" s="79"/>
    </row>
    <row r="35" spans="1:15" ht="11.25" customHeight="1">
      <c r="A35" s="12"/>
      <c r="B35" s="316" t="s">
        <v>835</v>
      </c>
      <c r="C35" s="532"/>
      <c r="D35" s="532"/>
      <c r="E35" s="230"/>
      <c r="L35" s="79"/>
    </row>
    <row r="36" spans="1:15" ht="11.25" customHeight="1">
      <c r="A36" s="12"/>
      <c r="B36" s="322" t="s">
        <v>763</v>
      </c>
      <c r="C36" s="64">
        <v>177298</v>
      </c>
      <c r="D36" s="462">
        <v>199714</v>
      </c>
      <c r="E36" s="65"/>
      <c r="F36" s="65"/>
      <c r="G36" s="65"/>
      <c r="H36" s="459"/>
      <c r="I36" s="459"/>
      <c r="J36" s="459">
        <v>199714</v>
      </c>
      <c r="K36" s="459"/>
      <c r="L36" s="79"/>
      <c r="M36" s="459"/>
    </row>
    <row r="37" spans="1:15" ht="11.25" customHeight="1">
      <c r="A37" s="12"/>
      <c r="B37" s="322" t="s">
        <v>764</v>
      </c>
      <c r="C37" s="64">
        <v>1396630</v>
      </c>
      <c r="D37" s="462">
        <v>1399342</v>
      </c>
      <c r="E37" s="65"/>
      <c r="F37" s="65">
        <v>26958.839</v>
      </c>
      <c r="G37" s="65"/>
      <c r="H37" s="459"/>
      <c r="I37" s="459"/>
      <c r="J37" s="459">
        <v>1372383.1610000001</v>
      </c>
      <c r="L37" s="79"/>
    </row>
    <row r="38" spans="1:15" ht="11.25" customHeight="1">
      <c r="A38" s="12"/>
      <c r="B38" s="322" t="s">
        <v>753</v>
      </c>
      <c r="C38" s="64">
        <v>190142</v>
      </c>
      <c r="D38" s="462">
        <v>189856</v>
      </c>
      <c r="E38" s="65"/>
      <c r="F38" s="65"/>
      <c r="G38" s="65">
        <v>189856</v>
      </c>
      <c r="H38" s="459"/>
      <c r="I38" s="459"/>
      <c r="J38" s="459"/>
      <c r="L38" s="79"/>
    </row>
    <row r="39" spans="1:15" ht="11.25" customHeight="1">
      <c r="A39" s="12"/>
      <c r="B39" s="322" t="s">
        <v>765</v>
      </c>
      <c r="C39" s="64">
        <v>737886</v>
      </c>
      <c r="D39" s="462">
        <v>742766</v>
      </c>
      <c r="E39" s="65"/>
      <c r="F39" s="65"/>
      <c r="G39" s="65"/>
      <c r="H39" s="459"/>
      <c r="I39" s="459"/>
      <c r="J39" s="459">
        <v>742766</v>
      </c>
      <c r="L39" s="79"/>
    </row>
    <row r="40" spans="1:15" ht="11.25" customHeight="1">
      <c r="A40" s="12"/>
      <c r="B40" s="322" t="s">
        <v>836</v>
      </c>
      <c r="C40" s="64">
        <v>138259</v>
      </c>
      <c r="D40" s="462"/>
      <c r="E40" s="65"/>
      <c r="F40" s="65"/>
      <c r="G40" s="65"/>
      <c r="H40" s="459"/>
      <c r="I40" s="459"/>
      <c r="J40" s="459"/>
      <c r="L40" s="79"/>
    </row>
    <row r="41" spans="1:15" ht="11.25" customHeight="1">
      <c r="A41" s="12"/>
      <c r="B41" s="322" t="s">
        <v>767</v>
      </c>
      <c r="C41" s="64">
        <v>191059</v>
      </c>
      <c r="D41" s="462"/>
      <c r="E41" s="65"/>
      <c r="F41" s="65"/>
      <c r="G41" s="65"/>
      <c r="H41" s="459"/>
      <c r="I41" s="459"/>
      <c r="J41" s="459"/>
      <c r="L41" s="79"/>
    </row>
    <row r="42" spans="1:15" ht="11.25" customHeight="1">
      <c r="A42" s="12"/>
      <c r="B42" s="322" t="s">
        <v>768</v>
      </c>
      <c r="C42" s="64">
        <v>4057</v>
      </c>
      <c r="D42" s="462">
        <v>3033</v>
      </c>
      <c r="E42" s="65"/>
      <c r="F42" s="65"/>
      <c r="G42" s="65"/>
      <c r="H42" s="459"/>
      <c r="I42" s="459"/>
      <c r="J42" s="459">
        <v>3033</v>
      </c>
      <c r="L42" s="79"/>
    </row>
    <row r="43" spans="1:15" ht="11.25" customHeight="1">
      <c r="A43" s="12"/>
      <c r="B43" s="322" t="s">
        <v>837</v>
      </c>
      <c r="C43" s="64">
        <v>5136</v>
      </c>
      <c r="D43" s="462">
        <v>4711</v>
      </c>
      <c r="E43" s="65"/>
      <c r="F43" s="65"/>
      <c r="G43" s="65"/>
      <c r="H43" s="459"/>
      <c r="I43" s="459"/>
      <c r="J43" s="459">
        <v>4711</v>
      </c>
      <c r="L43" s="79"/>
    </row>
    <row r="44" spans="1:15" ht="11.25" customHeight="1">
      <c r="A44" s="12"/>
      <c r="B44" s="313" t="s">
        <v>770</v>
      </c>
      <c r="C44" s="64">
        <v>34200</v>
      </c>
      <c r="D44" s="462">
        <v>20481</v>
      </c>
      <c r="E44" s="65"/>
      <c r="F44" s="65"/>
      <c r="G44" s="65"/>
      <c r="H44" s="459"/>
      <c r="I44" s="459"/>
      <c r="J44" s="459">
        <v>20481</v>
      </c>
      <c r="L44" s="79"/>
    </row>
    <row r="45" spans="1:15" ht="11.25" customHeight="1">
      <c r="A45" s="12"/>
      <c r="B45" s="322" t="s">
        <v>771</v>
      </c>
      <c r="C45" s="64">
        <v>541</v>
      </c>
      <c r="D45" s="462"/>
      <c r="E45" s="65"/>
      <c r="F45" s="65"/>
      <c r="G45" s="65"/>
      <c r="H45" s="459"/>
      <c r="I45" s="459"/>
      <c r="J45" s="459"/>
      <c r="L45" s="79"/>
    </row>
    <row r="46" spans="1:15" ht="11.25" customHeight="1">
      <c r="A46" s="12"/>
      <c r="B46" s="322" t="s">
        <v>838</v>
      </c>
      <c r="C46" s="64">
        <v>977</v>
      </c>
      <c r="D46" s="462">
        <v>1028</v>
      </c>
      <c r="E46" s="65"/>
      <c r="F46" s="65"/>
      <c r="G46" s="65"/>
      <c r="H46" s="459"/>
      <c r="I46" s="459"/>
      <c r="J46" s="459">
        <v>1028</v>
      </c>
      <c r="L46" s="79"/>
    </row>
    <row r="47" spans="1:15" ht="11.25" customHeight="1">
      <c r="A47" s="12"/>
      <c r="B47" s="322" t="s">
        <v>773</v>
      </c>
      <c r="C47" s="64">
        <v>4657</v>
      </c>
      <c r="D47" s="462">
        <v>4459</v>
      </c>
      <c r="E47" s="65"/>
      <c r="F47" s="65"/>
      <c r="G47" s="65"/>
      <c r="H47" s="459"/>
      <c r="I47" s="459"/>
      <c r="J47" s="459">
        <v>4459</v>
      </c>
      <c r="L47" s="79"/>
    </row>
    <row r="48" spans="1:15" ht="11.25" customHeight="1">
      <c r="A48" s="12"/>
      <c r="B48" s="322" t="s">
        <v>774</v>
      </c>
      <c r="C48" s="64">
        <v>59702</v>
      </c>
      <c r="D48" s="462">
        <v>59702</v>
      </c>
      <c r="E48" s="65"/>
      <c r="F48" s="65"/>
      <c r="G48" s="65"/>
      <c r="H48" s="459"/>
      <c r="I48" s="459"/>
      <c r="J48" s="459">
        <v>59702</v>
      </c>
      <c r="L48" s="79"/>
    </row>
    <row r="49" spans="1:12" ht="11.25" customHeight="1">
      <c r="A49" s="12"/>
      <c r="B49" s="322" t="s">
        <v>775</v>
      </c>
      <c r="C49" s="64">
        <v>36788</v>
      </c>
      <c r="D49" s="462">
        <v>36788</v>
      </c>
      <c r="E49" s="65"/>
      <c r="F49" s="65"/>
      <c r="G49" s="65"/>
      <c r="H49" s="459"/>
      <c r="I49" s="459"/>
      <c r="J49" s="459">
        <v>36788</v>
      </c>
      <c r="L49" s="79"/>
    </row>
    <row r="50" spans="1:12" ht="11.25" customHeight="1">
      <c r="A50" s="12"/>
      <c r="B50" s="832" t="s">
        <v>776</v>
      </c>
      <c r="C50" s="833">
        <v>2977332</v>
      </c>
      <c r="D50" s="828">
        <v>2661879</v>
      </c>
      <c r="E50" s="834"/>
      <c r="F50" s="835">
        <v>26958.839</v>
      </c>
      <c r="G50" s="835">
        <v>189856</v>
      </c>
      <c r="H50" s="831"/>
      <c r="I50" s="835"/>
      <c r="J50" s="831">
        <v>2445065.1610000003</v>
      </c>
    </row>
    <row r="51" spans="1:12" ht="11.25" customHeight="1">
      <c r="A51" s="12"/>
    </row>
    <row r="52" spans="1:12">
      <c r="A52" s="12"/>
    </row>
    <row r="53" spans="1:12">
      <c r="A53" s="12"/>
      <c r="B53" s="303" t="s">
        <v>802</v>
      </c>
      <c r="E53" s="92"/>
      <c r="F53" s="1884" t="s">
        <v>813</v>
      </c>
      <c r="G53" s="1884"/>
      <c r="H53" s="1884"/>
      <c r="I53" s="1884"/>
      <c r="J53" s="1884"/>
    </row>
    <row r="54" spans="1:12">
      <c r="A54" s="12"/>
      <c r="B54" s="49"/>
      <c r="D54" s="77"/>
      <c r="E54" s="77"/>
      <c r="F54" s="77"/>
      <c r="G54" s="77"/>
      <c r="H54" s="77"/>
      <c r="I54" s="77"/>
      <c r="J54" s="822" t="s">
        <v>814</v>
      </c>
    </row>
    <row r="55" spans="1:12">
      <c r="A55" s="24"/>
      <c r="B55" s="52"/>
      <c r="C55" s="1883" t="s">
        <v>812</v>
      </c>
      <c r="D55" s="1883"/>
      <c r="E55" s="77"/>
      <c r="G55" s="77"/>
      <c r="H55" s="77"/>
      <c r="I55" s="77"/>
      <c r="J55" s="823" t="s">
        <v>815</v>
      </c>
    </row>
    <row r="56" spans="1:12">
      <c r="A56" s="24"/>
      <c r="C56" s="589" t="s">
        <v>816</v>
      </c>
      <c r="D56" s="77" t="s">
        <v>817</v>
      </c>
      <c r="E56" s="77"/>
      <c r="F56" s="41"/>
      <c r="H56" s="77"/>
      <c r="I56" s="77"/>
      <c r="J56" s="823" t="s">
        <v>818</v>
      </c>
    </row>
    <row r="57" spans="1:12">
      <c r="A57" s="24"/>
      <c r="B57" s="49"/>
      <c r="C57" s="589" t="s">
        <v>819</v>
      </c>
      <c r="D57" s="77" t="s">
        <v>820</v>
      </c>
      <c r="E57" s="77"/>
      <c r="F57" s="41"/>
      <c r="G57" s="41"/>
      <c r="H57" s="77" t="s">
        <v>821</v>
      </c>
      <c r="I57" s="77" t="s">
        <v>346</v>
      </c>
      <c r="J57" s="823" t="s">
        <v>822</v>
      </c>
    </row>
    <row r="58" spans="1:12">
      <c r="A58" s="24"/>
      <c r="B58" s="139" t="s">
        <v>274</v>
      </c>
      <c r="C58" s="483" t="s">
        <v>743</v>
      </c>
      <c r="D58" s="140" t="s">
        <v>823</v>
      </c>
      <c r="E58" s="140"/>
      <c r="F58" s="140" t="s">
        <v>824</v>
      </c>
      <c r="G58" s="140" t="s">
        <v>825</v>
      </c>
      <c r="H58" s="140" t="s">
        <v>826</v>
      </c>
      <c r="I58" s="140" t="s">
        <v>826</v>
      </c>
      <c r="J58" s="824" t="s">
        <v>827</v>
      </c>
    </row>
    <row r="59" spans="1:12">
      <c r="A59" s="24"/>
      <c r="B59" s="316" t="s">
        <v>746</v>
      </c>
      <c r="C59" s="316"/>
      <c r="D59" s="316"/>
      <c r="E59" s="144"/>
    </row>
    <row r="60" spans="1:12">
      <c r="A60" s="24"/>
      <c r="B60" s="229" t="s">
        <v>828</v>
      </c>
      <c r="C60" s="64">
        <v>296727.01500000001</v>
      </c>
      <c r="D60" s="64">
        <v>301714.19300000003</v>
      </c>
      <c r="E60" s="65"/>
      <c r="F60" s="459">
        <v>279113.90400000004</v>
      </c>
      <c r="G60" s="459">
        <v>22600.289000000001</v>
      </c>
      <c r="H60" s="459"/>
      <c r="I60" s="459"/>
      <c r="J60" s="459"/>
    </row>
    <row r="61" spans="1:12">
      <c r="A61" s="24"/>
      <c r="B61" s="229" t="s">
        <v>748</v>
      </c>
      <c r="C61" s="64">
        <v>44959.224000000002</v>
      </c>
      <c r="D61" s="64">
        <v>44976.008999999998</v>
      </c>
      <c r="E61" s="65"/>
      <c r="F61" s="459">
        <v>16952.891</v>
      </c>
      <c r="G61" s="459">
        <v>28023.117999999999</v>
      </c>
      <c r="H61" s="459"/>
      <c r="I61" s="459"/>
      <c r="J61" s="459"/>
    </row>
    <row r="62" spans="1:12">
      <c r="B62" s="229" t="s">
        <v>749</v>
      </c>
      <c r="C62" s="64">
        <v>1744922.3119999999</v>
      </c>
      <c r="D62" s="64">
        <v>1755233.48</v>
      </c>
      <c r="E62" s="65"/>
      <c r="F62" s="459">
        <v>1666056.7759999998</v>
      </c>
      <c r="G62" s="459">
        <v>82047.001999999993</v>
      </c>
      <c r="H62" s="459"/>
      <c r="I62" s="459"/>
      <c r="J62" s="459">
        <v>7129.7020000000002</v>
      </c>
    </row>
    <row r="63" spans="1:12">
      <c r="B63" s="229" t="s">
        <v>829</v>
      </c>
      <c r="C63" s="64">
        <v>425267.25599999999</v>
      </c>
      <c r="D63" s="64">
        <v>271265.99800000002</v>
      </c>
      <c r="E63" s="65"/>
      <c r="F63" s="459">
        <v>218398.22300000003</v>
      </c>
      <c r="G63" s="459"/>
      <c r="H63" s="459"/>
      <c r="I63" s="459">
        <v>52867.775000000001</v>
      </c>
      <c r="J63" s="459"/>
    </row>
    <row r="64" spans="1:12">
      <c r="B64" s="229" t="s">
        <v>830</v>
      </c>
      <c r="C64" s="64">
        <v>35296.523999999998</v>
      </c>
      <c r="D64" s="64">
        <v>8929.5139999999992</v>
      </c>
      <c r="E64" s="65"/>
      <c r="F64" s="459">
        <v>4361.0509999999995</v>
      </c>
      <c r="G64" s="459"/>
      <c r="H64" s="459"/>
      <c r="I64" s="459">
        <v>4568.4629999999997</v>
      </c>
      <c r="J64" s="459"/>
    </row>
    <row r="65" spans="2:10">
      <c r="B65" s="229" t="s">
        <v>831</v>
      </c>
      <c r="C65" s="64">
        <v>138747.40900000001</v>
      </c>
      <c r="D65" s="825"/>
      <c r="E65" s="65"/>
      <c r="F65" s="459"/>
      <c r="G65" s="459"/>
      <c r="H65" s="459"/>
      <c r="I65" s="459"/>
      <c r="J65" s="459"/>
    </row>
    <row r="66" spans="2:10">
      <c r="B66" s="229" t="s">
        <v>753</v>
      </c>
      <c r="C66" s="64">
        <v>135399.57399999999</v>
      </c>
      <c r="D66" s="64">
        <v>135711.78200000001</v>
      </c>
      <c r="E66" s="65"/>
      <c r="F66" s="459"/>
      <c r="G66" s="459">
        <v>135711.78200000001</v>
      </c>
      <c r="H66" s="459"/>
      <c r="I66" s="459">
        <v>135711.78200000001</v>
      </c>
      <c r="J66" s="459"/>
    </row>
    <row r="67" spans="2:10">
      <c r="B67" s="229" t="s">
        <v>832</v>
      </c>
      <c r="C67" s="64">
        <v>17823.205999999998</v>
      </c>
      <c r="D67" s="64">
        <v>0.193</v>
      </c>
      <c r="E67" s="65"/>
      <c r="F67" s="42"/>
      <c r="I67" s="459"/>
      <c r="J67" s="459"/>
    </row>
    <row r="68" spans="2:10">
      <c r="B68" s="229" t="s">
        <v>833</v>
      </c>
      <c r="C68" s="64">
        <v>19549.5</v>
      </c>
      <c r="D68" s="64">
        <v>6846.1769999999997</v>
      </c>
      <c r="E68" s="65"/>
      <c r="F68" s="42">
        <v>1603.8440000000001</v>
      </c>
      <c r="I68" s="459"/>
      <c r="J68" s="459">
        <v>5242.3329999999996</v>
      </c>
    </row>
    <row r="69" spans="2:10">
      <c r="B69" s="229" t="s">
        <v>756</v>
      </c>
      <c r="C69" s="289">
        <v>-1E-3</v>
      </c>
      <c r="D69" s="64">
        <v>19304.609</v>
      </c>
      <c r="E69" s="65"/>
      <c r="F69" s="42">
        <v>19304.609</v>
      </c>
      <c r="I69" s="459"/>
      <c r="J69" s="459"/>
    </row>
    <row r="70" spans="2:10">
      <c r="B70" s="229" t="s">
        <v>757</v>
      </c>
      <c r="C70" s="64">
        <v>5804.4579999999996</v>
      </c>
      <c r="D70" s="64">
        <v>6607.3010000000004</v>
      </c>
      <c r="E70" s="65"/>
      <c r="F70" s="42">
        <v>6607</v>
      </c>
      <c r="I70" s="459"/>
      <c r="J70" s="459">
        <v>6607.3010000000004</v>
      </c>
    </row>
    <row r="71" spans="2:10">
      <c r="B71" s="229" t="s">
        <v>758</v>
      </c>
      <c r="C71" s="64">
        <v>649.221</v>
      </c>
      <c r="D71" s="64">
        <v>666.54899999999998</v>
      </c>
      <c r="E71" s="65"/>
      <c r="F71" s="42">
        <v>666.54899999999998</v>
      </c>
      <c r="I71" s="459"/>
      <c r="J71" s="459">
        <v>439.21600000000001</v>
      </c>
    </row>
    <row r="72" spans="2:10">
      <c r="B72" s="229" t="s">
        <v>759</v>
      </c>
      <c r="C72" s="64">
        <v>21430.18</v>
      </c>
      <c r="D72" s="64">
        <v>16150.328</v>
      </c>
      <c r="E72" s="65"/>
      <c r="F72" s="42">
        <v>16150.328</v>
      </c>
      <c r="I72" s="459"/>
      <c r="J72" s="459"/>
    </row>
    <row r="73" spans="2:10">
      <c r="B73" s="229" t="s">
        <v>834</v>
      </c>
      <c r="C73" s="64">
        <v>2244.6689999999999</v>
      </c>
      <c r="D73" s="64">
        <v>2.0539999999999998</v>
      </c>
      <c r="E73" s="65"/>
      <c r="F73" s="42">
        <v>2.0539999999999998</v>
      </c>
      <c r="I73" s="459"/>
      <c r="J73" s="459"/>
    </row>
    <row r="74" spans="2:10">
      <c r="B74" s="229" t="s">
        <v>343</v>
      </c>
      <c r="C74" s="826">
        <v>30423.282999999999</v>
      </c>
      <c r="D74" s="700">
        <v>12481.638000000001</v>
      </c>
      <c r="E74" s="231"/>
      <c r="F74" s="42">
        <v>8427.5560000000005</v>
      </c>
      <c r="G74" s="42"/>
      <c r="I74" s="459">
        <v>4054.0819999999999</v>
      </c>
      <c r="J74" s="459"/>
    </row>
    <row r="75" spans="2:10">
      <c r="B75" s="827" t="s">
        <v>761</v>
      </c>
      <c r="C75" s="828">
        <v>2919243.83</v>
      </c>
      <c r="D75" s="828">
        <v>2579889.8250000007</v>
      </c>
      <c r="E75" s="829"/>
      <c r="F75" s="830">
        <v>2237644.7850000006</v>
      </c>
      <c r="G75" s="830">
        <v>268382.19099999999</v>
      </c>
      <c r="H75" s="830"/>
      <c r="I75" s="831">
        <v>179190.32</v>
      </c>
      <c r="J75" s="831">
        <v>19418.552</v>
      </c>
    </row>
    <row r="76" spans="2:10">
      <c r="B76" s="316" t="s">
        <v>835</v>
      </c>
      <c r="C76" s="532"/>
      <c r="D76" s="532"/>
      <c r="E76" s="230"/>
    </row>
    <row r="77" spans="2:10">
      <c r="B77" s="322" t="s">
        <v>763</v>
      </c>
      <c r="C77" s="64">
        <v>149610.511</v>
      </c>
      <c r="D77" s="462">
        <v>169637.40299999999</v>
      </c>
      <c r="E77" s="65"/>
      <c r="F77" s="65"/>
      <c r="G77" s="65"/>
      <c r="H77" s="459"/>
      <c r="I77" s="459"/>
      <c r="J77" s="459">
        <v>169637.40299999999</v>
      </c>
    </row>
    <row r="78" spans="2:10">
      <c r="B78" s="322" t="s">
        <v>764</v>
      </c>
      <c r="C78" s="64">
        <v>1247718.6680000001</v>
      </c>
      <c r="D78" s="462">
        <v>1250654.1399999999</v>
      </c>
      <c r="E78" s="65"/>
      <c r="F78" s="65">
        <v>23024.758000000002</v>
      </c>
      <c r="G78" s="65"/>
      <c r="H78" s="459"/>
      <c r="I78" s="459"/>
      <c r="J78" s="459">
        <v>1227629.382</v>
      </c>
    </row>
    <row r="79" spans="2:10">
      <c r="B79" s="322" t="s">
        <v>753</v>
      </c>
      <c r="C79" s="64">
        <v>114348.269</v>
      </c>
      <c r="D79" s="462">
        <v>114854.774</v>
      </c>
      <c r="E79" s="65"/>
      <c r="F79" s="65"/>
      <c r="G79" s="65">
        <v>114854.774</v>
      </c>
      <c r="H79" s="459"/>
      <c r="I79" s="459">
        <v>114854.774</v>
      </c>
      <c r="J79" s="459"/>
    </row>
    <row r="80" spans="2:10">
      <c r="B80" s="322" t="s">
        <v>765</v>
      </c>
      <c r="C80" s="64">
        <v>702759.098</v>
      </c>
      <c r="D80" s="462">
        <v>706873.68700000003</v>
      </c>
      <c r="E80" s="65"/>
      <c r="F80" s="65"/>
      <c r="G80" s="65"/>
      <c r="H80" s="459"/>
      <c r="I80" s="459"/>
      <c r="J80" s="459">
        <v>706873.68700000003</v>
      </c>
    </row>
    <row r="81" spans="2:10">
      <c r="B81" s="322" t="s">
        <v>836</v>
      </c>
      <c r="C81" s="64">
        <v>138747.40900000001</v>
      </c>
      <c r="D81" s="462"/>
      <c r="E81" s="65"/>
      <c r="F81" s="65"/>
      <c r="G81" s="65"/>
      <c r="H81" s="459"/>
      <c r="I81" s="459"/>
      <c r="J81" s="459"/>
    </row>
    <row r="82" spans="2:10">
      <c r="B82" s="322" t="s">
        <v>767</v>
      </c>
      <c r="C82" s="64">
        <v>199379.48199999999</v>
      </c>
      <c r="D82" s="462"/>
      <c r="E82" s="65"/>
      <c r="F82" s="65"/>
      <c r="G82" s="65"/>
      <c r="H82" s="459"/>
      <c r="I82" s="459"/>
      <c r="J82" s="459"/>
    </row>
    <row r="83" spans="2:10">
      <c r="B83" s="322" t="s">
        <v>768</v>
      </c>
      <c r="C83" s="64">
        <v>3053.5839999999998</v>
      </c>
      <c r="D83" s="462">
        <v>900.62</v>
      </c>
      <c r="E83" s="65"/>
      <c r="F83" s="65"/>
      <c r="G83" s="65"/>
      <c r="H83" s="459"/>
      <c r="I83" s="459"/>
      <c r="J83" s="459">
        <v>900.62</v>
      </c>
    </row>
    <row r="84" spans="2:10">
      <c r="B84" s="322" t="s">
        <v>837</v>
      </c>
      <c r="C84" s="64">
        <v>1571.1669999999999</v>
      </c>
      <c r="D84" s="462">
        <v>688.74900000000002</v>
      </c>
      <c r="E84" s="65"/>
      <c r="F84" s="65"/>
      <c r="G84" s="65"/>
      <c r="H84" s="459"/>
      <c r="I84" s="459"/>
      <c r="J84" s="459">
        <v>688.74900000000002</v>
      </c>
    </row>
    <row r="85" spans="2:10">
      <c r="B85" s="313" t="s">
        <v>770</v>
      </c>
      <c r="C85" s="64">
        <v>39717.726999999999</v>
      </c>
      <c r="D85" s="462">
        <v>21614.808000000001</v>
      </c>
      <c r="E85" s="65"/>
      <c r="F85" s="65"/>
      <c r="G85" s="65"/>
      <c r="H85" s="459"/>
      <c r="I85" s="459"/>
      <c r="J85" s="459">
        <v>21614.808000000001</v>
      </c>
    </row>
    <row r="86" spans="2:10">
      <c r="B86" s="322" t="s">
        <v>771</v>
      </c>
      <c r="C86" s="64">
        <v>895.81100000000004</v>
      </c>
      <c r="D86" s="462"/>
      <c r="E86" s="65"/>
      <c r="F86" s="65"/>
      <c r="G86" s="65"/>
      <c r="H86" s="459"/>
      <c r="I86" s="459"/>
      <c r="J86" s="459"/>
    </row>
    <row r="87" spans="2:10">
      <c r="B87" s="322" t="s">
        <v>838</v>
      </c>
      <c r="C87" s="64">
        <v>1641.511</v>
      </c>
      <c r="D87" s="462">
        <v>1663.729</v>
      </c>
      <c r="E87" s="65"/>
      <c r="F87" s="65"/>
      <c r="G87" s="65"/>
      <c r="H87" s="459"/>
      <c r="I87" s="459"/>
      <c r="J87" s="459">
        <v>1663.729</v>
      </c>
    </row>
    <row r="88" spans="2:10">
      <c r="B88" s="322" t="s">
        <v>773</v>
      </c>
      <c r="C88" s="64">
        <v>5073.1840000000002</v>
      </c>
      <c r="D88" s="462">
        <v>4879.5810000000001</v>
      </c>
      <c r="E88" s="65"/>
      <c r="F88" s="65"/>
      <c r="G88" s="65"/>
      <c r="H88" s="459"/>
      <c r="I88" s="459"/>
      <c r="J88" s="459">
        <v>4879.5810000000001</v>
      </c>
    </row>
    <row r="89" spans="2:10">
      <c r="B89" s="322" t="s">
        <v>774</v>
      </c>
      <c r="C89" s="64">
        <v>37768.695</v>
      </c>
      <c r="D89" s="462">
        <v>37768.695</v>
      </c>
      <c r="E89" s="65"/>
      <c r="F89" s="65"/>
      <c r="G89" s="65"/>
      <c r="H89" s="459"/>
      <c r="I89" s="459"/>
      <c r="J89" s="459">
        <f>D89</f>
        <v>37768.695</v>
      </c>
    </row>
    <row r="90" spans="2:10">
      <c r="B90" s="322" t="s">
        <v>775</v>
      </c>
      <c r="C90" s="64">
        <v>33047.129000000001</v>
      </c>
      <c r="D90" s="462">
        <v>33047.129000000001</v>
      </c>
      <c r="E90" s="65"/>
      <c r="F90" s="65"/>
      <c r="G90" s="65"/>
      <c r="H90" s="459"/>
      <c r="I90" s="459"/>
      <c r="J90" s="459">
        <v>33047.129000000001</v>
      </c>
    </row>
    <row r="91" spans="2:10">
      <c r="B91" s="832" t="s">
        <v>776</v>
      </c>
      <c r="C91" s="833">
        <v>2675332.2449999996</v>
      </c>
      <c r="D91" s="828">
        <v>2342583.3149999995</v>
      </c>
      <c r="E91" s="834"/>
      <c r="F91" s="835">
        <v>23024.758000000002</v>
      </c>
      <c r="G91" s="835">
        <v>114854.774</v>
      </c>
      <c r="H91" s="831"/>
      <c r="I91" s="831">
        <v>111401</v>
      </c>
      <c r="J91" s="831">
        <v>2166935.088</v>
      </c>
    </row>
  </sheetData>
  <mergeCells count="7">
    <mergeCell ref="C55:D55"/>
    <mergeCell ref="F53:J53"/>
    <mergeCell ref="B3:I3"/>
    <mergeCell ref="B7:J7"/>
    <mergeCell ref="B9:J9"/>
    <mergeCell ref="C14:D14"/>
    <mergeCell ref="F12:J12"/>
  </mergeCells>
  <hyperlinks>
    <hyperlink ref="B3" location="Contents!A1" display="Back to index page" xr:uid="{45C55AF0-8258-4E81-A5E0-61D26A3AC4B2}"/>
    <hyperlink ref="B3:I3" location="CONTENTS!A1" display="Back to contents page" xr:uid="{44AD8864-6E0B-4414-A88D-4876B99EB034}"/>
  </hyperlinks>
  <pageMargins left="0.23622047244094491" right="0.23622047244094491"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752-8C2A-4E38-976C-EC52B79DC29D}">
  <sheetPr codeName="Sheet6"/>
  <dimension ref="B1:L63"/>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72.42578125" style="31" customWidth="1"/>
    <col min="4" max="8" width="13.7109375" style="31" customWidth="1"/>
    <col min="9" max="9" width="78.5703125" style="31" customWidth="1"/>
    <col min="10" max="16384" width="11.42578125" style="31"/>
  </cols>
  <sheetData>
    <row r="1" spans="2:12" s="10" customFormat="1" ht="11.25" customHeight="1">
      <c r="B1" s="7"/>
      <c r="C1" s="7"/>
      <c r="D1" s="7"/>
      <c r="E1" s="8"/>
      <c r="F1" s="8"/>
      <c r="G1" s="9"/>
      <c r="H1" s="9"/>
      <c r="I1" s="9"/>
    </row>
    <row r="2" spans="2:12" s="10" customFormat="1" ht="5.25" customHeight="1">
      <c r="B2" s="7"/>
      <c r="C2" s="7"/>
      <c r="D2" s="7"/>
      <c r="E2" s="8"/>
      <c r="F2" s="8"/>
      <c r="G2" s="9"/>
      <c r="H2" s="9"/>
      <c r="I2" s="9"/>
    </row>
    <row r="3" spans="2:12" s="12" customFormat="1" ht="12.75" customHeight="1">
      <c r="B3" s="1885" t="s">
        <v>269</v>
      </c>
      <c r="C3" s="1892"/>
      <c r="D3" s="1892"/>
      <c r="E3" s="1892"/>
      <c r="F3" s="1892"/>
      <c r="G3" s="1892"/>
      <c r="H3" s="1892"/>
      <c r="I3" s="1892"/>
    </row>
    <row r="4" spans="2:12" s="10" customFormat="1" ht="5.25" customHeight="1">
      <c r="B4" s="7"/>
      <c r="C4" s="7"/>
      <c r="D4" s="7"/>
      <c r="E4" s="8"/>
      <c r="F4" s="8"/>
      <c r="G4" s="9"/>
      <c r="H4" s="9"/>
      <c r="I4" s="9"/>
      <c r="K4" s="7"/>
      <c r="L4" s="7"/>
    </row>
    <row r="5" spans="2:12" s="6" customFormat="1" ht="15.75">
      <c r="B5" s="1815" t="s">
        <v>2093</v>
      </c>
    </row>
    <row r="6" spans="2:12" ht="11.25" customHeight="1"/>
    <row r="7" spans="2:12" ht="22.5" customHeight="1">
      <c r="B7" s="1893" t="s">
        <v>839</v>
      </c>
      <c r="C7" s="1878"/>
      <c r="D7" s="1878"/>
      <c r="E7" s="1878"/>
      <c r="F7" s="1878"/>
      <c r="G7" s="1878"/>
      <c r="H7" s="1878"/>
    </row>
    <row r="8" spans="2:12" ht="11.25" customHeight="1">
      <c r="B8" s="1468"/>
      <c r="C8" s="564"/>
      <c r="D8" s="564"/>
      <c r="E8" s="564"/>
      <c r="F8" s="564"/>
      <c r="G8" s="564"/>
      <c r="H8" s="564"/>
    </row>
    <row r="9" spans="2:12" ht="11.45" customHeight="1">
      <c r="C9" s="322"/>
      <c r="D9" s="49"/>
      <c r="E9" s="49"/>
      <c r="F9" s="49"/>
      <c r="G9" s="49"/>
      <c r="H9" s="49"/>
    </row>
    <row r="10" spans="2:12">
      <c r="B10" s="836" t="s">
        <v>28</v>
      </c>
      <c r="C10" s="836"/>
      <c r="D10" s="1134" t="s">
        <v>522</v>
      </c>
      <c r="E10" s="1134" t="s">
        <v>392</v>
      </c>
      <c r="F10" s="1134" t="s">
        <v>393</v>
      </c>
      <c r="G10" s="1134" t="s">
        <v>523</v>
      </c>
      <c r="H10" s="1134" t="s">
        <v>524</v>
      </c>
    </row>
    <row r="11" spans="2:12" ht="11.25" customHeight="1">
      <c r="B11" s="16"/>
      <c r="D11" s="657"/>
      <c r="E11" s="1884" t="s">
        <v>840</v>
      </c>
      <c r="F11" s="1884"/>
      <c r="G11" s="1884"/>
      <c r="H11" s="1884"/>
    </row>
    <row r="12" spans="2:12" ht="11.25" customHeight="1">
      <c r="B12" s="16"/>
      <c r="C12" s="303"/>
      <c r="E12" s="77" t="s">
        <v>841</v>
      </c>
      <c r="F12" s="77" t="s">
        <v>842</v>
      </c>
      <c r="G12" s="77" t="s">
        <v>843</v>
      </c>
      <c r="H12" s="77" t="s">
        <v>844</v>
      </c>
    </row>
    <row r="13" spans="2:12" ht="11.25" customHeight="1">
      <c r="B13" s="1894" t="s">
        <v>274</v>
      </c>
      <c r="C13" s="1895"/>
      <c r="D13" s="77" t="s">
        <v>2124</v>
      </c>
      <c r="E13" s="77" t="s">
        <v>845</v>
      </c>
      <c r="F13" s="77" t="s">
        <v>826</v>
      </c>
      <c r="G13" s="77" t="s">
        <v>826</v>
      </c>
      <c r="H13" s="77" t="s">
        <v>845</v>
      </c>
    </row>
    <row r="14" spans="2:12" ht="11.25" customHeight="1">
      <c r="B14" s="12">
        <v>1</v>
      </c>
      <c r="C14" s="837" t="s">
        <v>846</v>
      </c>
      <c r="D14" s="465">
        <v>2890062</v>
      </c>
      <c r="E14" s="465">
        <v>2545375</v>
      </c>
      <c r="F14" s="465"/>
      <c r="G14" s="465">
        <v>297372</v>
      </c>
      <c r="H14" s="465">
        <v>234248</v>
      </c>
    </row>
    <row r="15" spans="2:12" ht="11.25" customHeight="1">
      <c r="B15" s="653">
        <v>2</v>
      </c>
      <c r="C15" s="695" t="s">
        <v>847</v>
      </c>
      <c r="D15" s="491">
        <v>-216815</v>
      </c>
      <c r="E15" s="491">
        <v>-26959</v>
      </c>
      <c r="F15" s="491"/>
      <c r="G15" s="491">
        <v>-189856</v>
      </c>
      <c r="H15" s="838">
        <v>0</v>
      </c>
    </row>
    <row r="16" spans="2:12" s="3" customFormat="1" ht="11.25" customHeight="1">
      <c r="B16" s="2">
        <v>3</v>
      </c>
      <c r="C16" s="228" t="s">
        <v>848</v>
      </c>
      <c r="D16" s="112">
        <v>2673247</v>
      </c>
      <c r="E16" s="112">
        <v>2518416</v>
      </c>
      <c r="F16" s="112"/>
      <c r="G16" s="112">
        <v>107516</v>
      </c>
      <c r="H16" s="112">
        <v>234248</v>
      </c>
      <c r="I16" s="31"/>
    </row>
    <row r="17" spans="2:9" ht="11.25" customHeight="1">
      <c r="B17" s="12">
        <v>4</v>
      </c>
      <c r="C17" s="319" t="s">
        <v>849</v>
      </c>
      <c r="D17" s="112">
        <v>993521</v>
      </c>
      <c r="E17" s="112">
        <v>397639</v>
      </c>
      <c r="F17" s="112"/>
      <c r="G17" s="112"/>
      <c r="H17" s="486"/>
    </row>
    <row r="18" spans="2:9" ht="11.25" customHeight="1">
      <c r="B18" s="12">
        <v>5</v>
      </c>
      <c r="C18" s="319" t="s">
        <v>850</v>
      </c>
      <c r="D18" s="112">
        <v>4411</v>
      </c>
      <c r="E18" s="112">
        <v>4411</v>
      </c>
      <c r="F18" s="112"/>
      <c r="G18" s="112"/>
      <c r="H18" s="486"/>
    </row>
    <row r="19" spans="2:9" ht="11.25" customHeight="1">
      <c r="B19" s="12">
        <v>6</v>
      </c>
      <c r="C19" s="319" t="s">
        <v>851</v>
      </c>
      <c r="D19" s="112">
        <v>-29353</v>
      </c>
      <c r="E19" s="112"/>
      <c r="F19" s="112"/>
      <c r="G19" s="112">
        <v>-29353</v>
      </c>
      <c r="H19" s="486"/>
    </row>
    <row r="20" spans="2:9" ht="11.25" customHeight="1">
      <c r="B20" s="12">
        <v>7</v>
      </c>
      <c r="C20" s="319" t="s">
        <v>852</v>
      </c>
      <c r="D20" s="112">
        <v>8181</v>
      </c>
      <c r="E20" s="112">
        <v>8181</v>
      </c>
      <c r="F20" s="289"/>
      <c r="G20" s="112"/>
      <c r="H20" s="486"/>
    </row>
    <row r="21" spans="2:9" s="3" customFormat="1" ht="11.25" customHeight="1">
      <c r="B21" s="2">
        <v>8</v>
      </c>
      <c r="C21" s="228" t="s">
        <v>853</v>
      </c>
      <c r="D21" s="112">
        <v>0</v>
      </c>
      <c r="E21" s="839"/>
      <c r="F21" s="112"/>
      <c r="G21" s="112"/>
      <c r="H21" s="486"/>
    </row>
    <row r="22" spans="2:9" ht="11.25" customHeight="1">
      <c r="B22" s="653">
        <v>9</v>
      </c>
      <c r="C22" s="319" t="s">
        <v>854</v>
      </c>
      <c r="D22" s="112">
        <v>0</v>
      </c>
      <c r="E22" s="112"/>
      <c r="F22" s="112"/>
      <c r="G22" s="112"/>
      <c r="H22" s="486"/>
    </row>
    <row r="23" spans="2:9" s="44" customFormat="1" ht="11.25" customHeight="1">
      <c r="B23" s="1462">
        <v>10</v>
      </c>
      <c r="C23" s="840" t="s">
        <v>855</v>
      </c>
      <c r="D23" s="841">
        <v>3650007</v>
      </c>
      <c r="E23" s="841">
        <v>2928647</v>
      </c>
      <c r="F23" s="841">
        <v>0</v>
      </c>
      <c r="G23" s="841">
        <v>78162</v>
      </c>
      <c r="H23" s="841">
        <v>234248</v>
      </c>
      <c r="I23" s="117"/>
    </row>
    <row r="24" spans="2:9" s="44" customFormat="1" ht="11.25" customHeight="1">
      <c r="B24" s="39"/>
      <c r="C24" s="1388"/>
      <c r="D24" s="314"/>
      <c r="E24" s="314"/>
      <c r="F24" s="314"/>
      <c r="G24" s="314"/>
      <c r="H24" s="314"/>
      <c r="I24" s="117"/>
    </row>
    <row r="25" spans="2:9" s="44" customFormat="1" ht="11.25" customHeight="1">
      <c r="B25" s="39"/>
      <c r="C25" s="1388"/>
      <c r="D25" s="314"/>
      <c r="E25" s="314"/>
      <c r="F25" s="314"/>
      <c r="G25" s="314"/>
      <c r="H25" s="314"/>
      <c r="I25" s="117"/>
    </row>
    <row r="26" spans="2:9" ht="11.25" customHeight="1">
      <c r="B26" s="12"/>
      <c r="D26" s="734"/>
      <c r="E26" s="3"/>
      <c r="F26" s="3"/>
      <c r="G26" s="3"/>
      <c r="H26" s="3"/>
      <c r="I26" s="3"/>
    </row>
    <row r="27" spans="2:9" ht="11.25" customHeight="1">
      <c r="B27" s="836" t="s">
        <v>802</v>
      </c>
      <c r="C27" s="836"/>
      <c r="D27" s="1134" t="s">
        <v>522</v>
      </c>
      <c r="E27" s="1134" t="s">
        <v>392</v>
      </c>
      <c r="F27" s="1134" t="s">
        <v>393</v>
      </c>
      <c r="G27" s="1134" t="s">
        <v>523</v>
      </c>
      <c r="H27" s="1134" t="s">
        <v>524</v>
      </c>
    </row>
    <row r="28" spans="2:9" ht="11.25" customHeight="1">
      <c r="B28" s="16"/>
      <c r="D28" s="657"/>
      <c r="E28" s="1884" t="s">
        <v>840</v>
      </c>
      <c r="F28" s="1884"/>
      <c r="G28" s="1884"/>
      <c r="H28" s="1884"/>
    </row>
    <row r="29" spans="2:9" ht="11.25" customHeight="1">
      <c r="B29" s="16"/>
      <c r="C29" s="303"/>
      <c r="E29" s="77" t="s">
        <v>841</v>
      </c>
      <c r="F29" s="77" t="s">
        <v>842</v>
      </c>
      <c r="G29" s="77" t="s">
        <v>843</v>
      </c>
      <c r="H29" s="77" t="s">
        <v>844</v>
      </c>
    </row>
    <row r="30" spans="2:9" ht="11.25" customHeight="1">
      <c r="B30" s="1890" t="s">
        <v>274</v>
      </c>
      <c r="C30" s="1891"/>
      <c r="D30" s="77" t="s">
        <v>2124</v>
      </c>
      <c r="E30" s="77" t="s">
        <v>845</v>
      </c>
      <c r="F30" s="77" t="s">
        <v>826</v>
      </c>
      <c r="G30" s="77" t="s">
        <v>826</v>
      </c>
      <c r="H30" s="77" t="s">
        <v>845</v>
      </c>
    </row>
    <row r="31" spans="2:9" ht="11.25" customHeight="1">
      <c r="B31" s="12">
        <v>1</v>
      </c>
      <c r="C31" s="837" t="s">
        <v>846</v>
      </c>
      <c r="D31" s="465">
        <v>2560471.2730000005</v>
      </c>
      <c r="E31" s="465">
        <v>2237644.7850000006</v>
      </c>
      <c r="F31" s="465"/>
      <c r="G31" s="465">
        <v>268382.19099999999</v>
      </c>
      <c r="H31" s="465">
        <v>179190.32</v>
      </c>
    </row>
    <row r="32" spans="2:9" ht="11.25" customHeight="1">
      <c r="B32" s="653">
        <v>2</v>
      </c>
      <c r="C32" s="695" t="s">
        <v>847</v>
      </c>
      <c r="D32" s="491">
        <v>-137879.53200000001</v>
      </c>
      <c r="E32" s="491">
        <v>-23024.758000000002</v>
      </c>
      <c r="F32" s="491"/>
      <c r="G32" s="491">
        <v>-114854.774</v>
      </c>
      <c r="H32" s="838"/>
    </row>
    <row r="33" spans="2:8" ht="11.25" customHeight="1">
      <c r="B33" s="2">
        <v>3</v>
      </c>
      <c r="C33" s="228" t="s">
        <v>848</v>
      </c>
      <c r="D33" s="112">
        <f>D31+D32</f>
        <v>2422591.7410000004</v>
      </c>
      <c r="E33" s="112">
        <v>2214620.0270000007</v>
      </c>
      <c r="F33" s="112"/>
      <c r="G33" s="112">
        <v>153527.41699999999</v>
      </c>
      <c r="H33" s="112">
        <f>H31+H32</f>
        <v>179190.32</v>
      </c>
    </row>
    <row r="34" spans="2:8" ht="11.25" customHeight="1">
      <c r="B34" s="12">
        <v>4</v>
      </c>
      <c r="C34" s="319" t="s">
        <v>849</v>
      </c>
      <c r="D34" s="112">
        <v>778420.14899999998</v>
      </c>
      <c r="E34" s="112">
        <v>388334.74400000001</v>
      </c>
      <c r="F34" s="112"/>
      <c r="G34" s="112"/>
      <c r="H34" s="486"/>
    </row>
    <row r="35" spans="2:8" ht="11.25" customHeight="1">
      <c r="B35" s="12">
        <v>5</v>
      </c>
      <c r="C35" s="319" t="s">
        <v>850</v>
      </c>
      <c r="D35" s="112">
        <v>2183.5880000000002</v>
      </c>
      <c r="E35" s="112">
        <v>2183.5880000000002</v>
      </c>
      <c r="F35" s="112"/>
      <c r="G35" s="112"/>
      <c r="H35" s="486"/>
    </row>
    <row r="36" spans="2:8" ht="11.25" customHeight="1">
      <c r="B36" s="12">
        <v>6</v>
      </c>
      <c r="C36" s="319" t="s">
        <v>851</v>
      </c>
      <c r="D36" s="112">
        <v>-121467</v>
      </c>
      <c r="E36" s="112"/>
      <c r="F36" s="112"/>
      <c r="G36" s="112">
        <v>-121467</v>
      </c>
      <c r="H36" s="486"/>
    </row>
    <row r="37" spans="2:8" ht="11.25" customHeight="1">
      <c r="B37" s="12">
        <v>7</v>
      </c>
      <c r="C37" s="319" t="s">
        <v>852</v>
      </c>
      <c r="D37" s="112">
        <v>9149</v>
      </c>
      <c r="E37" s="112">
        <f>8663+486</f>
        <v>9149</v>
      </c>
      <c r="F37" s="289"/>
      <c r="G37" s="112"/>
      <c r="H37" s="486"/>
    </row>
    <row r="38" spans="2:8" ht="11.25" customHeight="1">
      <c r="B38" s="2">
        <v>8</v>
      </c>
      <c r="C38" s="228" t="s">
        <v>853</v>
      </c>
      <c r="D38" s="112">
        <v>0</v>
      </c>
      <c r="E38" s="839"/>
      <c r="F38" s="112"/>
      <c r="G38" s="112"/>
      <c r="H38" s="486"/>
    </row>
    <row r="39" spans="2:8" ht="11.25" customHeight="1">
      <c r="B39" s="653">
        <v>9</v>
      </c>
      <c r="C39" s="319" t="s">
        <v>854</v>
      </c>
      <c r="D39" s="112">
        <v>37273</v>
      </c>
      <c r="E39" s="112"/>
      <c r="F39" s="112"/>
      <c r="G39" s="112">
        <v>37273</v>
      </c>
      <c r="H39" s="486"/>
    </row>
    <row r="40" spans="2:8" ht="11.25" customHeight="1">
      <c r="B40" s="1462">
        <v>10</v>
      </c>
      <c r="C40" s="840" t="s">
        <v>855</v>
      </c>
      <c r="D40" s="841">
        <f>SUM(D33:D39)</f>
        <v>3128150.4780000006</v>
      </c>
      <c r="E40" s="841">
        <v>2614287.3590000006</v>
      </c>
      <c r="F40" s="841"/>
      <c r="G40" s="841">
        <v>69333.416999999987</v>
      </c>
      <c r="H40" s="841">
        <v>179190.32</v>
      </c>
    </row>
    <row r="41" spans="2:8" ht="6" customHeight="1"/>
    <row r="42" spans="2:8">
      <c r="B42" s="503" t="s">
        <v>856</v>
      </c>
    </row>
    <row r="45" spans="2:8">
      <c r="B45" s="21"/>
    </row>
    <row r="46" spans="2:8">
      <c r="B46" s="21"/>
    </row>
    <row r="47" spans="2:8">
      <c r="B47" s="22"/>
    </row>
    <row r="48" spans="2:8">
      <c r="B48" s="12"/>
    </row>
    <row r="49" spans="2:2">
      <c r="B49" s="12"/>
    </row>
    <row r="50" spans="2:2">
      <c r="B50" s="12"/>
    </row>
    <row r="51" spans="2:2">
      <c r="B51" s="12"/>
    </row>
    <row r="52" spans="2:2">
      <c r="B52" s="12"/>
    </row>
    <row r="53" spans="2:2">
      <c r="B53" s="12"/>
    </row>
    <row r="54" spans="2:2">
      <c r="B54" s="12"/>
    </row>
    <row r="55" spans="2:2">
      <c r="B55" s="12"/>
    </row>
    <row r="56" spans="2:2">
      <c r="B56" s="24"/>
    </row>
    <row r="57" spans="2:2">
      <c r="B57" s="24"/>
    </row>
    <row r="58" spans="2:2">
      <c r="B58" s="24"/>
    </row>
    <row r="59" spans="2:2">
      <c r="B59" s="24"/>
    </row>
    <row r="60" spans="2:2">
      <c r="B60" s="24"/>
    </row>
    <row r="61" spans="2:2">
      <c r="B61" s="24"/>
    </row>
    <row r="62" spans="2:2">
      <c r="B62" s="24"/>
    </row>
    <row r="63" spans="2:2">
      <c r="B63" s="24"/>
    </row>
  </sheetData>
  <mergeCells count="6">
    <mergeCell ref="B30:C30"/>
    <mergeCell ref="B3:I3"/>
    <mergeCell ref="B7:H7"/>
    <mergeCell ref="E11:H11"/>
    <mergeCell ref="E28:H28"/>
    <mergeCell ref="B13:C13"/>
  </mergeCells>
  <hyperlinks>
    <hyperlink ref="B3" location="Contents!A1" display="Back to index page" xr:uid="{2CAC59E3-0B78-4C75-9337-8310632B02C1}"/>
  </hyperlinks>
  <pageMargins left="0.23622047244094491" right="0.23622047244094491" top="0.74803149606299213" bottom="0.74803149606299213" header="0.31496062992125984" footer="0.31496062992125984"/>
  <pageSetup paperSize="9" scale="6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E6A-60EE-4F09-B8CD-1180D47B9F0A}">
  <sheetPr codeName="Sheet7"/>
  <dimension ref="A1:N92"/>
  <sheetViews>
    <sheetView showGridLines="0" showRowColHeaders="0" zoomScaleNormal="100" workbookViewId="0"/>
  </sheetViews>
  <sheetFormatPr baseColWidth="10" defaultColWidth="11.42578125" defaultRowHeight="11.25"/>
  <cols>
    <col min="1" max="1" width="2.7109375" style="19" customWidth="1"/>
    <col min="2" max="2" width="28.42578125" style="3" customWidth="1"/>
    <col min="3" max="3" width="13.42578125" style="3" customWidth="1"/>
    <col min="4" max="4" width="13.42578125" style="803" customWidth="1"/>
    <col min="5" max="5" width="15.7109375" style="803" customWidth="1"/>
    <col min="6" max="6" width="15.7109375" style="3" customWidth="1"/>
    <col min="7" max="8" width="15.7109375" style="803" customWidth="1"/>
    <col min="9" max="9" width="2.5703125" style="803" customWidth="1"/>
    <col min="10" max="10" width="26" style="3" customWidth="1"/>
    <col min="11" max="11" width="11.42578125" style="31"/>
    <col min="12" max="12" width="13" style="31" bestFit="1" customWidth="1"/>
    <col min="13" max="16384" width="11.42578125" style="31"/>
  </cols>
  <sheetData>
    <row r="1" spans="1:12" s="10" customFormat="1" ht="11.25" customHeight="1">
      <c r="A1" s="7"/>
      <c r="B1" s="842"/>
      <c r="C1" s="842"/>
      <c r="D1" s="843"/>
      <c r="E1" s="843"/>
      <c r="F1" s="844"/>
      <c r="G1" s="845"/>
      <c r="H1" s="845"/>
      <c r="I1" s="845"/>
      <c r="J1" s="846"/>
    </row>
    <row r="2" spans="1:12" s="10" customFormat="1" ht="5.25" customHeight="1">
      <c r="A2" s="7"/>
      <c r="B2" s="842"/>
      <c r="C2" s="842"/>
      <c r="D2" s="843"/>
      <c r="E2" s="843"/>
      <c r="F2" s="844"/>
      <c r="G2" s="845"/>
      <c r="H2" s="845"/>
      <c r="I2" s="845"/>
      <c r="J2" s="846"/>
    </row>
    <row r="3" spans="1:12" s="12" customFormat="1" ht="12.75" customHeight="1">
      <c r="A3" s="11"/>
      <c r="B3" s="1896" t="s">
        <v>269</v>
      </c>
      <c r="C3" s="1896"/>
      <c r="D3" s="1896"/>
      <c r="E3" s="1896"/>
      <c r="F3" s="1896"/>
      <c r="G3" s="1896"/>
      <c r="H3" s="1896"/>
      <c r="I3" s="1204"/>
      <c r="J3" s="2"/>
    </row>
    <row r="4" spans="1:12" s="10" customFormat="1" ht="5.25" customHeight="1">
      <c r="A4" s="7"/>
      <c r="B4" s="842"/>
      <c r="C4" s="842"/>
      <c r="D4" s="843"/>
      <c r="E4" s="843"/>
      <c r="F4" s="844"/>
      <c r="G4" s="845"/>
      <c r="H4" s="845"/>
      <c r="I4" s="845"/>
      <c r="J4" s="846"/>
      <c r="K4" s="7"/>
      <c r="L4" s="7"/>
    </row>
    <row r="5" spans="1:12" s="6" customFormat="1" ht="15.75">
      <c r="A5" s="13"/>
      <c r="B5" s="1820" t="s">
        <v>2094</v>
      </c>
      <c r="C5"/>
      <c r="D5" s="804"/>
      <c r="E5" s="804"/>
      <c r="F5"/>
      <c r="G5" s="804"/>
      <c r="H5" s="804"/>
      <c r="I5" s="804"/>
      <c r="J5"/>
    </row>
    <row r="6" spans="1:12" s="6" customFormat="1" ht="11.25" customHeight="1">
      <c r="A6" s="13"/>
      <c r="B6" s="847"/>
      <c r="C6"/>
      <c r="D6" s="804"/>
      <c r="E6" s="804"/>
      <c r="F6"/>
      <c r="G6" s="804"/>
      <c r="H6" s="804"/>
      <c r="I6" s="804"/>
      <c r="J6"/>
    </row>
    <row r="7" spans="1:12" ht="11.25" customHeight="1">
      <c r="K7" s="6"/>
    </row>
    <row r="8" spans="1:12" ht="11.25" customHeight="1">
      <c r="D8" s="1849" t="s">
        <v>857</v>
      </c>
      <c r="E8" s="1897"/>
      <c r="F8" s="1897"/>
      <c r="G8" s="1897"/>
      <c r="H8" s="804"/>
      <c r="I8" s="804"/>
      <c r="K8" s="6"/>
    </row>
    <row r="9" spans="1:12" ht="11.25" customHeight="1">
      <c r="C9" s="802" t="s">
        <v>858</v>
      </c>
      <c r="D9" s="145"/>
      <c r="E9" s="145"/>
      <c r="G9" s="145" t="s">
        <v>859</v>
      </c>
      <c r="K9" s="3"/>
      <c r="L9" s="6"/>
    </row>
    <row r="10" spans="1:12" ht="11.25" customHeight="1">
      <c r="C10" s="802" t="s">
        <v>860</v>
      </c>
      <c r="D10" s="197" t="s">
        <v>861</v>
      </c>
      <c r="E10" s="145" t="s">
        <v>862</v>
      </c>
      <c r="F10" s="197"/>
      <c r="G10" s="145" t="s">
        <v>863</v>
      </c>
      <c r="H10" s="197"/>
      <c r="I10" s="197"/>
      <c r="K10" s="3"/>
      <c r="L10" s="6"/>
    </row>
    <row r="11" spans="1:12" ht="11.25" customHeight="1">
      <c r="B11" s="683" t="s">
        <v>864</v>
      </c>
      <c r="C11" s="848" t="s">
        <v>823</v>
      </c>
      <c r="D11" s="778" t="s">
        <v>823</v>
      </c>
      <c r="E11" s="559" t="s">
        <v>823</v>
      </c>
      <c r="F11" s="778" t="s">
        <v>865</v>
      </c>
      <c r="G11" s="1429" t="s">
        <v>2125</v>
      </c>
      <c r="H11" s="778" t="s">
        <v>866</v>
      </c>
      <c r="I11" s="778"/>
      <c r="J11" s="849" t="s">
        <v>867</v>
      </c>
      <c r="K11" s="3"/>
      <c r="L11" s="6"/>
    </row>
    <row r="12" spans="1:12" ht="11.25" customHeight="1">
      <c r="B12" s="327" t="s">
        <v>873</v>
      </c>
      <c r="C12" s="313" t="s">
        <v>869</v>
      </c>
      <c r="D12" s="1236" t="s">
        <v>870</v>
      </c>
      <c r="E12" s="145"/>
      <c r="F12" s="197"/>
      <c r="G12" s="145"/>
      <c r="H12" s="197"/>
      <c r="I12" s="197"/>
      <c r="J12" s="320" t="s">
        <v>1864</v>
      </c>
      <c r="K12" s="3"/>
      <c r="L12" s="6"/>
    </row>
    <row r="13" spans="1:12" ht="11.25" customHeight="1">
      <c r="A13" s="12"/>
      <c r="B13" s="313" t="s">
        <v>868</v>
      </c>
      <c r="C13" s="313" t="s">
        <v>869</v>
      </c>
      <c r="D13" s="1236" t="s">
        <v>870</v>
      </c>
      <c r="E13" s="1236"/>
      <c r="F13" s="1236"/>
      <c r="G13" s="1236"/>
      <c r="H13" s="1236"/>
      <c r="I13" s="1236"/>
      <c r="J13" s="313" t="s">
        <v>871</v>
      </c>
      <c r="K13" s="3"/>
      <c r="L13" s="6"/>
    </row>
    <row r="14" spans="1:12" ht="11.25" customHeight="1">
      <c r="A14" s="12"/>
      <c r="B14" s="313" t="s">
        <v>1860</v>
      </c>
      <c r="C14" s="313" t="s">
        <v>869</v>
      </c>
      <c r="D14" s="1236" t="s">
        <v>870</v>
      </c>
      <c r="E14" s="1236"/>
      <c r="F14" s="1236"/>
      <c r="G14" s="1236"/>
      <c r="H14" s="1236"/>
      <c r="I14" s="1236"/>
      <c r="J14" s="313" t="s">
        <v>871</v>
      </c>
      <c r="K14" s="3"/>
      <c r="L14" s="6"/>
    </row>
    <row r="15" spans="1:12" ht="11.25" customHeight="1">
      <c r="A15" s="12"/>
      <c r="B15" s="313" t="s">
        <v>1861</v>
      </c>
      <c r="C15" s="313" t="s">
        <v>869</v>
      </c>
      <c r="D15" s="1236" t="s">
        <v>870</v>
      </c>
      <c r="E15" s="1236"/>
      <c r="F15" s="1236"/>
      <c r="G15" s="1236"/>
      <c r="H15" s="1236"/>
      <c r="I15" s="1236"/>
      <c r="J15" s="313" t="s">
        <v>871</v>
      </c>
      <c r="K15" s="3"/>
      <c r="L15" s="6"/>
    </row>
    <row r="16" spans="1:12" ht="11.25" customHeight="1">
      <c r="A16" s="12"/>
      <c r="B16" s="313" t="s">
        <v>1862</v>
      </c>
      <c r="C16" s="313" t="s">
        <v>869</v>
      </c>
      <c r="D16" s="1236" t="s">
        <v>870</v>
      </c>
      <c r="E16" s="1236"/>
      <c r="F16" s="1236"/>
      <c r="G16" s="1236"/>
      <c r="H16" s="1236"/>
      <c r="I16" s="1236"/>
      <c r="J16" s="313" t="s">
        <v>871</v>
      </c>
      <c r="K16" s="3"/>
      <c r="L16" s="6"/>
    </row>
    <row r="17" spans="1:12" ht="11.25" customHeight="1">
      <c r="A17" s="12"/>
      <c r="B17" s="313" t="s">
        <v>2126</v>
      </c>
      <c r="C17" s="313" t="s">
        <v>869</v>
      </c>
      <c r="D17" s="1236" t="s">
        <v>870</v>
      </c>
      <c r="E17" s="1236"/>
      <c r="F17" s="1236"/>
      <c r="G17" s="1236"/>
      <c r="H17" s="1236"/>
      <c r="I17" s="1236"/>
      <c r="J17" s="313" t="s">
        <v>872</v>
      </c>
      <c r="K17" s="3"/>
      <c r="L17" s="6"/>
    </row>
    <row r="18" spans="1:12" ht="11.25" customHeight="1">
      <c r="A18" s="12"/>
      <c r="B18" s="313" t="s">
        <v>875</v>
      </c>
      <c r="C18" s="313" t="s">
        <v>869</v>
      </c>
      <c r="D18" s="1236" t="s">
        <v>870</v>
      </c>
      <c r="E18" s="1236"/>
      <c r="F18" s="1236"/>
      <c r="G18" s="1236"/>
      <c r="H18" s="1236"/>
      <c r="I18" s="1236"/>
      <c r="J18" s="313" t="s">
        <v>874</v>
      </c>
      <c r="K18" s="3"/>
      <c r="L18" s="6"/>
    </row>
    <row r="19" spans="1:12" ht="11.25" customHeight="1">
      <c r="A19" s="12"/>
      <c r="B19" s="313" t="s">
        <v>876</v>
      </c>
      <c r="C19" s="313" t="s">
        <v>869</v>
      </c>
      <c r="D19" s="1236" t="s">
        <v>870</v>
      </c>
      <c r="E19" s="1236"/>
      <c r="F19" s="1236"/>
      <c r="G19" s="1236"/>
      <c r="H19" s="1236"/>
      <c r="I19" s="1236"/>
      <c r="J19" s="313" t="s">
        <v>877</v>
      </c>
      <c r="K19" s="3"/>
      <c r="L19" s="6"/>
    </row>
    <row r="20" spans="1:12" ht="11.25" customHeight="1">
      <c r="A20" s="12"/>
      <c r="B20" s="313" t="s">
        <v>2127</v>
      </c>
      <c r="C20" s="313" t="s">
        <v>869</v>
      </c>
      <c r="D20" s="1236" t="s">
        <v>870</v>
      </c>
      <c r="E20" s="1236"/>
      <c r="F20" s="1236"/>
      <c r="G20" s="1236"/>
      <c r="H20" s="1236"/>
      <c r="I20" s="1236"/>
      <c r="J20" s="313" t="s">
        <v>872</v>
      </c>
      <c r="K20" s="3"/>
      <c r="L20" s="6"/>
    </row>
    <row r="21" spans="1:12" ht="11.25" customHeight="1">
      <c r="A21" s="12"/>
      <c r="B21" s="313" t="s">
        <v>2128</v>
      </c>
      <c r="C21" s="313" t="s">
        <v>869</v>
      </c>
      <c r="D21" s="1236" t="s">
        <v>870</v>
      </c>
      <c r="E21" s="1236"/>
      <c r="F21" s="1236"/>
      <c r="G21" s="1236"/>
      <c r="H21" s="1236"/>
      <c r="I21" s="1236"/>
      <c r="J21" s="313" t="s">
        <v>878</v>
      </c>
      <c r="K21" s="3"/>
      <c r="L21" s="6"/>
    </row>
    <row r="22" spans="1:12" ht="11.25" customHeight="1">
      <c r="A22" s="12"/>
      <c r="B22" s="313" t="s">
        <v>2129</v>
      </c>
      <c r="C22" s="313" t="s">
        <v>869</v>
      </c>
      <c r="D22" s="1236" t="s">
        <v>870</v>
      </c>
      <c r="E22" s="1236"/>
      <c r="F22" s="1236"/>
      <c r="G22" s="1236"/>
      <c r="H22" s="1236"/>
      <c r="I22" s="1236"/>
      <c r="J22" s="313" t="s">
        <v>879</v>
      </c>
      <c r="K22" s="3"/>
      <c r="L22" s="6"/>
    </row>
    <row r="23" spans="1:12" ht="11.25" customHeight="1">
      <c r="A23" s="12"/>
      <c r="B23" s="313" t="s">
        <v>2130</v>
      </c>
      <c r="C23" s="313" t="s">
        <v>869</v>
      </c>
      <c r="D23" s="1236" t="s">
        <v>870</v>
      </c>
      <c r="E23" s="1236"/>
      <c r="F23" s="1236"/>
      <c r="G23" s="1236"/>
      <c r="H23" s="1236"/>
      <c r="I23" s="1236"/>
      <c r="J23" s="313" t="s">
        <v>880</v>
      </c>
      <c r="K23" s="3"/>
      <c r="L23" s="6"/>
    </row>
    <row r="24" spans="1:12" ht="11.25" customHeight="1">
      <c r="A24" s="12"/>
      <c r="B24" s="313" t="s">
        <v>2131</v>
      </c>
      <c r="C24" s="313" t="s">
        <v>869</v>
      </c>
      <c r="D24" s="1236" t="s">
        <v>870</v>
      </c>
      <c r="E24" s="1236"/>
      <c r="F24" s="1236"/>
      <c r="G24" s="1236"/>
      <c r="H24" s="1236"/>
      <c r="I24" s="1236"/>
      <c r="J24" s="313" t="s">
        <v>880</v>
      </c>
      <c r="K24" s="3"/>
      <c r="L24" s="6"/>
    </row>
    <row r="25" spans="1:12" ht="11.25" customHeight="1">
      <c r="A25" s="12"/>
      <c r="B25" s="313" t="s">
        <v>2132</v>
      </c>
      <c r="C25" s="313" t="s">
        <v>869</v>
      </c>
      <c r="D25" s="1236" t="s">
        <v>870</v>
      </c>
      <c r="E25" s="1236"/>
      <c r="F25" s="1236"/>
      <c r="G25" s="1236"/>
      <c r="H25" s="1236"/>
      <c r="I25" s="1236"/>
      <c r="J25" s="313" t="s">
        <v>880</v>
      </c>
      <c r="K25" s="3"/>
      <c r="L25" s="6"/>
    </row>
    <row r="26" spans="1:12" ht="11.25" customHeight="1">
      <c r="A26" s="12"/>
      <c r="B26" s="313" t="s">
        <v>881</v>
      </c>
      <c r="C26" s="313" t="s">
        <v>869</v>
      </c>
      <c r="D26" s="1236"/>
      <c r="E26" s="1236"/>
      <c r="F26" s="1236"/>
      <c r="G26" s="1236"/>
      <c r="H26" s="1236" t="s">
        <v>870</v>
      </c>
      <c r="I26" s="1236"/>
      <c r="J26" s="313" t="s">
        <v>2139</v>
      </c>
      <c r="K26" s="3"/>
      <c r="L26" s="6"/>
    </row>
    <row r="27" spans="1:12" ht="11.25" customHeight="1">
      <c r="A27" s="12"/>
      <c r="B27" s="313" t="s">
        <v>882</v>
      </c>
      <c r="C27" s="313" t="s">
        <v>869</v>
      </c>
      <c r="D27" s="1236" t="s">
        <v>870</v>
      </c>
      <c r="E27" s="1236"/>
      <c r="F27" s="1236"/>
      <c r="G27" s="1236"/>
      <c r="H27" s="1236"/>
      <c r="I27" s="1236"/>
      <c r="J27" s="313" t="s">
        <v>874</v>
      </c>
      <c r="K27" s="3"/>
      <c r="L27" s="6"/>
    </row>
    <row r="28" spans="1:12" ht="11.25" customHeight="1">
      <c r="A28" s="12"/>
      <c r="B28" s="313" t="s">
        <v>2133</v>
      </c>
      <c r="C28" s="313" t="s">
        <v>869</v>
      </c>
      <c r="D28" s="1236" t="s">
        <v>870</v>
      </c>
      <c r="E28" s="1236"/>
      <c r="F28" s="1236"/>
      <c r="G28" s="1236"/>
      <c r="H28" s="1236"/>
      <c r="I28" s="1236"/>
      <c r="J28" s="313" t="s">
        <v>880</v>
      </c>
      <c r="K28" s="3"/>
      <c r="L28" s="6"/>
    </row>
    <row r="29" spans="1:12" ht="11.25" customHeight="1">
      <c r="A29" s="12"/>
      <c r="B29" s="313" t="s">
        <v>2134</v>
      </c>
      <c r="C29" s="313" t="s">
        <v>869</v>
      </c>
      <c r="D29" s="1236" t="s">
        <v>870</v>
      </c>
      <c r="E29" s="1236"/>
      <c r="F29" s="1236"/>
      <c r="G29" s="1236"/>
      <c r="H29" s="1236"/>
      <c r="I29" s="1236"/>
      <c r="J29" s="313" t="s">
        <v>878</v>
      </c>
      <c r="K29" s="3"/>
      <c r="L29" s="6"/>
    </row>
    <row r="30" spans="1:12" ht="11.25" customHeight="1">
      <c r="A30" s="12"/>
      <c r="B30" s="821" t="s">
        <v>2135</v>
      </c>
      <c r="C30" s="3" t="s">
        <v>869</v>
      </c>
      <c r="D30" s="145" t="s">
        <v>870</v>
      </c>
      <c r="E30" s="145"/>
      <c r="F30" s="145"/>
      <c r="G30" s="145"/>
      <c r="H30" s="145"/>
      <c r="I30" s="145"/>
      <c r="J30" s="313" t="s">
        <v>872</v>
      </c>
      <c r="K30" s="3"/>
      <c r="L30" s="6"/>
    </row>
    <row r="31" spans="1:12" ht="11.25" customHeight="1">
      <c r="A31" s="12"/>
      <c r="B31" s="821" t="s">
        <v>2136</v>
      </c>
      <c r="C31" s="3" t="s">
        <v>869</v>
      </c>
      <c r="D31" s="145" t="s">
        <v>870</v>
      </c>
      <c r="E31" s="145"/>
      <c r="F31" s="145"/>
      <c r="G31" s="145"/>
      <c r="H31" s="145"/>
      <c r="I31" s="145"/>
      <c r="J31" s="313" t="s">
        <v>872</v>
      </c>
      <c r="K31" s="3"/>
      <c r="L31" s="6"/>
    </row>
    <row r="32" spans="1:12" ht="11.25" customHeight="1">
      <c r="A32" s="12"/>
      <c r="B32" s="821" t="s">
        <v>2137</v>
      </c>
      <c r="C32" s="3" t="s">
        <v>869</v>
      </c>
      <c r="D32" s="145" t="s">
        <v>870</v>
      </c>
      <c r="E32" s="145"/>
      <c r="F32" s="145"/>
      <c r="G32" s="145"/>
      <c r="H32" s="145"/>
      <c r="I32" s="145"/>
      <c r="J32" s="802" t="s">
        <v>883</v>
      </c>
      <c r="K32" s="3"/>
      <c r="L32" s="6"/>
    </row>
    <row r="33" spans="1:14" ht="11.25" customHeight="1">
      <c r="A33" s="12"/>
      <c r="B33" s="3" t="s">
        <v>357</v>
      </c>
      <c r="C33" s="3" t="s">
        <v>869</v>
      </c>
      <c r="D33" s="145" t="s">
        <v>870</v>
      </c>
      <c r="E33" s="145"/>
      <c r="F33" s="145"/>
      <c r="G33" s="145"/>
      <c r="H33" s="145"/>
      <c r="I33" s="145"/>
      <c r="J33" s="802" t="s">
        <v>874</v>
      </c>
      <c r="K33" s="3"/>
      <c r="L33" s="6"/>
    </row>
    <row r="34" spans="1:14" ht="11.25" customHeight="1">
      <c r="A34" s="12"/>
      <c r="B34" s="821" t="s">
        <v>2138</v>
      </c>
      <c r="C34" s="3" t="s">
        <v>869</v>
      </c>
      <c r="D34" s="145" t="s">
        <v>870</v>
      </c>
      <c r="E34" s="145"/>
      <c r="F34" s="145"/>
      <c r="G34" s="145"/>
      <c r="H34" s="145"/>
      <c r="I34" s="145"/>
      <c r="J34" s="802" t="s">
        <v>884</v>
      </c>
      <c r="K34" s="3"/>
      <c r="L34" s="6"/>
    </row>
    <row r="35" spans="1:14" ht="11.25" customHeight="1">
      <c r="A35" s="12"/>
      <c r="B35" s="313" t="s">
        <v>885</v>
      </c>
      <c r="C35" s="313" t="s">
        <v>865</v>
      </c>
      <c r="D35" s="1236"/>
      <c r="E35" s="1236"/>
      <c r="F35" s="1236"/>
      <c r="G35" s="1236"/>
      <c r="H35" s="1236" t="s">
        <v>870</v>
      </c>
      <c r="I35" s="1236"/>
      <c r="J35" s="313" t="s">
        <v>2140</v>
      </c>
      <c r="K35" s="3"/>
      <c r="L35" s="6"/>
    </row>
    <row r="36" spans="1:14" ht="11.25" customHeight="1">
      <c r="A36" s="12"/>
      <c r="B36" s="3" t="s">
        <v>886</v>
      </c>
      <c r="C36" s="3" t="s">
        <v>865</v>
      </c>
      <c r="D36" s="145"/>
      <c r="E36" s="145" t="s">
        <v>870</v>
      </c>
      <c r="F36" s="145"/>
      <c r="G36" s="145"/>
      <c r="H36" s="145"/>
      <c r="I36" s="145"/>
      <c r="J36" s="802" t="s">
        <v>887</v>
      </c>
      <c r="K36" s="3"/>
      <c r="L36" s="6"/>
      <c r="M36" s="459"/>
      <c r="N36" s="459"/>
    </row>
    <row r="37" spans="1:14" ht="11.25" customHeight="1">
      <c r="A37" s="12"/>
      <c r="B37" s="3" t="s">
        <v>888</v>
      </c>
      <c r="C37" s="3" t="s">
        <v>869</v>
      </c>
      <c r="D37" s="145" t="s">
        <v>870</v>
      </c>
      <c r="E37" s="145"/>
      <c r="F37" s="145"/>
      <c r="G37" s="145"/>
      <c r="H37" s="145"/>
      <c r="I37" s="145"/>
      <c r="J37" s="313" t="s">
        <v>872</v>
      </c>
      <c r="K37" s="3"/>
      <c r="L37" s="6"/>
      <c r="M37" s="459"/>
      <c r="N37" s="459"/>
    </row>
    <row r="38" spans="1:14" ht="11.25" customHeight="1">
      <c r="A38" s="12"/>
      <c r="B38" s="3" t="s">
        <v>889</v>
      </c>
      <c r="C38" s="3" t="s">
        <v>865</v>
      </c>
      <c r="D38" s="145"/>
      <c r="E38" s="145" t="s">
        <v>870</v>
      </c>
      <c r="F38" s="145"/>
      <c r="G38" s="145"/>
      <c r="H38" s="145"/>
      <c r="I38" s="145"/>
      <c r="J38" s="313" t="s">
        <v>890</v>
      </c>
      <c r="K38" s="3"/>
      <c r="L38" s="6"/>
      <c r="M38" s="459"/>
      <c r="N38" s="459"/>
    </row>
    <row r="39" spans="1:14" ht="11.25" customHeight="1">
      <c r="A39" s="12"/>
      <c r="B39" s="3" t="s">
        <v>891</v>
      </c>
      <c r="C39" s="3" t="s">
        <v>865</v>
      </c>
      <c r="D39" s="145"/>
      <c r="E39" s="145" t="s">
        <v>870</v>
      </c>
      <c r="F39" s="145"/>
      <c r="G39" s="145"/>
      <c r="H39" s="145"/>
      <c r="I39" s="145"/>
      <c r="J39" s="802" t="s">
        <v>879</v>
      </c>
      <c r="K39" s="3"/>
      <c r="L39" s="6"/>
      <c r="M39" s="459"/>
      <c r="N39" s="459"/>
    </row>
    <row r="40" spans="1:14" ht="11.25" customHeight="1">
      <c r="A40" s="12"/>
      <c r="B40" s="3" t="s">
        <v>892</v>
      </c>
      <c r="C40" s="3" t="s">
        <v>869</v>
      </c>
      <c r="D40" s="145" t="s">
        <v>870</v>
      </c>
      <c r="E40" s="145"/>
      <c r="F40" s="145"/>
      <c r="G40" s="145"/>
      <c r="H40" s="145"/>
      <c r="I40" s="145"/>
      <c r="J40" s="802" t="s">
        <v>879</v>
      </c>
      <c r="K40" s="3"/>
      <c r="L40" s="6"/>
      <c r="M40" s="459"/>
      <c r="N40" s="459"/>
    </row>
    <row r="41" spans="1:14" ht="11.25" customHeight="1">
      <c r="A41" s="12"/>
      <c r="B41" s="313" t="s">
        <v>893</v>
      </c>
      <c r="C41" s="313" t="s">
        <v>869</v>
      </c>
      <c r="D41" s="1236"/>
      <c r="E41" s="1236"/>
      <c r="F41" s="1236"/>
      <c r="G41" s="1236" t="s">
        <v>870</v>
      </c>
      <c r="H41" s="1236"/>
      <c r="I41" s="1236"/>
      <c r="J41" s="313" t="s">
        <v>2141</v>
      </c>
      <c r="K41" s="3"/>
      <c r="L41" s="6"/>
      <c r="M41" s="459"/>
      <c r="N41" s="459"/>
    </row>
    <row r="42" spans="1:14" ht="11.25" customHeight="1">
      <c r="A42" s="12"/>
      <c r="B42" s="3" t="s">
        <v>894</v>
      </c>
      <c r="C42" s="3" t="s">
        <v>865</v>
      </c>
      <c r="D42" s="145"/>
      <c r="E42" s="145"/>
      <c r="F42" s="145"/>
      <c r="G42" s="145" t="s">
        <v>870</v>
      </c>
      <c r="H42" s="145"/>
      <c r="I42" s="145"/>
      <c r="J42" s="313" t="s">
        <v>2141</v>
      </c>
      <c r="K42" s="3"/>
      <c r="L42" s="6"/>
      <c r="M42" s="459"/>
      <c r="N42" s="459"/>
    </row>
    <row r="43" spans="1:14" ht="11.25" customHeight="1">
      <c r="A43" s="12"/>
      <c r="B43" s="3" t="s">
        <v>895</v>
      </c>
      <c r="C43" s="3" t="s">
        <v>869</v>
      </c>
      <c r="D43" s="145"/>
      <c r="E43" s="145"/>
      <c r="F43" s="145"/>
      <c r="G43" s="145" t="s">
        <v>870</v>
      </c>
      <c r="H43" s="145"/>
      <c r="I43" s="145"/>
      <c r="J43" s="313" t="s">
        <v>2141</v>
      </c>
      <c r="K43" s="3"/>
      <c r="L43" s="6"/>
      <c r="M43" s="459"/>
      <c r="N43" s="459"/>
    </row>
    <row r="44" spans="1:14" ht="11.25" customHeight="1">
      <c r="A44" s="12"/>
      <c r="B44" s="3" t="s">
        <v>896</v>
      </c>
      <c r="C44" s="3" t="s">
        <v>869</v>
      </c>
      <c r="D44" s="145"/>
      <c r="E44" s="145"/>
      <c r="F44" s="145"/>
      <c r="G44" s="145" t="s">
        <v>870</v>
      </c>
      <c r="H44" s="145"/>
      <c r="I44" s="145"/>
      <c r="J44" s="313" t="s">
        <v>2141</v>
      </c>
      <c r="K44" s="3"/>
      <c r="L44" s="6"/>
      <c r="M44" s="459"/>
      <c r="N44" s="459"/>
    </row>
    <row r="45" spans="1:14" ht="11.25" customHeight="1">
      <c r="A45" s="12"/>
      <c r="B45" s="3" t="s">
        <v>1863</v>
      </c>
      <c r="C45" s="3" t="s">
        <v>869</v>
      </c>
      <c r="D45" s="145"/>
      <c r="E45" s="145"/>
      <c r="F45" s="145"/>
      <c r="G45" s="145" t="s">
        <v>870</v>
      </c>
      <c r="H45" s="145"/>
      <c r="I45" s="145"/>
      <c r="J45" s="313" t="s">
        <v>2141</v>
      </c>
      <c r="K45" s="3"/>
      <c r="L45" s="6"/>
    </row>
    <row r="46" spans="1:14" ht="11.25" customHeight="1">
      <c r="A46" s="12"/>
      <c r="B46" s="3" t="s">
        <v>897</v>
      </c>
      <c r="C46" s="3" t="s">
        <v>869</v>
      </c>
      <c r="D46" s="145"/>
      <c r="E46" s="145"/>
      <c r="F46" s="145"/>
      <c r="G46" s="145" t="s">
        <v>870</v>
      </c>
      <c r="H46" s="145"/>
      <c r="I46" s="145"/>
      <c r="J46" s="313" t="s">
        <v>2141</v>
      </c>
      <c r="K46" s="3"/>
      <c r="L46" s="6"/>
    </row>
    <row r="47" spans="1:14" ht="11.25" customHeight="1">
      <c r="A47" s="12"/>
      <c r="B47" s="3" t="s">
        <v>898</v>
      </c>
      <c r="C47" s="3" t="s">
        <v>865</v>
      </c>
      <c r="D47" s="145"/>
      <c r="E47" s="145"/>
      <c r="F47" s="145"/>
      <c r="G47" s="145" t="s">
        <v>870</v>
      </c>
      <c r="H47" s="145"/>
      <c r="I47" s="145"/>
      <c r="J47" s="313" t="s">
        <v>2141</v>
      </c>
      <c r="K47" s="3"/>
      <c r="L47" s="6"/>
    </row>
    <row r="48" spans="1:14" ht="11.25" customHeight="1">
      <c r="A48" s="12"/>
      <c r="B48" s="3" t="s">
        <v>899</v>
      </c>
      <c r="C48" s="3" t="s">
        <v>869</v>
      </c>
      <c r="D48" s="145"/>
      <c r="E48" s="145"/>
      <c r="F48" s="145"/>
      <c r="G48" s="145" t="s">
        <v>870</v>
      </c>
      <c r="H48" s="145"/>
      <c r="I48" s="145"/>
      <c r="J48" s="313" t="s">
        <v>2141</v>
      </c>
      <c r="K48" s="3"/>
      <c r="L48" s="6"/>
      <c r="M48" s="459"/>
      <c r="N48" s="459"/>
    </row>
    <row r="49" spans="1:14" ht="11.25" customHeight="1">
      <c r="A49" s="12"/>
      <c r="B49" s="3" t="s">
        <v>900</v>
      </c>
      <c r="C49" s="3" t="s">
        <v>865</v>
      </c>
      <c r="D49" s="145"/>
      <c r="E49" s="145" t="s">
        <v>870</v>
      </c>
      <c r="F49" s="145"/>
      <c r="G49" s="145"/>
      <c r="H49" s="145"/>
      <c r="I49" s="145"/>
      <c r="J49" s="313" t="s">
        <v>901</v>
      </c>
      <c r="K49" s="3"/>
      <c r="L49" s="6"/>
      <c r="M49" s="459"/>
      <c r="N49" s="459"/>
    </row>
    <row r="50" spans="1:14" ht="11.25" customHeight="1">
      <c r="A50" s="12"/>
      <c r="B50" s="3" t="s">
        <v>902</v>
      </c>
      <c r="C50" s="3" t="s">
        <v>869</v>
      </c>
      <c r="D50" s="145"/>
      <c r="E50" s="145"/>
      <c r="F50" s="145"/>
      <c r="G50" s="145" t="s">
        <v>870</v>
      </c>
      <c r="H50" s="145"/>
      <c r="I50" s="145"/>
      <c r="J50" s="313" t="s">
        <v>2141</v>
      </c>
      <c r="K50" s="3"/>
      <c r="L50" s="6"/>
      <c r="M50" s="509"/>
      <c r="N50" s="509"/>
    </row>
    <row r="51" spans="1:14" ht="11.25" customHeight="1">
      <c r="A51" s="12"/>
      <c r="B51" s="3" t="s">
        <v>903</v>
      </c>
      <c r="C51" s="3" t="s">
        <v>869</v>
      </c>
      <c r="D51" s="145"/>
      <c r="E51" s="145"/>
      <c r="F51" s="145"/>
      <c r="G51" s="145" t="s">
        <v>870</v>
      </c>
      <c r="H51" s="145"/>
      <c r="I51" s="145"/>
      <c r="J51" s="313" t="s">
        <v>2141</v>
      </c>
      <c r="K51" s="3"/>
      <c r="L51" s="6"/>
      <c r="M51" s="459"/>
      <c r="N51" s="459"/>
    </row>
    <row r="52" spans="1:14" ht="11.25" customHeight="1">
      <c r="A52" s="12"/>
      <c r="B52" s="815" t="s">
        <v>904</v>
      </c>
      <c r="C52" s="815" t="s">
        <v>869</v>
      </c>
      <c r="D52" s="559"/>
      <c r="E52" s="559"/>
      <c r="F52" s="559"/>
      <c r="G52" s="559" t="s">
        <v>870</v>
      </c>
      <c r="H52" s="559"/>
      <c r="I52" s="559"/>
      <c r="J52" s="313" t="s">
        <v>2141</v>
      </c>
      <c r="K52" s="3"/>
      <c r="L52" s="6"/>
      <c r="M52" s="459"/>
      <c r="N52" s="459"/>
    </row>
    <row r="53" spans="1:14" ht="6" customHeight="1">
      <c r="A53" s="12"/>
      <c r="K53" s="459"/>
    </row>
    <row r="54" spans="1:14" ht="22.5" customHeight="1">
      <c r="A54" s="12"/>
      <c r="B54" s="1898" t="s">
        <v>1885</v>
      </c>
      <c r="C54" s="1898"/>
      <c r="D54" s="1898"/>
      <c r="E54" s="1898"/>
      <c r="F54" s="1898"/>
      <c r="G54" s="1898"/>
      <c r="H54" s="1898"/>
      <c r="I54" s="1878"/>
      <c r="J54" s="1878"/>
      <c r="K54" s="459"/>
    </row>
    <row r="55" spans="1:14" ht="11.25" customHeight="1">
      <c r="A55" s="1351"/>
      <c r="B55" s="1352" t="s">
        <v>1993</v>
      </c>
      <c r="C55" s="1353"/>
      <c r="D55" s="1354"/>
      <c r="E55" s="1354"/>
      <c r="F55" s="1353"/>
      <c r="G55" s="1354"/>
      <c r="H55" s="1354"/>
      <c r="I55" s="1354"/>
      <c r="J55" s="1355"/>
      <c r="K55" s="1356"/>
      <c r="L55" s="1356"/>
      <c r="M55" s="1356"/>
      <c r="N55" s="1356"/>
    </row>
    <row r="56" spans="1:14" ht="11.45" customHeight="1">
      <c r="A56" s="12"/>
      <c r="B56" s="413" t="s">
        <v>1992</v>
      </c>
      <c r="C56" s="443"/>
      <c r="D56" s="850"/>
      <c r="E56" s="850"/>
      <c r="F56" s="443"/>
      <c r="G56" s="850"/>
      <c r="H56" s="850"/>
      <c r="I56" s="850"/>
    </row>
    <row r="57" spans="1:14">
      <c r="A57" s="12"/>
    </row>
    <row r="58" spans="1:14">
      <c r="A58" s="12"/>
    </row>
    <row r="59" spans="1:14">
      <c r="A59" s="12"/>
    </row>
    <row r="60" spans="1:14">
      <c r="A60" s="12"/>
    </row>
    <row r="61" spans="1:14">
      <c r="A61" s="12"/>
    </row>
    <row r="62" spans="1:14">
      <c r="A62" s="12"/>
    </row>
    <row r="63" spans="1:14">
      <c r="A63" s="12"/>
    </row>
    <row r="64" spans="1:14">
      <c r="A64" s="12"/>
    </row>
    <row r="65" spans="1:1">
      <c r="A65" s="12"/>
    </row>
    <row r="66" spans="1:1">
      <c r="A66" s="12"/>
    </row>
    <row r="67" spans="1:1">
      <c r="A67" s="12"/>
    </row>
    <row r="74" spans="1:1">
      <c r="A74" s="21"/>
    </row>
    <row r="75" spans="1:1">
      <c r="A75" s="21"/>
    </row>
    <row r="76" spans="1:1">
      <c r="A76" s="22"/>
    </row>
    <row r="77" spans="1:1">
      <c r="A77" s="12"/>
    </row>
    <row r="78" spans="1:1">
      <c r="A78" s="12"/>
    </row>
    <row r="79" spans="1:1">
      <c r="A79" s="12"/>
    </row>
    <row r="80" spans="1:1">
      <c r="A80" s="12"/>
    </row>
    <row r="81" spans="1:1">
      <c r="A81" s="12"/>
    </row>
    <row r="82" spans="1:1">
      <c r="A82" s="12"/>
    </row>
    <row r="83" spans="1:1">
      <c r="A83" s="12"/>
    </row>
    <row r="84" spans="1:1">
      <c r="A84" s="12"/>
    </row>
    <row r="85" spans="1:1">
      <c r="A85" s="24"/>
    </row>
    <row r="86" spans="1:1">
      <c r="A86" s="24"/>
    </row>
    <row r="87" spans="1:1">
      <c r="A87" s="24"/>
    </row>
    <row r="88" spans="1:1">
      <c r="A88" s="24"/>
    </row>
    <row r="89" spans="1:1">
      <c r="A89" s="24"/>
    </row>
    <row r="90" spans="1:1">
      <c r="A90" s="24"/>
    </row>
    <row r="91" spans="1:1">
      <c r="A91" s="24"/>
    </row>
    <row r="92" spans="1:1">
      <c r="A92" s="24"/>
    </row>
  </sheetData>
  <mergeCells count="3">
    <mergeCell ref="B3:H3"/>
    <mergeCell ref="D8:G8"/>
    <mergeCell ref="B54:J54"/>
  </mergeCells>
  <hyperlinks>
    <hyperlink ref="B3" location="Contents!A1" display="Back to index page" xr:uid="{C5952CB4-9C50-4DC7-9798-3732BCC7E810}"/>
    <hyperlink ref="B3:H3" location="CONTENTS!A1" display="Back to contents page" xr:uid="{F7BFF2E3-40DB-4377-BFD2-8D04BBE6F360}"/>
  </hyperlinks>
  <pageMargins left="0.23622047244094491" right="0.23622047244094491" top="0.74803149606299213" bottom="0.74803149606299213" header="0.31496062992125984" footer="0.31496062992125984"/>
  <pageSetup paperSize="9" scale="54" orientation="landscape" r:id="rId1"/>
  <rowBreaks count="1" manualBreakCount="1">
    <brk id="5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540-FC9A-4A61-9A8A-E50EDADD5EF4}">
  <sheetPr codeName="Sheet9"/>
  <dimension ref="B1:S42"/>
  <sheetViews>
    <sheetView showGridLines="0" showRowColHeaders="0" workbookViewId="0"/>
  </sheetViews>
  <sheetFormatPr baseColWidth="10" defaultColWidth="11.42578125" defaultRowHeight="14.25"/>
  <cols>
    <col min="1" max="1" width="2.7109375" style="75" customWidth="1"/>
    <col min="2" max="2" width="4.85546875" style="75" customWidth="1"/>
    <col min="3" max="3" width="40.7109375" style="75" customWidth="1"/>
    <col min="4" max="7" width="11.42578125" style="75"/>
    <col min="8" max="8" width="13.7109375" style="75" customWidth="1"/>
    <col min="9" max="11" width="11.42578125" style="75"/>
    <col min="12" max="12" width="14.28515625" style="75" customWidth="1"/>
    <col min="13" max="13" width="14.42578125" style="75" bestFit="1" customWidth="1"/>
    <col min="14" max="14" width="12.7109375" style="75" bestFit="1" customWidth="1"/>
    <col min="15" max="17" width="11.42578125" style="75"/>
    <col min="18" max="18" width="14.42578125" style="75" bestFit="1" customWidth="1"/>
    <col min="19" max="16384" width="11.42578125" style="75"/>
  </cols>
  <sheetData>
    <row r="1" spans="2:15" ht="11.25" customHeight="1"/>
    <row r="2" spans="2:15" ht="5.25" customHeight="1"/>
    <row r="3" spans="2:15" ht="12.75" customHeight="1">
      <c r="B3" s="1840" t="s">
        <v>269</v>
      </c>
      <c r="C3" s="1840"/>
      <c r="D3" s="1840"/>
      <c r="E3" s="1840"/>
      <c r="F3" s="1840"/>
      <c r="G3" s="1840"/>
      <c r="H3" s="1840"/>
      <c r="I3" s="318"/>
    </row>
    <row r="4" spans="2:15" ht="5.25" customHeight="1"/>
    <row r="5" spans="2:15" s="851" customFormat="1" ht="15.75" customHeight="1">
      <c r="B5" s="1815" t="s">
        <v>2095</v>
      </c>
      <c r="D5" s="852"/>
      <c r="E5" s="14"/>
    </row>
    <row r="6" spans="2:15" ht="11.25" customHeight="1"/>
    <row r="7" spans="2:15" ht="22.5" customHeight="1">
      <c r="B7" s="1875" t="s">
        <v>2291</v>
      </c>
      <c r="C7" s="1875"/>
      <c r="D7" s="1875"/>
      <c r="E7" s="1875"/>
      <c r="F7" s="1875"/>
      <c r="G7" s="1875"/>
      <c r="H7" s="1875"/>
      <c r="I7" s="1875"/>
      <c r="J7" s="1875"/>
      <c r="K7" s="1875"/>
      <c r="L7" s="1875"/>
      <c r="M7" s="1875"/>
      <c r="N7" s="1875"/>
      <c r="O7" s="1875"/>
    </row>
    <row r="8" spans="2:15" ht="11.25" customHeight="1">
      <c r="B8" s="327"/>
      <c r="C8" s="327"/>
      <c r="D8" s="327"/>
      <c r="E8" s="327"/>
      <c r="F8" s="327"/>
      <c r="G8" s="327"/>
      <c r="H8" s="327"/>
      <c r="I8" s="327"/>
      <c r="J8" s="327"/>
      <c r="K8" s="327"/>
      <c r="L8" s="327"/>
      <c r="M8" s="327"/>
      <c r="N8" s="327"/>
      <c r="O8" s="327"/>
    </row>
    <row r="9" spans="2:15" ht="11.25" customHeight="1"/>
    <row r="10" spans="2:15" ht="11.25" customHeight="1">
      <c r="B10" s="1899" t="s">
        <v>905</v>
      </c>
      <c r="C10" s="1900"/>
      <c r="D10" s="853" t="s">
        <v>522</v>
      </c>
      <c r="E10" s="853" t="s">
        <v>392</v>
      </c>
      <c r="F10" s="853" t="s">
        <v>393</v>
      </c>
      <c r="G10" s="853" t="s">
        <v>523</v>
      </c>
      <c r="H10" s="853" t="s">
        <v>524</v>
      </c>
      <c r="I10" s="853" t="s">
        <v>2037</v>
      </c>
      <c r="J10" s="853" t="s">
        <v>2038</v>
      </c>
      <c r="K10" s="853" t="s">
        <v>2039</v>
      </c>
      <c r="L10" s="853" t="s">
        <v>2040</v>
      </c>
      <c r="M10" s="853" t="s">
        <v>525</v>
      </c>
      <c r="N10" s="853" t="s">
        <v>526</v>
      </c>
      <c r="O10" s="853" t="s">
        <v>527</v>
      </c>
    </row>
    <row r="11" spans="2:15" ht="11.25" customHeight="1">
      <c r="I11" s="1901" t="s">
        <v>906</v>
      </c>
      <c r="J11" s="1901"/>
      <c r="M11" s="1902" t="s">
        <v>907</v>
      </c>
      <c r="N11" s="1903"/>
      <c r="O11" s="1903"/>
    </row>
    <row r="12" spans="2:15" ht="11.25" customHeight="1">
      <c r="D12" s="70"/>
      <c r="E12" s="70"/>
      <c r="F12" s="70"/>
      <c r="G12" s="70"/>
      <c r="H12" s="70"/>
      <c r="I12" s="854" t="s">
        <v>908</v>
      </c>
      <c r="J12" s="855" t="s">
        <v>909</v>
      </c>
      <c r="K12" s="856" t="s">
        <v>2035</v>
      </c>
      <c r="L12" s="1423"/>
      <c r="M12" s="857" t="s">
        <v>910</v>
      </c>
      <c r="N12" s="249" t="s">
        <v>951</v>
      </c>
      <c r="O12" s="249" t="s">
        <v>951</v>
      </c>
    </row>
    <row r="13" spans="2:15" ht="11.25" customHeight="1">
      <c r="B13" s="466" t="s">
        <v>274</v>
      </c>
      <c r="E13" s="1902" t="s">
        <v>911</v>
      </c>
      <c r="F13" s="1903"/>
      <c r="G13" s="1903"/>
      <c r="H13" s="1903"/>
      <c r="I13" s="470" t="s">
        <v>912</v>
      </c>
      <c r="J13" s="249" t="s">
        <v>913</v>
      </c>
      <c r="K13" s="856" t="s">
        <v>2036</v>
      </c>
      <c r="L13" s="856" t="s">
        <v>2033</v>
      </c>
      <c r="M13" s="856" t="s">
        <v>914</v>
      </c>
      <c r="N13" s="249" t="s">
        <v>1888</v>
      </c>
      <c r="O13" s="249" t="s">
        <v>1888</v>
      </c>
    </row>
    <row r="14" spans="2:15" ht="11.25" customHeight="1">
      <c r="B14" s="858"/>
      <c r="C14" s="683" t="s">
        <v>915</v>
      </c>
      <c r="D14" s="584" t="s">
        <v>377</v>
      </c>
      <c r="E14" s="584" t="s">
        <v>916</v>
      </c>
      <c r="F14" s="584" t="s">
        <v>917</v>
      </c>
      <c r="G14" s="584" t="s">
        <v>918</v>
      </c>
      <c r="H14" s="584" t="s">
        <v>919</v>
      </c>
      <c r="I14" s="720" t="s">
        <v>920</v>
      </c>
      <c r="J14" s="584" t="s">
        <v>920</v>
      </c>
      <c r="K14" s="859" t="s">
        <v>921</v>
      </c>
      <c r="L14" s="859" t="s">
        <v>2034</v>
      </c>
      <c r="M14" s="859" t="s">
        <v>921</v>
      </c>
      <c r="N14" s="584" t="s">
        <v>1887</v>
      </c>
      <c r="O14" s="584" t="s">
        <v>1889</v>
      </c>
    </row>
    <row r="15" spans="2:15" ht="11.25" customHeight="1">
      <c r="B15" s="307">
        <v>1</v>
      </c>
      <c r="C15" s="327" t="s">
        <v>923</v>
      </c>
      <c r="D15" s="860"/>
      <c r="E15" s="860">
        <v>15.113</v>
      </c>
      <c r="F15" s="860"/>
      <c r="G15" s="860">
        <v>115.69726799999999</v>
      </c>
      <c r="H15" s="860"/>
      <c r="I15" s="860"/>
      <c r="J15" s="860"/>
      <c r="K15" s="860">
        <f>SUM(D15:H15)</f>
        <v>130.81026800000001</v>
      </c>
      <c r="L15" s="860"/>
      <c r="M15" s="860">
        <v>130.81026800000001</v>
      </c>
      <c r="N15" s="860">
        <v>93.209000000000003</v>
      </c>
      <c r="O15" s="860">
        <v>37.601267999999997</v>
      </c>
    </row>
    <row r="16" spans="2:15" ht="11.25" customHeight="1">
      <c r="B16" s="307">
        <v>3</v>
      </c>
      <c r="C16" s="327" t="s">
        <v>924</v>
      </c>
      <c r="D16" s="860">
        <v>11.267715000000001</v>
      </c>
      <c r="E16" s="860">
        <v>30.045000000000002</v>
      </c>
      <c r="F16" s="860">
        <v>0.32450200000000001</v>
      </c>
      <c r="G16" s="860">
        <v>47.085272000000003</v>
      </c>
      <c r="H16" s="860">
        <v>5.0000000000000001E-3</v>
      </c>
      <c r="I16" s="860"/>
      <c r="J16" s="860"/>
      <c r="K16" s="860">
        <f t="shared" ref="K16:K20" si="0">SUM(D16:H16)</f>
        <v>88.727489000000006</v>
      </c>
      <c r="L16" s="860"/>
      <c r="M16" s="860">
        <v>88.727489000000006</v>
      </c>
      <c r="N16" s="860">
        <v>71.090999999999994</v>
      </c>
      <c r="O16" s="860">
        <v>17.636489000000001</v>
      </c>
    </row>
    <row r="17" spans="2:19" ht="11.25" customHeight="1">
      <c r="B17" s="307">
        <v>4</v>
      </c>
      <c r="C17" s="327" t="s">
        <v>925</v>
      </c>
      <c r="D17" s="860"/>
      <c r="E17" s="860">
        <v>564.70379300000002</v>
      </c>
      <c r="F17" s="860"/>
      <c r="G17" s="860">
        <v>78.651464000000004</v>
      </c>
      <c r="H17" s="860"/>
      <c r="I17" s="861"/>
      <c r="J17" s="861"/>
      <c r="K17" s="860">
        <f t="shared" si="0"/>
        <v>643.35525700000005</v>
      </c>
      <c r="L17" s="860"/>
      <c r="M17" s="860">
        <v>643.35525700000005</v>
      </c>
      <c r="N17" s="860">
        <v>195.88499999999999</v>
      </c>
      <c r="O17" s="860">
        <v>447.470257</v>
      </c>
    </row>
    <row r="18" spans="2:19" ht="11.25" customHeight="1">
      <c r="B18" s="307">
        <v>5</v>
      </c>
      <c r="C18" s="327" t="s">
        <v>926</v>
      </c>
      <c r="D18" s="860"/>
      <c r="E18" s="860"/>
      <c r="F18" s="860"/>
      <c r="G18" s="860"/>
      <c r="H18" s="860"/>
      <c r="I18" s="861"/>
      <c r="J18" s="861"/>
      <c r="K18" s="860"/>
      <c r="L18" s="860"/>
      <c r="M18" s="860"/>
      <c r="N18" s="860"/>
      <c r="O18" s="860"/>
    </row>
    <row r="19" spans="2:19" ht="11.25" customHeight="1">
      <c r="B19" s="307">
        <v>6</v>
      </c>
      <c r="C19" s="327" t="s">
        <v>927</v>
      </c>
      <c r="D19" s="860"/>
      <c r="E19" s="860">
        <v>213.42454900000001</v>
      </c>
      <c r="F19" s="860"/>
      <c r="G19" s="860"/>
      <c r="H19" s="860"/>
      <c r="I19" s="860"/>
      <c r="J19" s="860"/>
      <c r="K19" s="860">
        <f t="shared" si="0"/>
        <v>213.42454900000001</v>
      </c>
      <c r="L19" s="112">
        <f>M19-K19</f>
        <v>-154.15</v>
      </c>
      <c r="M19" s="860">
        <v>59.274549</v>
      </c>
      <c r="N19" s="860">
        <v>7.891</v>
      </c>
      <c r="O19" s="860">
        <v>51.383549000000002</v>
      </c>
    </row>
    <row r="20" spans="2:19" ht="12.75" customHeight="1">
      <c r="B20" s="307">
        <v>7</v>
      </c>
      <c r="C20" s="327" t="s">
        <v>198</v>
      </c>
      <c r="D20" s="860">
        <v>0.90300000000000002</v>
      </c>
      <c r="E20" s="860">
        <v>5.1870000000000003</v>
      </c>
      <c r="F20" s="860">
        <v>2.1000000000000001E-2</v>
      </c>
      <c r="G20" s="860">
        <v>11.561999999999999</v>
      </c>
      <c r="H20" s="860"/>
      <c r="I20" s="861"/>
      <c r="J20" s="861"/>
      <c r="K20" s="860">
        <f t="shared" si="0"/>
        <v>17.672999999999998</v>
      </c>
      <c r="L20" s="860"/>
      <c r="M20" s="860">
        <v>17.672999999999998</v>
      </c>
      <c r="N20" s="860">
        <v>14.13</v>
      </c>
      <c r="O20" s="860">
        <v>3.5430000000000001</v>
      </c>
    </row>
    <row r="21" spans="2:19" ht="11.25" customHeight="1">
      <c r="B21" s="307">
        <v>10</v>
      </c>
      <c r="C21" s="327" t="s">
        <v>928</v>
      </c>
      <c r="D21" s="860"/>
      <c r="E21" s="860">
        <v>31.001000000000001</v>
      </c>
      <c r="F21" s="860"/>
      <c r="G21" s="860"/>
      <c r="H21" s="860"/>
      <c r="I21" s="861"/>
      <c r="J21" s="861"/>
      <c r="K21" s="860">
        <f>E21</f>
        <v>31.001000000000001</v>
      </c>
      <c r="L21" s="860"/>
      <c r="M21" s="860">
        <v>31.001000000000001</v>
      </c>
      <c r="N21" s="860">
        <v>31.001000000000001</v>
      </c>
      <c r="O21" s="860"/>
      <c r="R21" s="1242"/>
      <c r="S21" s="179"/>
    </row>
    <row r="22" spans="2:19" ht="11.25" customHeight="1">
      <c r="B22" s="307">
        <v>11</v>
      </c>
      <c r="C22" s="327" t="s">
        <v>2032</v>
      </c>
      <c r="D22" s="860"/>
      <c r="E22" s="860"/>
      <c r="F22" s="860"/>
      <c r="G22" s="860"/>
      <c r="H22" s="860"/>
      <c r="I22" s="860"/>
      <c r="J22" s="860"/>
      <c r="K22" s="860">
        <v>223.083505</v>
      </c>
      <c r="L22" s="860"/>
      <c r="M22" s="860">
        <f>K22</f>
        <v>223.083505</v>
      </c>
      <c r="N22" s="860"/>
      <c r="O22" s="860">
        <f>M22</f>
        <v>223.083505</v>
      </c>
      <c r="R22" s="1242"/>
      <c r="S22" s="179"/>
    </row>
    <row r="23" spans="2:19" s="1238" customFormat="1" ht="11.25" customHeight="1">
      <c r="B23" s="1027">
        <v>12</v>
      </c>
      <c r="C23" s="862" t="s">
        <v>1886</v>
      </c>
      <c r="D23" s="1240"/>
      <c r="E23" s="1240"/>
      <c r="F23" s="1240"/>
      <c r="G23" s="1240"/>
      <c r="H23" s="1240"/>
      <c r="I23" s="1240"/>
      <c r="J23" s="1240"/>
      <c r="K23" s="1244">
        <f>SUM(K15:K22)</f>
        <v>1348.0750680000001</v>
      </c>
      <c r="L23" s="841">
        <f>SUM(L15:L22)</f>
        <v>-154.15</v>
      </c>
      <c r="M23" s="1244">
        <f>SUM(M15:M22)</f>
        <v>1193.925068</v>
      </c>
      <c r="N23" s="1244">
        <f>SUM(N15:N22)</f>
        <v>413.20699999999999</v>
      </c>
      <c r="O23" s="1244">
        <f>SUM(O15:O22)</f>
        <v>780.7180679999999</v>
      </c>
      <c r="Q23" s="1239"/>
      <c r="R23" s="1243"/>
    </row>
    <row r="24" spans="2:19" ht="11.25" customHeight="1">
      <c r="C24" s="863"/>
      <c r="D24" s="864"/>
      <c r="E24" s="864"/>
      <c r="F24" s="864"/>
      <c r="G24" s="864"/>
      <c r="H24" s="864"/>
      <c r="I24" s="864"/>
      <c r="J24" s="864"/>
      <c r="K24" s="864"/>
      <c r="L24" s="864"/>
      <c r="M24" s="864"/>
      <c r="N24" s="864"/>
      <c r="O24" s="864"/>
      <c r="R24" s="179"/>
    </row>
    <row r="25" spans="2:19" ht="11.25" customHeight="1">
      <c r="D25" s="865"/>
      <c r="E25" s="865"/>
      <c r="F25" s="865"/>
      <c r="G25" s="865"/>
      <c r="H25" s="865"/>
      <c r="I25" s="865"/>
      <c r="J25" s="865"/>
      <c r="K25" s="865"/>
      <c r="L25" s="865"/>
      <c r="M25" s="865"/>
      <c r="N25" s="865"/>
      <c r="O25" s="865"/>
    </row>
    <row r="26" spans="2:19" ht="11.25" customHeight="1">
      <c r="B26" s="1899" t="s">
        <v>929</v>
      </c>
      <c r="C26" s="1900"/>
      <c r="D26" s="853" t="s">
        <v>522</v>
      </c>
      <c r="E26" s="853" t="s">
        <v>392</v>
      </c>
      <c r="F26" s="853" t="s">
        <v>393</v>
      </c>
      <c r="G26" s="853" t="s">
        <v>523</v>
      </c>
      <c r="H26" s="853" t="s">
        <v>524</v>
      </c>
      <c r="I26" s="853" t="s">
        <v>2037</v>
      </c>
      <c r="J26" s="853" t="s">
        <v>2038</v>
      </c>
      <c r="K26" s="853" t="s">
        <v>2039</v>
      </c>
      <c r="L26" s="853" t="s">
        <v>2040</v>
      </c>
      <c r="M26" s="853" t="s">
        <v>525</v>
      </c>
      <c r="N26" s="853" t="s">
        <v>526</v>
      </c>
      <c r="O26" s="853" t="s">
        <v>527</v>
      </c>
    </row>
    <row r="27" spans="2:19" ht="11.25" customHeight="1">
      <c r="I27" s="1901" t="s">
        <v>906</v>
      </c>
      <c r="J27" s="1901"/>
      <c r="M27" s="1902" t="s">
        <v>907</v>
      </c>
      <c r="N27" s="1903"/>
      <c r="O27" s="1903"/>
    </row>
    <row r="28" spans="2:19" ht="11.25" customHeight="1">
      <c r="D28" s="70"/>
      <c r="E28" s="70"/>
      <c r="F28" s="70"/>
      <c r="G28" s="70"/>
      <c r="H28" s="70"/>
      <c r="I28" s="854" t="s">
        <v>908</v>
      </c>
      <c r="J28" s="855" t="s">
        <v>909</v>
      </c>
      <c r="K28" s="856" t="s">
        <v>2035</v>
      </c>
      <c r="L28" s="1423"/>
      <c r="M28" s="857" t="s">
        <v>910</v>
      </c>
      <c r="N28" s="249" t="s">
        <v>951</v>
      </c>
      <c r="O28" s="249" t="s">
        <v>951</v>
      </c>
    </row>
    <row r="29" spans="2:19" ht="11.25" customHeight="1">
      <c r="B29" s="466" t="s">
        <v>274</v>
      </c>
      <c r="E29" s="1902" t="s">
        <v>911</v>
      </c>
      <c r="F29" s="1903"/>
      <c r="G29" s="1903"/>
      <c r="H29" s="1903"/>
      <c r="I29" s="470" t="s">
        <v>912</v>
      </c>
      <c r="J29" s="249" t="s">
        <v>913</v>
      </c>
      <c r="K29" s="856" t="s">
        <v>2036</v>
      </c>
      <c r="L29" s="856" t="s">
        <v>2033</v>
      </c>
      <c r="M29" s="856" t="s">
        <v>914</v>
      </c>
      <c r="N29" s="249" t="s">
        <v>1888</v>
      </c>
      <c r="O29" s="249" t="s">
        <v>1888</v>
      </c>
    </row>
    <row r="30" spans="2:19" ht="11.25" customHeight="1">
      <c r="B30" s="858"/>
      <c r="C30" s="683" t="s">
        <v>915</v>
      </c>
      <c r="D30" s="584" t="s">
        <v>377</v>
      </c>
      <c r="E30" s="584" t="s">
        <v>916</v>
      </c>
      <c r="F30" s="584" t="s">
        <v>917</v>
      </c>
      <c r="G30" s="584" t="s">
        <v>918</v>
      </c>
      <c r="H30" s="584" t="s">
        <v>919</v>
      </c>
      <c r="I30" s="720" t="s">
        <v>920</v>
      </c>
      <c r="J30" s="584" t="s">
        <v>920</v>
      </c>
      <c r="K30" s="859" t="s">
        <v>921</v>
      </c>
      <c r="L30" s="859" t="s">
        <v>2034</v>
      </c>
      <c r="M30" s="859" t="s">
        <v>921</v>
      </c>
      <c r="N30" s="584" t="s">
        <v>1887</v>
      </c>
      <c r="O30" s="584" t="s">
        <v>1889</v>
      </c>
    </row>
    <row r="31" spans="2:19" ht="11.25" customHeight="1">
      <c r="B31" s="307">
        <v>1</v>
      </c>
      <c r="C31" s="327" t="s">
        <v>923</v>
      </c>
      <c r="D31" s="860"/>
      <c r="E31" s="860">
        <v>12.2568364943</v>
      </c>
      <c r="F31" s="860">
        <v>0.06</v>
      </c>
      <c r="G31" s="860">
        <v>53.777480400000002</v>
      </c>
      <c r="H31" s="860"/>
      <c r="I31" s="860"/>
      <c r="J31" s="860"/>
      <c r="K31" s="860">
        <f>SUM(D31:H31)</f>
        <v>66.094316894300007</v>
      </c>
      <c r="L31" s="860"/>
      <c r="M31" s="860">
        <v>66.094316894299993</v>
      </c>
      <c r="N31" s="860">
        <v>50.570999999999998</v>
      </c>
      <c r="O31" s="860">
        <v>15.523316894300001</v>
      </c>
    </row>
    <row r="32" spans="2:19" ht="11.25" customHeight="1">
      <c r="B32" s="307">
        <v>3</v>
      </c>
      <c r="C32" s="327" t="s">
        <v>924</v>
      </c>
      <c r="D32" s="860">
        <v>17.691175013700001</v>
      </c>
      <c r="E32" s="860">
        <v>33.429448988700003</v>
      </c>
      <c r="F32" s="860">
        <v>0.32165052059999999</v>
      </c>
      <c r="G32" s="860">
        <v>46.756167599999998</v>
      </c>
      <c r="H32" s="860">
        <v>5.8000000000000003E-2</v>
      </c>
      <c r="I32" s="860"/>
      <c r="J32" s="860"/>
      <c r="K32" s="860">
        <f t="shared" ref="K32:K36" si="1">SUM(D32:H32)</f>
        <v>98.256442123000014</v>
      </c>
      <c r="L32" s="860"/>
      <c r="M32" s="860">
        <v>98.256442122999999</v>
      </c>
      <c r="N32" s="860">
        <v>69.091999999999999</v>
      </c>
      <c r="O32" s="860">
        <v>29.164442123000001</v>
      </c>
    </row>
    <row r="33" spans="2:17" ht="11.25" customHeight="1">
      <c r="B33" s="307">
        <v>4</v>
      </c>
      <c r="C33" s="327" t="s">
        <v>925</v>
      </c>
      <c r="D33" s="860"/>
      <c r="E33" s="860">
        <v>331.4</v>
      </c>
      <c r="F33" s="860"/>
      <c r="G33" s="860">
        <v>62.402999999999999</v>
      </c>
      <c r="H33" s="860"/>
      <c r="I33" s="861"/>
      <c r="J33" s="861"/>
      <c r="K33" s="860">
        <f t="shared" si="1"/>
        <v>393.803</v>
      </c>
      <c r="L33" s="860"/>
      <c r="M33" s="860">
        <v>393.803</v>
      </c>
      <c r="N33" s="860">
        <v>164.70400000000001</v>
      </c>
      <c r="O33" s="860">
        <v>229.09899999999999</v>
      </c>
    </row>
    <row r="34" spans="2:17" ht="11.25" customHeight="1">
      <c r="B34" s="307">
        <v>5</v>
      </c>
      <c r="C34" s="327" t="s">
        <v>926</v>
      </c>
      <c r="D34" s="860"/>
      <c r="E34" s="860"/>
      <c r="F34" s="860"/>
      <c r="G34" s="860"/>
      <c r="H34" s="860"/>
      <c r="I34" s="861"/>
      <c r="J34" s="861"/>
      <c r="K34" s="860"/>
      <c r="L34" s="860"/>
      <c r="M34" s="860"/>
      <c r="N34" s="860"/>
      <c r="O34" s="860"/>
    </row>
    <row r="35" spans="2:17" ht="11.25" customHeight="1">
      <c r="B35" s="307">
        <v>6</v>
      </c>
      <c r="C35" s="327" t="s">
        <v>927</v>
      </c>
      <c r="D35" s="860"/>
      <c r="E35" s="860">
        <v>107.99894399999999</v>
      </c>
      <c r="F35" s="860"/>
      <c r="G35" s="860"/>
      <c r="H35" s="860"/>
      <c r="I35" s="860"/>
      <c r="J35" s="860"/>
      <c r="K35" s="860">
        <f t="shared" si="1"/>
        <v>107.99894399999999</v>
      </c>
      <c r="L35" s="112">
        <f>-E35*50%</f>
        <v>-53.999471999999997</v>
      </c>
      <c r="M35" s="860">
        <v>54.000943999999997</v>
      </c>
      <c r="N35" s="860">
        <v>3.0000000000000001E-3</v>
      </c>
      <c r="O35" s="860">
        <v>53.997943999999997</v>
      </c>
    </row>
    <row r="36" spans="2:17" ht="11.25" customHeight="1">
      <c r="B36" s="307">
        <v>7</v>
      </c>
      <c r="C36" s="327" t="s">
        <v>198</v>
      </c>
      <c r="D36" s="860">
        <v>1.335</v>
      </c>
      <c r="E36" s="860">
        <v>1.7593485483</v>
      </c>
      <c r="F36" s="860">
        <v>2.4700054799999999E-2</v>
      </c>
      <c r="G36" s="860">
        <v>10.1</v>
      </c>
      <c r="H36" s="860">
        <v>4.0000000000000001E-3</v>
      </c>
      <c r="I36" s="861"/>
      <c r="J36" s="861"/>
      <c r="K36" s="860">
        <f t="shared" si="1"/>
        <v>13.223048603099999</v>
      </c>
      <c r="L36" s="314"/>
      <c r="M36" s="860">
        <v>13.223048603100001</v>
      </c>
      <c r="N36" s="860">
        <v>9.3580000000000005</v>
      </c>
      <c r="O36" s="860">
        <v>3.8650486031</v>
      </c>
    </row>
    <row r="37" spans="2:17" ht="11.25" customHeight="1">
      <c r="B37" s="307">
        <v>10</v>
      </c>
      <c r="C37" s="327" t="s">
        <v>928</v>
      </c>
      <c r="D37" s="860"/>
      <c r="E37" s="860"/>
      <c r="F37" s="860"/>
      <c r="G37" s="860"/>
      <c r="H37" s="860"/>
      <c r="I37" s="861"/>
      <c r="J37" s="861"/>
      <c r="K37" s="860"/>
      <c r="L37" s="860"/>
      <c r="M37" s="860"/>
      <c r="N37" s="860"/>
      <c r="O37" s="860"/>
    </row>
    <row r="38" spans="2:17" ht="11.25" customHeight="1">
      <c r="B38" s="307">
        <v>11</v>
      </c>
      <c r="C38" s="327" t="s">
        <v>2032</v>
      </c>
      <c r="D38" s="860"/>
      <c r="E38" s="860"/>
      <c r="F38" s="860"/>
      <c r="G38" s="860"/>
      <c r="H38" s="860"/>
      <c r="I38" s="861"/>
      <c r="J38" s="861"/>
      <c r="K38" s="860">
        <v>376.29700000000003</v>
      </c>
      <c r="L38" s="860"/>
      <c r="M38" s="860">
        <v>376.29700000000003</v>
      </c>
      <c r="N38" s="860"/>
      <c r="O38" s="860">
        <v>376.29700000000003</v>
      </c>
    </row>
    <row r="39" spans="2:17" s="1238" customFormat="1" ht="11.25" customHeight="1">
      <c r="B39" s="1027">
        <v>12</v>
      </c>
      <c r="C39" s="862" t="s">
        <v>1886</v>
      </c>
      <c r="D39" s="1237"/>
      <c r="E39" s="1237"/>
      <c r="F39" s="1237"/>
      <c r="G39" s="1237"/>
      <c r="H39" s="1237"/>
      <c r="I39" s="1237"/>
      <c r="J39" s="1237"/>
      <c r="K39" s="1244">
        <f>SUM(K31:K38)</f>
        <v>1055.6727516204</v>
      </c>
      <c r="L39" s="841">
        <f>SUM(L31:L38)</f>
        <v>-53.999471999999997</v>
      </c>
      <c r="M39" s="1244">
        <f>SUM(M31:M38)</f>
        <v>1001.6747516204</v>
      </c>
      <c r="N39" s="1244">
        <f>SUM(N31:N38)</f>
        <v>293.72800000000001</v>
      </c>
      <c r="O39" s="1244">
        <f>SUM(O31:O38)</f>
        <v>707.94675162039994</v>
      </c>
      <c r="Q39" s="1239"/>
    </row>
    <row r="40" spans="2:17" ht="11.25" customHeight="1">
      <c r="B40" s="863"/>
      <c r="C40" s="866"/>
    </row>
    <row r="42" spans="2:17">
      <c r="M42" s="1242"/>
      <c r="N42" s="1242"/>
      <c r="O42" s="179"/>
      <c r="Q42" s="179"/>
    </row>
  </sheetData>
  <mergeCells count="10">
    <mergeCell ref="B26:C26"/>
    <mergeCell ref="I27:J27"/>
    <mergeCell ref="M27:O27"/>
    <mergeCell ref="E29:H29"/>
    <mergeCell ref="B3:H3"/>
    <mergeCell ref="B7:O7"/>
    <mergeCell ref="B10:C10"/>
    <mergeCell ref="I11:J11"/>
    <mergeCell ref="M11:O11"/>
    <mergeCell ref="E13:H13"/>
  </mergeCells>
  <hyperlinks>
    <hyperlink ref="B3" location="Contents!A1" display="Back to index page" xr:uid="{8D612E8F-15A9-4339-9D6E-6CBC9A16EE23}"/>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78E5-8E2B-4C8A-9C9B-C0AAB00BA121}">
  <sheetPr codeName="Ark22">
    <tabColor rgb="FF007272"/>
  </sheetPr>
  <dimension ref="A1:S54"/>
  <sheetViews>
    <sheetView showGridLines="0" showRowColHeaders="0" workbookViewId="0"/>
  </sheetViews>
  <sheetFormatPr baseColWidth="10" defaultColWidth="9.140625" defaultRowHeight="15"/>
  <cols>
    <col min="1" max="1" width="2.7109375" customWidth="1"/>
    <col min="2" max="2" width="4.85546875" customWidth="1"/>
    <col min="3" max="3" width="27.140625" customWidth="1"/>
    <col min="4" max="5" width="16.42578125" customWidth="1"/>
    <col min="6" max="7" width="12.140625" customWidth="1"/>
    <col min="8" max="8" width="3.28515625" customWidth="1"/>
    <col min="9" max="10" width="13.5703125" customWidth="1"/>
    <col min="11" max="11" width="16.42578125" customWidth="1"/>
    <col min="12" max="12" width="15.5703125" customWidth="1"/>
  </cols>
  <sheetData>
    <row r="1" spans="1:12" s="10" customFormat="1" ht="11.25" customHeight="1">
      <c r="A1" s="7"/>
      <c r="B1" s="7"/>
      <c r="C1" s="7"/>
      <c r="D1" s="8"/>
      <c r="E1" s="8"/>
      <c r="F1" s="9"/>
      <c r="G1" s="9"/>
      <c r="H1" s="9"/>
      <c r="I1" s="9"/>
    </row>
    <row r="2" spans="1:12" s="10" customFormat="1" ht="5.25" customHeight="1">
      <c r="A2" s="7"/>
      <c r="B2" s="7"/>
      <c r="C2" s="7"/>
      <c r="D2" s="8"/>
      <c r="E2" s="8"/>
      <c r="F2" s="9"/>
      <c r="G2" s="9"/>
      <c r="H2" s="9"/>
      <c r="I2" s="9"/>
    </row>
    <row r="3" spans="1:12" s="12" customFormat="1" ht="12.75" customHeight="1">
      <c r="A3" s="11"/>
      <c r="B3" s="1840" t="s">
        <v>269</v>
      </c>
      <c r="C3" s="1840"/>
      <c r="D3" s="1840"/>
      <c r="E3" s="1840"/>
      <c r="F3" s="1840"/>
      <c r="G3" s="1840"/>
      <c r="H3" s="1840"/>
      <c r="I3" s="1840"/>
    </row>
    <row r="4" spans="1:12" s="10" customFormat="1" ht="5.25" customHeight="1">
      <c r="A4" s="7"/>
      <c r="B4" s="7"/>
      <c r="C4" s="7"/>
      <c r="D4" s="8"/>
      <c r="E4" s="8"/>
      <c r="F4" s="9"/>
      <c r="G4" s="9"/>
      <c r="H4" s="9"/>
      <c r="I4" s="9"/>
      <c r="K4" s="7"/>
      <c r="L4" s="7"/>
    </row>
    <row r="5" spans="1:12" s="6" customFormat="1" ht="15.75" customHeight="1">
      <c r="A5" s="13"/>
      <c r="B5" s="1815" t="s">
        <v>521</v>
      </c>
      <c r="C5" s="14"/>
    </row>
    <row r="6" spans="1:12" s="6" customFormat="1" ht="11.25" customHeight="1">
      <c r="A6" s="13"/>
      <c r="B6" s="14"/>
    </row>
    <row r="7" spans="1:12" ht="56.25" customHeight="1">
      <c r="B7" s="1886" t="s">
        <v>2173</v>
      </c>
      <c r="C7" s="1886"/>
      <c r="D7" s="1886"/>
      <c r="E7" s="1886"/>
      <c r="F7" s="1886"/>
      <c r="G7" s="1886"/>
      <c r="H7" s="1886"/>
      <c r="I7" s="1886"/>
      <c r="J7" s="1886"/>
      <c r="K7" s="1886"/>
      <c r="L7" s="1886"/>
    </row>
    <row r="8" spans="1:12" ht="11.25" customHeight="1">
      <c r="B8" s="1908"/>
      <c r="C8" s="1908"/>
      <c r="D8" s="1908"/>
      <c r="E8" s="1908"/>
      <c r="F8" s="1908"/>
      <c r="G8" s="1908"/>
      <c r="H8" s="1908"/>
      <c r="I8" s="1908"/>
      <c r="J8" s="1908"/>
      <c r="K8" s="1908"/>
      <c r="L8" s="1908"/>
    </row>
    <row r="9" spans="1:12" ht="11.25" customHeight="1">
      <c r="B9" s="195"/>
      <c r="C9" s="196"/>
      <c r="D9" s="196"/>
      <c r="E9" s="196"/>
      <c r="F9" s="196"/>
      <c r="G9" s="196"/>
      <c r="H9" s="196"/>
      <c r="I9" s="196"/>
      <c r="J9" s="196"/>
      <c r="K9" s="196"/>
      <c r="L9" s="196"/>
    </row>
    <row r="10" spans="1:12" ht="11.25" customHeight="1">
      <c r="A10" s="3"/>
      <c r="B10" s="1906" t="s">
        <v>2104</v>
      </c>
      <c r="C10" s="1907"/>
      <c r="D10" s="1025" t="s">
        <v>522</v>
      </c>
      <c r="E10" s="1025" t="s">
        <v>392</v>
      </c>
      <c r="F10" s="1025" t="s">
        <v>393</v>
      </c>
      <c r="G10" s="1025" t="s">
        <v>523</v>
      </c>
      <c r="H10" s="1025"/>
      <c r="I10" s="1025" t="s">
        <v>524</v>
      </c>
      <c r="J10" s="1025" t="s">
        <v>525</v>
      </c>
      <c r="K10" s="1025" t="s">
        <v>526</v>
      </c>
      <c r="L10" s="1025" t="s">
        <v>527</v>
      </c>
    </row>
    <row r="11" spans="1:12" ht="11.25" customHeight="1">
      <c r="A11" s="3"/>
      <c r="B11" s="328"/>
      <c r="C11" s="328"/>
      <c r="D11" s="628"/>
      <c r="E11" s="628"/>
      <c r="F11" s="628"/>
      <c r="G11" s="628"/>
      <c r="H11" s="628"/>
      <c r="I11" s="628"/>
      <c r="J11" s="628"/>
      <c r="K11" s="1909" t="s">
        <v>528</v>
      </c>
      <c r="L11" s="1909"/>
    </row>
    <row r="12" spans="1:12" ht="11.25" customHeight="1">
      <c r="A12" s="3"/>
      <c r="B12" s="328"/>
      <c r="C12" s="328"/>
      <c r="K12" s="1910" t="s">
        <v>529</v>
      </c>
      <c r="L12" s="1910"/>
    </row>
    <row r="13" spans="1:12" ht="11.25" customHeight="1">
      <c r="A13" s="3"/>
      <c r="B13" s="328"/>
      <c r="C13" s="328"/>
      <c r="E13" s="288"/>
      <c r="F13" s="288"/>
      <c r="G13" s="288"/>
      <c r="H13" s="288"/>
      <c r="K13" s="330"/>
      <c r="L13" s="436" t="s">
        <v>530</v>
      </c>
    </row>
    <row r="14" spans="1:12" ht="11.25" customHeight="1">
      <c r="A14" s="3"/>
      <c r="B14" s="328"/>
      <c r="C14" s="328"/>
      <c r="E14" s="288"/>
      <c r="F14" s="288"/>
      <c r="G14" s="288"/>
      <c r="H14" s="288"/>
      <c r="I14" s="1915" t="s">
        <v>531</v>
      </c>
      <c r="J14" s="1915"/>
      <c r="K14" s="330"/>
      <c r="L14" s="436" t="s">
        <v>532</v>
      </c>
    </row>
    <row r="15" spans="1:12" ht="11.25" customHeight="1">
      <c r="A15" s="3"/>
      <c r="B15" s="328"/>
      <c r="C15" s="328"/>
      <c r="E15" s="288"/>
      <c r="F15" s="288"/>
      <c r="G15" s="288"/>
      <c r="H15" s="288"/>
      <c r="I15" s="1915" t="s">
        <v>533</v>
      </c>
      <c r="J15" s="1915"/>
      <c r="K15" s="330"/>
      <c r="L15" s="436" t="s">
        <v>534</v>
      </c>
    </row>
    <row r="16" spans="1:12" ht="11.25" customHeight="1">
      <c r="A16" s="3"/>
      <c r="B16" s="328"/>
      <c r="C16" s="328"/>
      <c r="D16" s="1865" t="s">
        <v>535</v>
      </c>
      <c r="E16" s="1865"/>
      <c r="F16" s="1865"/>
      <c r="G16" s="1865"/>
      <c r="H16" s="288"/>
      <c r="I16" s="1916" t="s">
        <v>536</v>
      </c>
      <c r="J16" s="1916"/>
      <c r="K16" s="330"/>
      <c r="L16" s="436" t="s">
        <v>537</v>
      </c>
    </row>
    <row r="17" spans="1:19" ht="11.25" customHeight="1">
      <c r="A17" s="3"/>
      <c r="B17" s="328"/>
      <c r="C17" s="328"/>
      <c r="E17" s="1911" t="s">
        <v>538</v>
      </c>
      <c r="F17" s="1911"/>
      <c r="G17" s="1911"/>
      <c r="H17" s="288"/>
      <c r="I17" s="436" t="s">
        <v>539</v>
      </c>
      <c r="J17" s="436" t="s">
        <v>540</v>
      </c>
      <c r="K17" s="330"/>
      <c r="L17" s="436" t="s">
        <v>541</v>
      </c>
    </row>
    <row r="18" spans="1:19" s="540" customFormat="1" ht="11.25" customHeight="1">
      <c r="A18" s="145"/>
      <c r="B18" s="307"/>
      <c r="C18" s="307"/>
      <c r="E18" s="541"/>
      <c r="F18" s="541" t="s">
        <v>542</v>
      </c>
      <c r="G18" s="541" t="s">
        <v>542</v>
      </c>
      <c r="H18" s="307"/>
      <c r="I18" s="436" t="s">
        <v>543</v>
      </c>
      <c r="J18" s="436" t="s">
        <v>543</v>
      </c>
      <c r="K18" s="330"/>
      <c r="L18" s="436" t="s">
        <v>544</v>
      </c>
    </row>
    <row r="19" spans="1:19" s="540" customFormat="1" ht="11.25" customHeight="1">
      <c r="A19" s="145"/>
      <c r="B19" s="1912" t="s">
        <v>274</v>
      </c>
      <c r="C19" s="1913"/>
      <c r="D19" s="574" t="s">
        <v>545</v>
      </c>
      <c r="E19" s="575"/>
      <c r="F19" s="573" t="s">
        <v>546</v>
      </c>
      <c r="G19" s="573" t="s">
        <v>547</v>
      </c>
      <c r="H19" s="574"/>
      <c r="I19" s="573" t="s">
        <v>548</v>
      </c>
      <c r="J19" s="573" t="s">
        <v>548</v>
      </c>
      <c r="K19" s="542"/>
      <c r="L19" s="574" t="s">
        <v>549</v>
      </c>
    </row>
    <row r="20" spans="1:19" ht="22.5" customHeight="1">
      <c r="A20" s="3"/>
      <c r="B20" s="596" t="s">
        <v>930</v>
      </c>
      <c r="C20" s="327" t="s">
        <v>931</v>
      </c>
      <c r="D20" s="436"/>
      <c r="E20" s="288"/>
      <c r="F20" s="436"/>
      <c r="G20" s="436"/>
      <c r="H20" s="436"/>
      <c r="I20" s="436"/>
      <c r="J20" s="436"/>
      <c r="K20" s="436"/>
      <c r="L20" s="436"/>
    </row>
    <row r="21" spans="1:19" ht="11.25" customHeight="1">
      <c r="A21" s="3"/>
      <c r="B21" s="382" t="s">
        <v>550</v>
      </c>
      <c r="C21" s="328" t="s">
        <v>551</v>
      </c>
      <c r="D21" s="51">
        <v>15389.648302359499</v>
      </c>
      <c r="E21" s="51">
        <v>11694.5681781451</v>
      </c>
      <c r="F21" s="51">
        <v>321.90435893775799</v>
      </c>
      <c r="G21" s="51">
        <v>234.53898793775801</v>
      </c>
      <c r="H21" s="199"/>
      <c r="I21" s="51">
        <v>-79.681432968934004</v>
      </c>
      <c r="J21" s="51">
        <v>-2447.8089162534202</v>
      </c>
      <c r="K21" s="51">
        <v>17590.257179776701</v>
      </c>
      <c r="L21" s="51">
        <v>8621.1164413838396</v>
      </c>
    </row>
    <row r="22" spans="1:19" ht="11.25" customHeight="1">
      <c r="A22" s="3"/>
      <c r="B22" s="383" t="s">
        <v>932</v>
      </c>
      <c r="C22" s="494" t="s">
        <v>933</v>
      </c>
      <c r="D22" s="51"/>
      <c r="E22" s="51"/>
      <c r="F22" s="51"/>
      <c r="G22" s="51"/>
      <c r="H22" s="198"/>
      <c r="I22" s="51"/>
      <c r="J22" s="51"/>
      <c r="K22" s="51"/>
      <c r="L22" s="51"/>
    </row>
    <row r="23" spans="1:19" ht="11.25" customHeight="1">
      <c r="A23" s="3"/>
      <c r="B23" s="382" t="s">
        <v>934</v>
      </c>
      <c r="C23" s="494" t="s">
        <v>935</v>
      </c>
      <c r="D23" s="51"/>
      <c r="E23" s="51"/>
      <c r="F23" s="51"/>
      <c r="G23" s="51"/>
      <c r="H23" s="198"/>
      <c r="I23" s="51"/>
      <c r="J23" s="51"/>
      <c r="K23" s="51"/>
      <c r="L23" s="51"/>
    </row>
    <row r="24" spans="1:19" ht="11.25" customHeight="1">
      <c r="A24" s="3"/>
      <c r="B24" s="383" t="s">
        <v>552</v>
      </c>
      <c r="C24" s="494" t="s">
        <v>553</v>
      </c>
      <c r="D24" s="51"/>
      <c r="E24" s="51"/>
      <c r="F24" s="51"/>
      <c r="G24" s="51"/>
      <c r="H24" s="198"/>
      <c r="I24" s="51"/>
      <c r="J24" s="51"/>
      <c r="K24" s="51"/>
      <c r="L24" s="51"/>
    </row>
    <row r="25" spans="1:19" ht="11.25" customHeight="1">
      <c r="A25" s="3"/>
      <c r="B25" s="382" t="s">
        <v>616</v>
      </c>
      <c r="C25" s="494" t="s">
        <v>617</v>
      </c>
      <c r="D25" s="446">
        <v>122.72328138886201</v>
      </c>
      <c r="E25" s="446">
        <v>3.4244500000000002</v>
      </c>
      <c r="F25" s="446"/>
      <c r="G25" s="446"/>
      <c r="H25" s="543"/>
      <c r="I25" s="446">
        <v>-3.7180396568699998</v>
      </c>
      <c r="J25" s="446">
        <v>-0.7893</v>
      </c>
      <c r="K25" s="446">
        <v>115.514172363368</v>
      </c>
      <c r="L25" s="446">
        <v>1.04051</v>
      </c>
    </row>
    <row r="26" spans="1:19" ht="11.25" customHeight="1">
      <c r="A26" s="3"/>
      <c r="B26" s="383" t="s">
        <v>554</v>
      </c>
      <c r="C26" s="494" t="s">
        <v>555</v>
      </c>
      <c r="D26" s="446">
        <v>11898.5655157606</v>
      </c>
      <c r="E26" s="446">
        <v>11103.6874530104</v>
      </c>
      <c r="F26" s="446">
        <v>130.87033380313201</v>
      </c>
      <c r="G26" s="446">
        <v>130.87033380313201</v>
      </c>
      <c r="H26" s="543"/>
      <c r="I26" s="446">
        <v>-67.895517910891996</v>
      </c>
      <c r="J26" s="446">
        <v>-2389.94677508315</v>
      </c>
      <c r="K26" s="446">
        <v>13709.1768137258</v>
      </c>
      <c r="L26" s="446">
        <v>8145.7767629943701</v>
      </c>
      <c r="R26" s="1904"/>
      <c r="S26" s="1905"/>
    </row>
    <row r="27" spans="1:19" ht="11.25" customHeight="1">
      <c r="A27" s="3"/>
      <c r="B27" s="382" t="s">
        <v>556</v>
      </c>
      <c r="C27" s="494" t="s">
        <v>557</v>
      </c>
      <c r="D27" s="446">
        <v>3368.3595052099899</v>
      </c>
      <c r="E27" s="446">
        <v>587.234824496756</v>
      </c>
      <c r="F27" s="446">
        <v>190.81257449675601</v>
      </c>
      <c r="G27" s="446">
        <v>103.447203496756</v>
      </c>
      <c r="H27" s="543"/>
      <c r="I27" s="446">
        <v>-8.0678754011719995</v>
      </c>
      <c r="J27" s="446">
        <v>-56.851390532403997</v>
      </c>
      <c r="K27" s="446">
        <v>3765.5661936875399</v>
      </c>
      <c r="L27" s="446">
        <v>474.29916838946798</v>
      </c>
    </row>
    <row r="28" spans="1:19" ht="11.25" customHeight="1">
      <c r="A28" s="3"/>
      <c r="B28" s="383" t="s">
        <v>588</v>
      </c>
      <c r="C28" s="328" t="s">
        <v>936</v>
      </c>
      <c r="D28" s="51"/>
      <c r="E28" s="51"/>
      <c r="F28" s="51"/>
      <c r="G28" s="51"/>
      <c r="H28" s="198"/>
      <c r="I28" s="51"/>
      <c r="J28" s="51"/>
      <c r="K28" s="51"/>
      <c r="L28" s="51"/>
    </row>
    <row r="29" spans="1:19" ht="11.25" customHeight="1">
      <c r="A29" s="3"/>
      <c r="B29" s="384" t="s">
        <v>558</v>
      </c>
      <c r="C29" s="385" t="s">
        <v>559</v>
      </c>
      <c r="D29" s="51">
        <v>1466.4290098428501</v>
      </c>
      <c r="E29" s="51">
        <v>27.755279845821999</v>
      </c>
      <c r="F29" s="51">
        <v>5.6108598458219996</v>
      </c>
      <c r="G29" s="51">
        <v>5.6108598458219996</v>
      </c>
      <c r="H29" s="199"/>
      <c r="I29" s="51">
        <v>14.333156175974</v>
      </c>
      <c r="J29" s="51"/>
      <c r="K29" s="51">
        <v>254.37455865960601</v>
      </c>
      <c r="L29" s="51">
        <v>13.044919999999999</v>
      </c>
    </row>
    <row r="30" spans="1:19" ht="11.25" customHeight="1">
      <c r="A30" s="3"/>
      <c r="B30" s="381">
        <v>100</v>
      </c>
      <c r="C30" s="882" t="s">
        <v>463</v>
      </c>
      <c r="D30" s="1026">
        <f>+D29+D28+D21</f>
        <v>16856.077312202349</v>
      </c>
      <c r="E30" s="1026">
        <f>+E29+E28+E21</f>
        <v>11722.323457990922</v>
      </c>
      <c r="F30" s="1026">
        <f>+F29+F28+F21</f>
        <v>327.51521878358</v>
      </c>
      <c r="G30" s="1026">
        <f>+G29+G28+G21</f>
        <v>240.14984778358001</v>
      </c>
      <c r="H30" s="1026"/>
      <c r="I30" s="1026">
        <f>+I29+I28+I21</f>
        <v>-65.348276792960007</v>
      </c>
      <c r="J30" s="1026">
        <v>-2447</v>
      </c>
      <c r="K30" s="1026">
        <f>+K29+K28+K21</f>
        <v>17844.631738436306</v>
      </c>
      <c r="L30" s="1026">
        <f>+L29+L28+L21</f>
        <v>8634.1613613838399</v>
      </c>
    </row>
    <row r="31" spans="1:19" ht="11.25" customHeight="1">
      <c r="A31" s="3"/>
      <c r="B31" s="200"/>
      <c r="C31" s="329"/>
      <c r="D31" s="201"/>
      <c r="E31" s="201"/>
      <c r="F31" s="201"/>
      <c r="G31" s="202"/>
      <c r="H31" s="202"/>
      <c r="I31" s="202"/>
      <c r="J31" s="202"/>
      <c r="K31" s="202"/>
      <c r="L31" s="202"/>
    </row>
    <row r="32" spans="1:19" ht="11.25" customHeight="1">
      <c r="A32" s="3"/>
      <c r="B32" s="200"/>
      <c r="C32" s="329"/>
      <c r="D32" s="201"/>
      <c r="E32" s="201"/>
      <c r="F32" s="201"/>
      <c r="G32" s="202"/>
      <c r="H32" s="202"/>
      <c r="I32" s="202"/>
      <c r="J32" s="202"/>
      <c r="K32" s="202"/>
      <c r="L32" s="202"/>
    </row>
    <row r="33" spans="1:12" ht="12" customHeight="1">
      <c r="A33" s="3"/>
      <c r="B33" s="1917"/>
      <c r="C33" s="1917"/>
      <c r="D33" s="1917"/>
      <c r="E33" s="1917"/>
      <c r="F33" s="328"/>
      <c r="G33" s="3"/>
      <c r="H33" s="3"/>
      <c r="I33" s="3"/>
      <c r="J33" s="3"/>
      <c r="K33" s="3"/>
      <c r="L33" s="3"/>
    </row>
    <row r="34" spans="1:12" ht="11.25" customHeight="1">
      <c r="A34" s="3"/>
      <c r="B34" s="1906" t="s">
        <v>739</v>
      </c>
      <c r="C34" s="1907"/>
      <c r="D34" s="1025" t="s">
        <v>522</v>
      </c>
      <c r="E34" s="1025" t="s">
        <v>392</v>
      </c>
      <c r="F34" s="1025" t="s">
        <v>393</v>
      </c>
      <c r="G34" s="1025" t="s">
        <v>523</v>
      </c>
      <c r="H34" s="1025"/>
      <c r="I34" s="1025" t="s">
        <v>524</v>
      </c>
      <c r="J34" s="1025" t="s">
        <v>525</v>
      </c>
      <c r="K34" s="1025" t="s">
        <v>526</v>
      </c>
      <c r="L34" s="1025" t="s">
        <v>527</v>
      </c>
    </row>
    <row r="35" spans="1:12" ht="11.25" customHeight="1">
      <c r="A35" s="3"/>
      <c r="B35" s="328"/>
      <c r="C35" s="328"/>
      <c r="D35" s="628"/>
      <c r="E35" s="628"/>
      <c r="F35" s="628"/>
      <c r="G35" s="628"/>
      <c r="H35" s="628"/>
      <c r="I35" s="628"/>
      <c r="J35" s="628"/>
      <c r="K35" s="1914" t="s">
        <v>528</v>
      </c>
      <c r="L35" s="1914"/>
    </row>
    <row r="36" spans="1:12" ht="11.25" customHeight="1">
      <c r="A36" s="3"/>
      <c r="B36" s="328"/>
      <c r="C36" s="328"/>
      <c r="K36" s="1849" t="s">
        <v>529</v>
      </c>
      <c r="L36" s="1849"/>
    </row>
    <row r="37" spans="1:12" ht="11.25" customHeight="1">
      <c r="A37" s="3"/>
      <c r="B37" s="328"/>
      <c r="C37" s="328"/>
      <c r="E37" s="288"/>
      <c r="F37" s="288"/>
      <c r="G37" s="288"/>
      <c r="H37" s="288"/>
      <c r="K37" s="330"/>
      <c r="L37" s="436" t="s">
        <v>530</v>
      </c>
    </row>
    <row r="38" spans="1:12" ht="11.25" customHeight="1">
      <c r="A38" s="3"/>
      <c r="B38" s="328"/>
      <c r="C38" s="328"/>
      <c r="E38" s="288"/>
      <c r="F38" s="288"/>
      <c r="G38" s="288"/>
      <c r="H38" s="288"/>
      <c r="I38" s="1915" t="s">
        <v>531</v>
      </c>
      <c r="J38" s="1915"/>
      <c r="K38" s="330"/>
      <c r="L38" s="436" t="s">
        <v>532</v>
      </c>
    </row>
    <row r="39" spans="1:12" ht="11.25" customHeight="1">
      <c r="A39" s="3"/>
      <c r="B39" s="328"/>
      <c r="C39" s="328"/>
      <c r="E39" s="288"/>
      <c r="F39" s="288"/>
      <c r="G39" s="288"/>
      <c r="H39" s="288"/>
      <c r="I39" s="1915" t="s">
        <v>533</v>
      </c>
      <c r="J39" s="1915"/>
      <c r="K39" s="330"/>
      <c r="L39" s="436" t="s">
        <v>534</v>
      </c>
    </row>
    <row r="40" spans="1:12" ht="11.25" customHeight="1">
      <c r="A40" s="3"/>
      <c r="B40" s="328"/>
      <c r="C40" s="328"/>
      <c r="D40" s="1865" t="s">
        <v>535</v>
      </c>
      <c r="E40" s="1865"/>
      <c r="F40" s="1865"/>
      <c r="G40" s="1865"/>
      <c r="H40" s="288"/>
      <c r="I40" s="1916" t="s">
        <v>536</v>
      </c>
      <c r="J40" s="1916"/>
      <c r="K40" s="330"/>
      <c r="L40" s="436" t="s">
        <v>537</v>
      </c>
    </row>
    <row r="41" spans="1:12" ht="11.25" customHeight="1">
      <c r="A41" s="3"/>
      <c r="B41" s="328"/>
      <c r="C41" s="328"/>
      <c r="E41" s="1911" t="s">
        <v>538</v>
      </c>
      <c r="F41" s="1911"/>
      <c r="G41" s="1911"/>
      <c r="H41" s="288"/>
      <c r="I41" s="436" t="s">
        <v>539</v>
      </c>
      <c r="J41" s="436" t="s">
        <v>540</v>
      </c>
      <c r="K41" s="330"/>
      <c r="L41" s="436" t="s">
        <v>541</v>
      </c>
    </row>
    <row r="42" spans="1:12" s="540" customFormat="1" ht="11.25" customHeight="1">
      <c r="A42" s="145"/>
      <c r="B42" s="307"/>
      <c r="C42" s="307"/>
      <c r="E42" s="541"/>
      <c r="F42" s="541" t="s">
        <v>542</v>
      </c>
      <c r="G42" s="541" t="s">
        <v>542</v>
      </c>
      <c r="H42" s="307"/>
      <c r="I42" s="436" t="s">
        <v>543</v>
      </c>
      <c r="J42" s="436" t="s">
        <v>543</v>
      </c>
      <c r="K42" s="330"/>
      <c r="L42" s="436" t="s">
        <v>544</v>
      </c>
    </row>
    <row r="43" spans="1:12" s="540" customFormat="1" ht="11.25" customHeight="1">
      <c r="A43" s="145"/>
      <c r="B43" s="1912" t="s">
        <v>274</v>
      </c>
      <c r="C43" s="1913"/>
      <c r="D43" s="574" t="s">
        <v>545</v>
      </c>
      <c r="E43" s="575"/>
      <c r="F43" s="573" t="s">
        <v>546</v>
      </c>
      <c r="G43" s="573" t="s">
        <v>547</v>
      </c>
      <c r="H43" s="574"/>
      <c r="I43" s="573" t="s">
        <v>548</v>
      </c>
      <c r="J43" s="573" t="s">
        <v>548</v>
      </c>
      <c r="K43" s="542"/>
      <c r="L43" s="574" t="s">
        <v>549</v>
      </c>
    </row>
    <row r="44" spans="1:12" ht="22.35" customHeight="1">
      <c r="A44" s="3"/>
      <c r="B44" s="596" t="s">
        <v>930</v>
      </c>
      <c r="C44" s="327" t="s">
        <v>931</v>
      </c>
      <c r="D44" s="436"/>
      <c r="E44" s="288"/>
      <c r="F44" s="436"/>
      <c r="G44" s="436"/>
      <c r="H44" s="436"/>
      <c r="I44" s="436"/>
      <c r="J44" s="436"/>
      <c r="K44" s="436"/>
      <c r="L44" s="436"/>
    </row>
    <row r="45" spans="1:12" ht="11.25" customHeight="1">
      <c r="A45" s="3"/>
      <c r="B45" s="382" t="s">
        <v>550</v>
      </c>
      <c r="C45" s="328" t="s">
        <v>551</v>
      </c>
      <c r="D45" s="51">
        <v>18242.273760193399</v>
      </c>
      <c r="E45" s="51">
        <v>13705.6657375047</v>
      </c>
      <c r="F45" s="51">
        <v>320.66358025841498</v>
      </c>
      <c r="G45" s="51">
        <v>248.28689125841501</v>
      </c>
      <c r="H45" s="199"/>
      <c r="I45" s="51">
        <v>-113.15182003619</v>
      </c>
      <c r="J45" s="51">
        <v>-3197.8624005501702</v>
      </c>
      <c r="K45" s="51">
        <v>17472.414706608201</v>
      </c>
      <c r="L45" s="51">
        <v>8368.0383992431307</v>
      </c>
    </row>
    <row r="46" spans="1:12" ht="11.25" customHeight="1">
      <c r="A46" s="3"/>
      <c r="B46" s="383" t="s">
        <v>932</v>
      </c>
      <c r="C46" s="494" t="s">
        <v>933</v>
      </c>
      <c r="D46" s="51"/>
      <c r="E46" s="51"/>
      <c r="F46" s="51"/>
      <c r="G46" s="51"/>
      <c r="H46" s="198"/>
      <c r="I46" s="51"/>
      <c r="J46" s="51"/>
      <c r="K46" s="51"/>
      <c r="L46" s="51"/>
    </row>
    <row r="47" spans="1:12" ht="11.25" customHeight="1">
      <c r="A47" s="3"/>
      <c r="B47" s="382" t="s">
        <v>934</v>
      </c>
      <c r="C47" s="494" t="s">
        <v>935</v>
      </c>
      <c r="D47" s="51"/>
      <c r="E47" s="51"/>
      <c r="F47" s="51"/>
      <c r="G47" s="51"/>
      <c r="H47" s="198"/>
      <c r="I47" s="51"/>
      <c r="J47" s="51"/>
      <c r="K47" s="51"/>
      <c r="L47" s="51"/>
    </row>
    <row r="48" spans="1:12" ht="11.25" customHeight="1">
      <c r="A48" s="3"/>
      <c r="B48" s="383" t="s">
        <v>552</v>
      </c>
      <c r="C48" s="494" t="s">
        <v>553</v>
      </c>
      <c r="D48" s="51"/>
      <c r="E48" s="51"/>
      <c r="F48" s="51"/>
      <c r="G48" s="51"/>
      <c r="H48" s="198"/>
      <c r="I48" s="51"/>
      <c r="J48" s="51"/>
      <c r="K48" s="51"/>
      <c r="L48" s="51"/>
    </row>
    <row r="49" spans="1:12" ht="11.25" customHeight="1">
      <c r="A49" s="3"/>
      <c r="B49" s="382" t="s">
        <v>616</v>
      </c>
      <c r="C49" s="494" t="s">
        <v>617</v>
      </c>
      <c r="D49" s="446">
        <v>938.177467456312</v>
      </c>
      <c r="E49" s="446">
        <v>4.1789691392800004</v>
      </c>
      <c r="F49" s="446">
        <v>0.57070913928</v>
      </c>
      <c r="G49" s="446">
        <v>0.57070913928</v>
      </c>
      <c r="H49" s="543"/>
      <c r="I49" s="446"/>
      <c r="J49" s="446">
        <v>-1.79952036431</v>
      </c>
      <c r="K49" s="446">
        <v>109.647218334115</v>
      </c>
      <c r="L49" s="446">
        <v>1.06351</v>
      </c>
    </row>
    <row r="50" spans="1:12" ht="11.25" customHeight="1">
      <c r="A50" s="3"/>
      <c r="B50" s="383" t="s">
        <v>554</v>
      </c>
      <c r="C50" s="494" t="s">
        <v>555</v>
      </c>
      <c r="D50" s="446">
        <v>14222.6613407316</v>
      </c>
      <c r="E50" s="446">
        <v>13225.7896860083</v>
      </c>
      <c r="F50" s="446">
        <v>147.23036876205001</v>
      </c>
      <c r="G50" s="446">
        <v>147.23036876205001</v>
      </c>
      <c r="H50" s="543"/>
      <c r="I50" s="446">
        <v>-106.98080073892</v>
      </c>
      <c r="J50" s="446">
        <v>-3131.8207560640899</v>
      </c>
      <c r="K50" s="446">
        <v>14709.2383377107</v>
      </c>
      <c r="L50" s="446">
        <v>8061.64723504022</v>
      </c>
    </row>
    <row r="51" spans="1:12" ht="11.25" customHeight="1">
      <c r="A51" s="3"/>
      <c r="B51" s="382" t="s">
        <v>556</v>
      </c>
      <c r="C51" s="494" t="s">
        <v>557</v>
      </c>
      <c r="D51" s="446">
        <v>3081.4349520054998</v>
      </c>
      <c r="E51" s="446">
        <v>475.69708235708498</v>
      </c>
      <c r="F51" s="446">
        <v>172.86250235708499</v>
      </c>
      <c r="G51" s="446">
        <v>100.48581335708499</v>
      </c>
      <c r="H51" s="543"/>
      <c r="I51" s="446">
        <v>-5.9989672773400002</v>
      </c>
      <c r="J51" s="446">
        <v>-64.242124121770004</v>
      </c>
      <c r="K51" s="446">
        <v>2653.52915056344</v>
      </c>
      <c r="L51" s="446">
        <v>305.32765420290502</v>
      </c>
    </row>
    <row r="52" spans="1:12" ht="11.25" customHeight="1">
      <c r="A52" s="3"/>
      <c r="B52" s="383" t="s">
        <v>588</v>
      </c>
      <c r="C52" s="328" t="s">
        <v>936</v>
      </c>
      <c r="D52" s="51"/>
      <c r="E52" s="51"/>
      <c r="F52" s="51"/>
      <c r="G52" s="51"/>
      <c r="H52" s="198"/>
      <c r="I52" s="51"/>
      <c r="J52" s="51"/>
      <c r="K52" s="51"/>
      <c r="L52" s="51"/>
    </row>
    <row r="53" spans="1:12" ht="11.25" customHeight="1">
      <c r="A53" s="3"/>
      <c r="B53" s="384" t="s">
        <v>558</v>
      </c>
      <c r="C53" s="385" t="s">
        <v>559</v>
      </c>
      <c r="D53" s="51">
        <v>745.74837044249398</v>
      </c>
      <c r="E53" s="51">
        <v>90.624161574469994</v>
      </c>
      <c r="F53" s="51">
        <v>13.592109574469999</v>
      </c>
      <c r="G53" s="51">
        <v>13.592109574469999</v>
      </c>
      <c r="H53" s="199"/>
      <c r="I53" s="51">
        <v>10.987507683923001</v>
      </c>
      <c r="J53" s="51">
        <v>5.9696019644599998</v>
      </c>
      <c r="K53" s="51">
        <v>259.80141170545198</v>
      </c>
      <c r="L53" s="51">
        <v>56.953571736352004</v>
      </c>
    </row>
    <row r="54" spans="1:12" ht="11.25" customHeight="1">
      <c r="A54" s="3"/>
      <c r="B54" s="381">
        <v>100</v>
      </c>
      <c r="C54" s="882" t="s">
        <v>463</v>
      </c>
      <c r="D54" s="1026">
        <v>18988.022130635894</v>
      </c>
      <c r="E54" s="1026">
        <v>13796.289899079169</v>
      </c>
      <c r="F54" s="1026">
        <v>334.25568983288497</v>
      </c>
      <c r="G54" s="1026">
        <v>261.87900083288503</v>
      </c>
      <c r="H54" s="1026"/>
      <c r="I54" s="1026">
        <v>-102.164312352267</v>
      </c>
      <c r="J54" s="1026">
        <v>-3191.8927985857104</v>
      </c>
      <c r="K54" s="1026">
        <v>17732.216118313652</v>
      </c>
      <c r="L54" s="1026">
        <v>8424.9919709794831</v>
      </c>
    </row>
  </sheetData>
  <mergeCells count="23">
    <mergeCell ref="E41:G41"/>
    <mergeCell ref="B43:C43"/>
    <mergeCell ref="B10:C10"/>
    <mergeCell ref="K35:L35"/>
    <mergeCell ref="K36:L36"/>
    <mergeCell ref="I38:J38"/>
    <mergeCell ref="I39:J39"/>
    <mergeCell ref="D40:G40"/>
    <mergeCell ref="I40:J40"/>
    <mergeCell ref="B33:E33"/>
    <mergeCell ref="I14:J14"/>
    <mergeCell ref="I15:J15"/>
    <mergeCell ref="D16:G16"/>
    <mergeCell ref="I16:J16"/>
    <mergeCell ref="E17:G17"/>
    <mergeCell ref="B19:C19"/>
    <mergeCell ref="R26:S26"/>
    <mergeCell ref="B34:C34"/>
    <mergeCell ref="B3:I3"/>
    <mergeCell ref="B7:L7"/>
    <mergeCell ref="B8:L8"/>
    <mergeCell ref="K11:L11"/>
    <mergeCell ref="K12:L12"/>
  </mergeCells>
  <phoneticPr fontId="276" type="noConversion"/>
  <hyperlinks>
    <hyperlink ref="B3" location="Contents!A1" display="Back to index page" xr:uid="{6B2B7C00-8FCD-478D-A718-0EB95DC57177}"/>
    <hyperlink ref="B3:I3" location="CONTENTS!A1" display="Back to contents page" xr:uid="{C7F5F8D8-6B6F-46C5-8305-193DD71C7E4F}"/>
  </hyperlinks>
  <pageMargins left="0.7" right="0.7" top="0.75" bottom="0.75" header="0.3" footer="0.3"/>
  <pageSetup paperSize="9" orientation="portrait" verticalDpi="0" r:id="rId1"/>
  <rowBreaks count="1" manualBreakCount="1">
    <brk id="32"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BBDB-FAD8-4293-A52B-C479C365D6E7}">
  <sheetPr codeName="Sheet10"/>
  <dimension ref="A1:S77"/>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3.5703125" customWidth="1"/>
    <col min="7" max="7" width="1.7109375" customWidth="1"/>
    <col min="8" max="16" width="13.5703125" customWidth="1"/>
    <col min="19" max="19" width="15" bestFit="1" customWidth="1"/>
  </cols>
  <sheetData>
    <row r="1" spans="1:17" s="10" customFormat="1" ht="11.25" customHeight="1">
      <c r="A1" s="7"/>
      <c r="B1" s="7"/>
      <c r="C1" s="7"/>
      <c r="D1" s="8"/>
      <c r="E1" s="8"/>
      <c r="F1" s="9"/>
      <c r="G1" s="9"/>
      <c r="H1" s="9"/>
      <c r="I1" s="9"/>
      <c r="J1" s="9"/>
    </row>
    <row r="2" spans="1:17" s="10" customFormat="1" ht="5.25" customHeight="1">
      <c r="A2" s="7"/>
      <c r="B2" s="7"/>
      <c r="C2" s="7"/>
      <c r="D2" s="8"/>
      <c r="E2" s="8"/>
      <c r="F2" s="9"/>
      <c r="G2" s="9"/>
      <c r="H2" s="9"/>
      <c r="I2" s="9"/>
      <c r="J2" s="9"/>
    </row>
    <row r="3" spans="1:17" s="12" customFormat="1" ht="12.75" customHeight="1">
      <c r="A3" s="11"/>
      <c r="B3" s="1840" t="s">
        <v>269</v>
      </c>
      <c r="C3" s="1840"/>
      <c r="D3" s="1840"/>
      <c r="E3" s="1840"/>
      <c r="F3" s="1840"/>
      <c r="G3" s="1840"/>
      <c r="H3" s="1840"/>
      <c r="I3" s="1840"/>
      <c r="J3" s="1840"/>
    </row>
    <row r="4" spans="1:17" s="10" customFormat="1" ht="5.25" customHeight="1">
      <c r="A4" s="7"/>
      <c r="B4" s="7"/>
      <c r="C4" s="7"/>
      <c r="D4" s="8"/>
      <c r="E4" s="8"/>
      <c r="F4" s="9"/>
      <c r="G4" s="9"/>
      <c r="H4" s="9"/>
      <c r="I4" s="9"/>
      <c r="J4" s="9"/>
      <c r="L4" s="7"/>
      <c r="M4" s="7"/>
    </row>
    <row r="5" spans="1:17" s="6" customFormat="1" ht="15.75">
      <c r="A5" s="13"/>
      <c r="B5" s="1815" t="s">
        <v>2096</v>
      </c>
    </row>
    <row r="6" spans="1:17" s="6" customFormat="1" ht="11.25" customHeight="1">
      <c r="A6" s="13"/>
      <c r="B6" s="14"/>
    </row>
    <row r="7" spans="1:17" ht="45" customHeight="1">
      <c r="B7" s="1931" t="s">
        <v>2019</v>
      </c>
      <c r="C7" s="1932"/>
      <c r="D7" s="1932"/>
      <c r="E7" s="1932"/>
      <c r="F7" s="1932"/>
      <c r="G7" s="1932"/>
      <c r="H7" s="1932"/>
      <c r="I7" s="1932"/>
      <c r="J7" s="1932"/>
      <c r="K7" s="1932"/>
      <c r="L7" s="1932"/>
      <c r="M7" s="1932"/>
      <c r="N7" s="1932"/>
      <c r="O7" s="1932"/>
      <c r="P7" s="1932"/>
      <c r="Q7" s="313"/>
    </row>
    <row r="8" spans="1:17" ht="11.25" customHeight="1">
      <c r="B8" s="313"/>
      <c r="C8" s="1202"/>
      <c r="D8" s="1202"/>
      <c r="E8" s="1202"/>
      <c r="F8" s="1202"/>
      <c r="G8" s="1202"/>
      <c r="H8" s="1202"/>
      <c r="I8" s="1202"/>
      <c r="J8" s="1202"/>
      <c r="K8" s="1202"/>
      <c r="L8" s="1202"/>
      <c r="M8" s="1202"/>
      <c r="N8" s="1202"/>
      <c r="O8" s="1202"/>
      <c r="P8" s="1202"/>
      <c r="Q8" s="313"/>
    </row>
    <row r="9" spans="1:17" ht="12" customHeight="1">
      <c r="B9" s="1908"/>
      <c r="C9" s="1908"/>
      <c r="D9" s="1908"/>
      <c r="E9" s="1908"/>
      <c r="F9" s="1908"/>
      <c r="G9" s="1908"/>
      <c r="H9" s="1908"/>
      <c r="I9" s="1908"/>
      <c r="J9" s="1908"/>
      <c r="K9" s="1908"/>
      <c r="L9" s="1908"/>
      <c r="M9" s="1908"/>
      <c r="N9" s="1908"/>
      <c r="O9" s="1908"/>
      <c r="P9" s="1908"/>
      <c r="Q9" s="1908"/>
    </row>
    <row r="10" spans="1:17" s="3" customFormat="1" ht="11.25" customHeight="1">
      <c r="B10" s="1921" t="s">
        <v>28</v>
      </c>
      <c r="C10" s="1922"/>
      <c r="D10" s="1025" t="s">
        <v>522</v>
      </c>
      <c r="E10" s="1025" t="s">
        <v>392</v>
      </c>
      <c r="F10" s="1025" t="s">
        <v>393</v>
      </c>
      <c r="G10" s="1025"/>
      <c r="H10" s="1025" t="s">
        <v>523</v>
      </c>
      <c r="I10" s="1025" t="s">
        <v>524</v>
      </c>
      <c r="J10" s="1025" t="s">
        <v>525</v>
      </c>
      <c r="K10" s="1025" t="s">
        <v>526</v>
      </c>
      <c r="L10" s="1025" t="s">
        <v>527</v>
      </c>
      <c r="M10" s="1025" t="s">
        <v>560</v>
      </c>
      <c r="N10" s="1025" t="s">
        <v>561</v>
      </c>
      <c r="O10" s="1025" t="s">
        <v>562</v>
      </c>
      <c r="P10" s="1025" t="s">
        <v>563</v>
      </c>
      <c r="Q10" s="288"/>
    </row>
    <row r="11" spans="1:17" s="821" customFormat="1" ht="11.25" customHeight="1">
      <c r="B11" s="460"/>
      <c r="C11" s="460"/>
      <c r="D11" s="1821"/>
      <c r="E11" s="1821"/>
      <c r="F11" s="1821"/>
      <c r="G11" s="1821"/>
      <c r="H11" s="1923" t="s">
        <v>564</v>
      </c>
      <c r="I11" s="1924"/>
      <c r="J11" s="1924"/>
      <c r="K11" s="1924"/>
      <c r="L11" s="1924"/>
      <c r="M11" s="1924"/>
      <c r="N11" s="1924"/>
      <c r="O11" s="1924"/>
      <c r="P11" s="1924"/>
      <c r="Q11" s="1822"/>
    </row>
    <row r="12" spans="1:17" s="821" customFormat="1" ht="11.25" customHeight="1">
      <c r="B12" s="460"/>
      <c r="C12" s="460"/>
      <c r="D12" s="1925" t="s">
        <v>565</v>
      </c>
      <c r="E12" s="1925"/>
      <c r="F12" s="1925"/>
      <c r="G12" s="84"/>
      <c r="I12" s="1926" t="s">
        <v>566</v>
      </c>
      <c r="J12" s="1924"/>
      <c r="K12" s="1924"/>
      <c r="L12" s="1924"/>
      <c r="M12" s="1924"/>
      <c r="N12" s="1924"/>
      <c r="O12" s="1924"/>
      <c r="P12" s="1924"/>
      <c r="Q12" s="460"/>
    </row>
    <row r="13" spans="1:17" s="3" customFormat="1" ht="11.25" customHeight="1">
      <c r="B13" s="1927"/>
      <c r="C13" s="1927"/>
      <c r="D13" s="1928"/>
      <c r="E13" s="869" t="s">
        <v>567</v>
      </c>
      <c r="F13" s="869" t="s">
        <v>568</v>
      </c>
      <c r="G13" s="307"/>
      <c r="H13" s="1929"/>
      <c r="I13" s="197" t="s">
        <v>569</v>
      </c>
      <c r="J13" s="197" t="s">
        <v>568</v>
      </c>
      <c r="K13" s="307" t="s">
        <v>568</v>
      </c>
      <c r="L13" s="307" t="s">
        <v>568</v>
      </c>
      <c r="M13" s="307" t="s">
        <v>568</v>
      </c>
      <c r="N13" s="307" t="s">
        <v>568</v>
      </c>
      <c r="Q13" s="1918"/>
    </row>
    <row r="14" spans="1:17" s="3" customFormat="1" ht="11.25" customHeight="1">
      <c r="B14" s="1927"/>
      <c r="C14" s="1927"/>
      <c r="D14" s="1929"/>
      <c r="E14" s="197" t="s">
        <v>570</v>
      </c>
      <c r="F14" s="197" t="s">
        <v>571</v>
      </c>
      <c r="G14" s="307"/>
      <c r="H14" s="1929"/>
      <c r="I14" s="197" t="s">
        <v>572</v>
      </c>
      <c r="J14" s="197" t="s">
        <v>573</v>
      </c>
      <c r="K14" s="307" t="s">
        <v>574</v>
      </c>
      <c r="L14" s="307" t="s">
        <v>575</v>
      </c>
      <c r="M14" s="307" t="s">
        <v>576</v>
      </c>
      <c r="N14" s="307" t="s">
        <v>577</v>
      </c>
      <c r="O14" s="307" t="s">
        <v>568</v>
      </c>
      <c r="P14" s="197" t="s">
        <v>542</v>
      </c>
      <c r="Q14" s="1918"/>
    </row>
    <row r="15" spans="1:17" s="3" customFormat="1" ht="11.25" customHeight="1">
      <c r="B15" s="1919" t="s">
        <v>274</v>
      </c>
      <c r="C15" s="1920"/>
      <c r="D15" s="575"/>
      <c r="E15" s="778" t="s">
        <v>578</v>
      </c>
      <c r="F15" s="778" t="s">
        <v>579</v>
      </c>
      <c r="G15" s="575"/>
      <c r="H15" s="1930"/>
      <c r="I15" s="778" t="s">
        <v>580</v>
      </c>
      <c r="J15" s="778" t="s">
        <v>581</v>
      </c>
      <c r="K15" s="575" t="s">
        <v>582</v>
      </c>
      <c r="L15" s="575" t="s">
        <v>583</v>
      </c>
      <c r="M15" s="575" t="s">
        <v>584</v>
      </c>
      <c r="N15" s="575" t="s">
        <v>585</v>
      </c>
      <c r="O15" s="778" t="s">
        <v>586</v>
      </c>
      <c r="P15" s="778" t="s">
        <v>546</v>
      </c>
      <c r="Q15" s="1918"/>
    </row>
    <row r="16" spans="1:17" s="31" customFormat="1" ht="22.5" customHeight="1">
      <c r="B16" s="1332" t="s">
        <v>930</v>
      </c>
      <c r="C16" s="325" t="s">
        <v>937</v>
      </c>
      <c r="D16" s="870">
        <v>312715.10079200001</v>
      </c>
      <c r="E16" s="870">
        <v>312715.10079200001</v>
      </c>
      <c r="F16" s="870"/>
      <c r="G16" s="330"/>
      <c r="H16" s="330"/>
      <c r="I16" s="589"/>
      <c r="J16" s="589"/>
      <c r="K16" s="330"/>
      <c r="L16" s="330"/>
      <c r="M16" s="330"/>
      <c r="N16" s="330"/>
      <c r="O16" s="589"/>
      <c r="P16" s="589"/>
      <c r="Q16" s="92"/>
    </row>
    <row r="17" spans="2:17" s="31" customFormat="1" ht="11.25" customHeight="1">
      <c r="B17" s="330" t="s">
        <v>550</v>
      </c>
      <c r="C17" s="871" t="s">
        <v>551</v>
      </c>
      <c r="D17" s="872">
        <v>1985724.062871</v>
      </c>
      <c r="E17" s="872">
        <v>1982959.7085609999</v>
      </c>
      <c r="F17" s="872">
        <v>2764.3543089999998</v>
      </c>
      <c r="G17" s="872"/>
      <c r="H17" s="872">
        <v>27842.073232999999</v>
      </c>
      <c r="I17" s="872">
        <v>23370.286292000001</v>
      </c>
      <c r="J17" s="872">
        <v>764.49314600000002</v>
      </c>
      <c r="K17" s="872">
        <v>820.20994499999995</v>
      </c>
      <c r="L17" s="872">
        <v>735.69075299999997</v>
      </c>
      <c r="M17" s="872">
        <v>1253.4911950000001</v>
      </c>
      <c r="N17" s="872">
        <v>618.227666</v>
      </c>
      <c r="O17" s="872">
        <v>279.67423600000001</v>
      </c>
      <c r="P17" s="872">
        <v>27842.073222999999</v>
      </c>
      <c r="Q17" s="873"/>
    </row>
    <row r="18" spans="2:17" s="3" customFormat="1" ht="11.25" customHeight="1">
      <c r="B18" s="1333" t="s">
        <v>932</v>
      </c>
      <c r="C18" s="407" t="s">
        <v>933</v>
      </c>
      <c r="D18" s="874">
        <v>9470.2204899999997</v>
      </c>
      <c r="E18" s="874">
        <v>9470.2204899999997</v>
      </c>
      <c r="F18" s="874"/>
      <c r="G18" s="874"/>
      <c r="H18" s="874"/>
      <c r="I18" s="874"/>
      <c r="J18" s="874"/>
      <c r="K18" s="874"/>
      <c r="L18" s="874"/>
      <c r="M18" s="874"/>
      <c r="N18" s="874"/>
      <c r="O18" s="874"/>
      <c r="P18" s="874"/>
      <c r="Q18" s="875"/>
    </row>
    <row r="19" spans="2:17" s="3" customFormat="1" ht="11.25" customHeight="1">
      <c r="B19" s="1333" t="s">
        <v>934</v>
      </c>
      <c r="C19" s="407" t="s">
        <v>935</v>
      </c>
      <c r="D19" s="874">
        <v>6784.8348740000001</v>
      </c>
      <c r="E19" s="874">
        <v>6784.6928740000003</v>
      </c>
      <c r="F19" s="874"/>
      <c r="G19" s="874"/>
      <c r="H19" s="874"/>
      <c r="I19" s="874"/>
      <c r="J19" s="874"/>
      <c r="K19" s="874"/>
      <c r="L19" s="874"/>
      <c r="M19" s="874"/>
      <c r="N19" s="874"/>
      <c r="O19" s="874"/>
      <c r="P19" s="874"/>
      <c r="Q19" s="875"/>
    </row>
    <row r="20" spans="2:17" s="3" customFormat="1" ht="11.25" customHeight="1">
      <c r="B20" s="1333" t="s">
        <v>552</v>
      </c>
      <c r="C20" s="407" t="s">
        <v>553</v>
      </c>
      <c r="D20" s="874">
        <v>12899.15209</v>
      </c>
      <c r="E20" s="874">
        <v>12899.15209</v>
      </c>
      <c r="F20" s="874"/>
      <c r="G20" s="874"/>
      <c r="H20" s="874"/>
      <c r="I20" s="874"/>
      <c r="J20" s="874"/>
      <c r="K20" s="874"/>
      <c r="L20" s="874"/>
      <c r="M20" s="874"/>
      <c r="N20" s="874"/>
      <c r="O20" s="874"/>
      <c r="P20" s="874"/>
      <c r="Q20" s="875"/>
    </row>
    <row r="21" spans="2:17" s="3" customFormat="1" ht="11.25" customHeight="1">
      <c r="B21" s="1333" t="s">
        <v>616</v>
      </c>
      <c r="C21" s="407" t="s">
        <v>617</v>
      </c>
      <c r="D21" s="874">
        <v>79289.734127000003</v>
      </c>
      <c r="E21" s="874">
        <v>79289.450496999998</v>
      </c>
      <c r="F21" s="874"/>
      <c r="G21" s="874"/>
      <c r="H21" s="874">
        <v>14.362155</v>
      </c>
      <c r="I21" s="874">
        <v>4.2233929999999997</v>
      </c>
      <c r="J21" s="874">
        <v>0.88941899999999996</v>
      </c>
      <c r="K21" s="874">
        <v>3.0043929999999999</v>
      </c>
      <c r="L21" s="874">
        <v>4.9195000000000002</v>
      </c>
      <c r="M21" s="874">
        <v>0.61604000000000003</v>
      </c>
      <c r="N21" s="874"/>
      <c r="O21" s="874"/>
      <c r="P21" s="874">
        <v>14.362155</v>
      </c>
      <c r="Q21" s="875"/>
    </row>
    <row r="22" spans="2:17" s="3" customFormat="1" ht="11.25" customHeight="1">
      <c r="B22" s="1333" t="s">
        <v>554</v>
      </c>
      <c r="C22" s="407" t="s">
        <v>555</v>
      </c>
      <c r="D22" s="874">
        <v>809338.30596499995</v>
      </c>
      <c r="E22" s="874">
        <v>808915.40076700004</v>
      </c>
      <c r="F22" s="874">
        <v>422.90519799999998</v>
      </c>
      <c r="G22" s="874"/>
      <c r="H22" s="874">
        <v>23151.431398000001</v>
      </c>
      <c r="I22" s="874">
        <v>20937.834030999999</v>
      </c>
      <c r="J22" s="874">
        <v>287.19530900000001</v>
      </c>
      <c r="K22" s="874">
        <v>347.08485300000001</v>
      </c>
      <c r="L22" s="874">
        <v>312.974805</v>
      </c>
      <c r="M22" s="874">
        <v>605.48849900000005</v>
      </c>
      <c r="N22" s="874">
        <v>533.298722</v>
      </c>
      <c r="O22" s="874">
        <v>127.555178</v>
      </c>
      <c r="P22" s="874">
        <v>23151.431398000001</v>
      </c>
      <c r="Q22" s="875"/>
    </row>
    <row r="23" spans="2:17" s="3" customFormat="1" ht="11.25" customHeight="1">
      <c r="B23" s="1334" t="s">
        <v>556</v>
      </c>
      <c r="C23" s="444" t="s">
        <v>587</v>
      </c>
      <c r="D23" s="876">
        <v>231857.909553</v>
      </c>
      <c r="E23" s="876">
        <v>231509.24733499999</v>
      </c>
      <c r="F23" s="876">
        <v>348.662218</v>
      </c>
      <c r="G23" s="876"/>
      <c r="H23" s="876">
        <v>4832.9679150000002</v>
      </c>
      <c r="I23" s="876">
        <v>3363.5328260000001</v>
      </c>
      <c r="J23" s="876">
        <v>167.704992</v>
      </c>
      <c r="K23" s="876">
        <v>308.92051600000002</v>
      </c>
      <c r="L23" s="876">
        <v>266.850033</v>
      </c>
      <c r="M23" s="876">
        <v>328.45360099999999</v>
      </c>
      <c r="N23" s="876">
        <v>342.75811299999998</v>
      </c>
      <c r="O23" s="876">
        <v>54.747835000000002</v>
      </c>
      <c r="P23" s="876">
        <v>4832.9679150000002</v>
      </c>
      <c r="Q23" s="875"/>
    </row>
    <row r="24" spans="2:17" s="3" customFormat="1" ht="11.25" customHeight="1">
      <c r="B24" s="1333" t="s">
        <v>588</v>
      </c>
      <c r="C24" s="407" t="s">
        <v>557</v>
      </c>
      <c r="D24" s="877">
        <v>1067941.815286</v>
      </c>
      <c r="E24" s="877">
        <v>1065600.7918440001</v>
      </c>
      <c r="F24" s="877">
        <v>2341.0234810000002</v>
      </c>
      <c r="G24" s="877"/>
      <c r="H24" s="877">
        <v>4676.0417429999998</v>
      </c>
      <c r="I24" s="877">
        <v>2428.2226519999999</v>
      </c>
      <c r="J24" s="877">
        <v>476.39641799999998</v>
      </c>
      <c r="K24" s="877">
        <v>470.120699</v>
      </c>
      <c r="L24" s="877">
        <v>417.57672600000001</v>
      </c>
      <c r="M24" s="877">
        <v>647.38665600000002</v>
      </c>
      <c r="N24" s="877">
        <v>84.718363999999994</v>
      </c>
      <c r="O24" s="877">
        <v>151.620228</v>
      </c>
      <c r="P24" s="877">
        <v>4676.0417429999998</v>
      </c>
      <c r="Q24" s="875"/>
    </row>
    <row r="25" spans="2:17" s="3" customFormat="1" ht="11.25" customHeight="1">
      <c r="B25" s="307" t="s">
        <v>558</v>
      </c>
      <c r="C25" s="329" t="s">
        <v>938</v>
      </c>
      <c r="D25" s="878">
        <v>291348.27923300001</v>
      </c>
      <c r="E25" s="878">
        <v>291348.27923300001</v>
      </c>
      <c r="F25" s="878"/>
      <c r="G25" s="877"/>
      <c r="H25" s="877"/>
      <c r="I25" s="877"/>
      <c r="J25" s="877"/>
      <c r="K25" s="877"/>
      <c r="L25" s="877"/>
      <c r="M25" s="877"/>
      <c r="N25" s="877"/>
      <c r="O25" s="877"/>
      <c r="P25" s="877"/>
      <c r="Q25" s="875"/>
    </row>
    <row r="26" spans="2:17" s="3" customFormat="1" ht="11.25" customHeight="1">
      <c r="B26" s="1333" t="s">
        <v>939</v>
      </c>
      <c r="C26" s="407" t="s">
        <v>933</v>
      </c>
      <c r="D26" s="877">
        <v>77433.662899999996</v>
      </c>
      <c r="E26" s="877">
        <v>77433.662899999996</v>
      </c>
      <c r="F26" s="877"/>
      <c r="G26" s="874"/>
      <c r="H26" s="877"/>
      <c r="I26" s="877"/>
      <c r="J26" s="877"/>
      <c r="K26" s="877"/>
      <c r="L26" s="877"/>
      <c r="M26" s="877"/>
      <c r="N26" s="877"/>
      <c r="O26" s="877"/>
      <c r="P26" s="877"/>
      <c r="Q26" s="875"/>
    </row>
    <row r="27" spans="2:17" s="3" customFormat="1" ht="11.25" customHeight="1">
      <c r="B27" s="1333" t="s">
        <v>940</v>
      </c>
      <c r="C27" s="407" t="s">
        <v>935</v>
      </c>
      <c r="D27" s="877">
        <v>64569.349031999998</v>
      </c>
      <c r="E27" s="877">
        <v>64569.349031999998</v>
      </c>
      <c r="F27" s="877"/>
      <c r="G27" s="874"/>
      <c r="H27" s="877"/>
      <c r="I27" s="877"/>
      <c r="J27" s="877"/>
      <c r="K27" s="877"/>
      <c r="L27" s="877"/>
      <c r="M27" s="877"/>
      <c r="N27" s="877"/>
      <c r="O27" s="877"/>
      <c r="P27" s="877"/>
      <c r="Q27" s="875"/>
    </row>
    <row r="28" spans="2:17" s="3" customFormat="1" ht="11.25" customHeight="1">
      <c r="B28" s="1333" t="s">
        <v>941</v>
      </c>
      <c r="C28" s="407" t="s">
        <v>553</v>
      </c>
      <c r="D28" s="877">
        <v>141170.169601</v>
      </c>
      <c r="E28" s="877">
        <v>141170.169601</v>
      </c>
      <c r="F28" s="877"/>
      <c r="G28" s="874"/>
      <c r="H28" s="877"/>
      <c r="I28" s="877"/>
      <c r="J28" s="877"/>
      <c r="K28" s="877"/>
      <c r="L28" s="877"/>
      <c r="M28" s="877"/>
      <c r="N28" s="877"/>
      <c r="O28" s="877"/>
      <c r="P28" s="877"/>
      <c r="Q28" s="875"/>
    </row>
    <row r="29" spans="2:17" s="3" customFormat="1" ht="11.25" customHeight="1">
      <c r="B29" s="1333" t="s">
        <v>942</v>
      </c>
      <c r="C29" s="407" t="s">
        <v>617</v>
      </c>
      <c r="D29" s="877">
        <v>319.60154999999997</v>
      </c>
      <c r="E29" s="877">
        <v>319.60154999999997</v>
      </c>
      <c r="F29" s="877"/>
      <c r="G29" s="874"/>
      <c r="H29" s="877"/>
      <c r="I29" s="877"/>
      <c r="J29" s="877"/>
      <c r="K29" s="877"/>
      <c r="L29" s="877"/>
      <c r="M29" s="877"/>
      <c r="N29" s="877"/>
      <c r="O29" s="877"/>
      <c r="P29" s="877"/>
      <c r="Q29" s="875"/>
    </row>
    <row r="30" spans="2:17" s="3" customFormat="1" ht="11.25" customHeight="1">
      <c r="B30" s="1333" t="s">
        <v>943</v>
      </c>
      <c r="C30" s="407" t="s">
        <v>555</v>
      </c>
      <c r="D30" s="877">
        <v>7855.4961499999999</v>
      </c>
      <c r="E30" s="877">
        <v>7855.4961499999999</v>
      </c>
      <c r="F30" s="877"/>
      <c r="G30" s="874"/>
      <c r="H30" s="877"/>
      <c r="I30" s="877"/>
      <c r="J30" s="877"/>
      <c r="K30" s="877"/>
      <c r="L30" s="877"/>
      <c r="M30" s="877"/>
      <c r="N30" s="877"/>
      <c r="O30" s="877"/>
      <c r="P30" s="877"/>
      <c r="Q30" s="875"/>
    </row>
    <row r="31" spans="2:17" s="3" customFormat="1" ht="11.25" customHeight="1">
      <c r="B31" s="307" t="s">
        <v>589</v>
      </c>
      <c r="C31" s="329" t="s">
        <v>590</v>
      </c>
      <c r="D31" s="879">
        <v>760323.90987600002</v>
      </c>
      <c r="E31" s="880"/>
      <c r="F31" s="880"/>
      <c r="G31" s="880"/>
      <c r="H31" s="879">
        <v>3243.5256680000002</v>
      </c>
      <c r="I31" s="880"/>
      <c r="J31" s="880"/>
      <c r="K31" s="880"/>
      <c r="L31" s="880"/>
      <c r="M31" s="880"/>
      <c r="N31" s="880"/>
      <c r="O31" s="880"/>
      <c r="P31" s="879">
        <v>3243.5256680000002</v>
      </c>
      <c r="Q31" s="875"/>
    </row>
    <row r="32" spans="2:17" s="3" customFormat="1" ht="11.25" customHeight="1">
      <c r="B32" s="1333" t="s">
        <v>944</v>
      </c>
      <c r="C32" s="407" t="s">
        <v>933</v>
      </c>
      <c r="D32" s="874">
        <v>1.2519</v>
      </c>
      <c r="E32" s="881"/>
      <c r="F32" s="881"/>
      <c r="G32" s="881"/>
      <c r="H32" s="874"/>
      <c r="I32" s="881"/>
      <c r="J32" s="881"/>
      <c r="K32" s="881"/>
      <c r="L32" s="881"/>
      <c r="M32" s="881"/>
      <c r="N32" s="881"/>
      <c r="O32" s="881"/>
      <c r="P32" s="874"/>
      <c r="Q32" s="875"/>
    </row>
    <row r="33" spans="2:19" s="3" customFormat="1" ht="11.25" customHeight="1">
      <c r="B33" s="1333" t="s">
        <v>945</v>
      </c>
      <c r="C33" s="407" t="s">
        <v>935</v>
      </c>
      <c r="D33" s="874">
        <v>10612.040824</v>
      </c>
      <c r="E33" s="881"/>
      <c r="F33" s="881"/>
      <c r="G33" s="881"/>
      <c r="H33" s="874"/>
      <c r="I33" s="881"/>
      <c r="J33" s="881"/>
      <c r="K33" s="881"/>
      <c r="L33" s="881"/>
      <c r="M33" s="881"/>
      <c r="N33" s="881"/>
      <c r="O33" s="881"/>
      <c r="P33" s="874"/>
      <c r="Q33" s="875"/>
    </row>
    <row r="34" spans="2:19" s="3" customFormat="1" ht="11.25" customHeight="1">
      <c r="B34" s="1333" t="s">
        <v>591</v>
      </c>
      <c r="C34" s="407" t="s">
        <v>553</v>
      </c>
      <c r="D34" s="874">
        <v>39031.210313000003</v>
      </c>
      <c r="E34" s="881"/>
      <c r="F34" s="881"/>
      <c r="G34" s="881"/>
      <c r="H34" s="874"/>
      <c r="I34" s="881"/>
      <c r="J34" s="881"/>
      <c r="K34" s="881"/>
      <c r="L34" s="881"/>
      <c r="M34" s="881"/>
      <c r="N34" s="881"/>
      <c r="O34" s="881"/>
      <c r="P34" s="874"/>
      <c r="Q34" s="875"/>
    </row>
    <row r="35" spans="2:19" s="3" customFormat="1" ht="11.25" customHeight="1">
      <c r="B35" s="1333" t="s">
        <v>946</v>
      </c>
      <c r="C35" s="407" t="s">
        <v>617</v>
      </c>
      <c r="D35" s="874">
        <v>10740.308631</v>
      </c>
      <c r="E35" s="881"/>
      <c r="F35" s="881"/>
      <c r="G35" s="881"/>
      <c r="H35" s="874"/>
      <c r="I35" s="881"/>
      <c r="J35" s="881"/>
      <c r="K35" s="881"/>
      <c r="L35" s="881"/>
      <c r="M35" s="881"/>
      <c r="N35" s="881"/>
      <c r="O35" s="881"/>
      <c r="P35" s="874"/>
      <c r="Q35" s="875"/>
    </row>
    <row r="36" spans="2:19" s="3" customFormat="1" ht="11.25" customHeight="1">
      <c r="B36" s="1333" t="s">
        <v>592</v>
      </c>
      <c r="C36" s="407" t="s">
        <v>555</v>
      </c>
      <c r="D36" s="874">
        <v>427351.19565900002</v>
      </c>
      <c r="E36" s="881"/>
      <c r="F36" s="881"/>
      <c r="G36" s="881"/>
      <c r="H36" s="874">
        <v>2980.355035</v>
      </c>
      <c r="I36" s="881"/>
      <c r="J36" s="881"/>
      <c r="K36" s="881"/>
      <c r="L36" s="881"/>
      <c r="M36" s="881"/>
      <c r="N36" s="881"/>
      <c r="O36" s="881"/>
      <c r="P36" s="874">
        <v>2980.355035</v>
      </c>
      <c r="Q36" s="875"/>
    </row>
    <row r="37" spans="2:19" s="3" customFormat="1" ht="11.25" customHeight="1">
      <c r="B37" s="1333" t="s">
        <v>593</v>
      </c>
      <c r="C37" s="407" t="s">
        <v>557</v>
      </c>
      <c r="D37" s="874">
        <v>272587.90254899999</v>
      </c>
      <c r="E37" s="881"/>
      <c r="F37" s="881"/>
      <c r="G37" s="881"/>
      <c r="H37" s="874">
        <v>263.003353</v>
      </c>
      <c r="I37" s="881"/>
      <c r="J37" s="881"/>
      <c r="K37" s="881"/>
      <c r="L37" s="881"/>
      <c r="M37" s="881"/>
      <c r="N37" s="881"/>
      <c r="O37" s="881"/>
      <c r="P37" s="874">
        <v>263.003353</v>
      </c>
      <c r="Q37" s="875"/>
    </row>
    <row r="38" spans="2:19" s="3" customFormat="1" ht="11.25" customHeight="1">
      <c r="B38" s="1027">
        <v>220</v>
      </c>
      <c r="C38" s="882" t="s">
        <v>463</v>
      </c>
      <c r="D38" s="883">
        <v>3350111.3527720002</v>
      </c>
      <c r="E38" s="883">
        <v>2587023.0885859998</v>
      </c>
      <c r="F38" s="883">
        <v>2764.3543089999998</v>
      </c>
      <c r="G38" s="883"/>
      <c r="H38" s="883">
        <v>31085.598900999998</v>
      </c>
      <c r="I38" s="883">
        <v>23370.286292000001</v>
      </c>
      <c r="J38" s="883">
        <v>764.49314600000002</v>
      </c>
      <c r="K38" s="883">
        <v>820.20994499999995</v>
      </c>
      <c r="L38" s="883">
        <v>735.69075299999997</v>
      </c>
      <c r="M38" s="883">
        <v>1253.4911950000001</v>
      </c>
      <c r="N38" s="883">
        <v>618.227666</v>
      </c>
      <c r="O38" s="883">
        <v>279.67423600000001</v>
      </c>
      <c r="P38" s="883">
        <v>31085.598891000001</v>
      </c>
      <c r="Q38" s="875"/>
      <c r="S38" s="180"/>
    </row>
    <row r="39" spans="2:19" s="3" customFormat="1" ht="12" customHeight="1">
      <c r="B39" s="200"/>
      <c r="C39" s="329"/>
      <c r="D39" s="874"/>
      <c r="E39" s="874"/>
      <c r="F39" s="874"/>
      <c r="G39" s="874"/>
      <c r="H39" s="874"/>
      <c r="I39" s="874"/>
      <c r="J39" s="874"/>
      <c r="K39" s="874"/>
      <c r="L39" s="874"/>
      <c r="M39" s="874"/>
      <c r="N39" s="874"/>
      <c r="O39" s="874"/>
      <c r="P39" s="874"/>
      <c r="Q39" s="875"/>
    </row>
    <row r="40" spans="2:19" s="3" customFormat="1" ht="12" customHeight="1">
      <c r="B40" s="200"/>
      <c r="C40" s="329"/>
      <c r="D40" s="877"/>
      <c r="E40" s="877"/>
      <c r="F40" s="877"/>
      <c r="G40" s="877"/>
      <c r="H40" s="877"/>
      <c r="I40" s="877"/>
      <c r="J40" s="877"/>
      <c r="K40" s="877"/>
      <c r="L40" s="877"/>
      <c r="M40" s="877"/>
      <c r="N40" s="877"/>
      <c r="O40" s="877"/>
      <c r="P40" s="877"/>
      <c r="Q40" s="875"/>
    </row>
    <row r="41" spans="2:19" s="3" customFormat="1" ht="12" customHeight="1"/>
    <row r="42" spans="2:19" s="3" customFormat="1" ht="11.25" customHeight="1">
      <c r="B42" s="1921" t="s">
        <v>802</v>
      </c>
      <c r="C42" s="1922"/>
      <c r="D42" s="1025" t="s">
        <v>522</v>
      </c>
      <c r="E42" s="1025" t="s">
        <v>392</v>
      </c>
      <c r="F42" s="1025" t="s">
        <v>393</v>
      </c>
      <c r="G42" s="1025"/>
      <c r="H42" s="1025" t="s">
        <v>523</v>
      </c>
      <c r="I42" s="1025" t="s">
        <v>524</v>
      </c>
      <c r="J42" s="1025" t="s">
        <v>525</v>
      </c>
      <c r="K42" s="1025" t="s">
        <v>526</v>
      </c>
      <c r="L42" s="1025" t="s">
        <v>527</v>
      </c>
      <c r="M42" s="1025" t="s">
        <v>560</v>
      </c>
      <c r="N42" s="1025" t="s">
        <v>561</v>
      </c>
      <c r="O42" s="1025" t="s">
        <v>562</v>
      </c>
      <c r="P42" s="1025" t="s">
        <v>563</v>
      </c>
      <c r="Q42" s="288"/>
    </row>
    <row r="43" spans="2:19" s="821" customFormat="1" ht="11.25" customHeight="1">
      <c r="B43" s="460"/>
      <c r="C43" s="460"/>
      <c r="D43" s="1821"/>
      <c r="E43" s="1821"/>
      <c r="F43" s="1821"/>
      <c r="G43" s="1821"/>
      <c r="H43" s="1923" t="s">
        <v>564</v>
      </c>
      <c r="I43" s="1924"/>
      <c r="J43" s="1924"/>
      <c r="K43" s="1924"/>
      <c r="L43" s="1924"/>
      <c r="M43" s="1924"/>
      <c r="N43" s="1924"/>
      <c r="O43" s="1924"/>
      <c r="P43" s="1924"/>
      <c r="Q43" s="1822"/>
    </row>
    <row r="44" spans="2:19" s="821" customFormat="1" ht="11.25" customHeight="1">
      <c r="B44" s="460"/>
      <c r="C44" s="460"/>
      <c r="D44" s="1925" t="s">
        <v>565</v>
      </c>
      <c r="E44" s="1925"/>
      <c r="F44" s="1925"/>
      <c r="G44" s="84"/>
      <c r="I44" s="1926" t="s">
        <v>566</v>
      </c>
      <c r="J44" s="1924"/>
      <c r="K44" s="1924"/>
      <c r="L44" s="1924"/>
      <c r="M44" s="1924"/>
      <c r="N44" s="1924"/>
      <c r="O44" s="1924"/>
      <c r="P44" s="1924"/>
      <c r="Q44" s="460"/>
    </row>
    <row r="45" spans="2:19" s="3" customFormat="1" ht="11.25" customHeight="1">
      <c r="B45" s="1927"/>
      <c r="C45" s="1927"/>
      <c r="D45" s="1928"/>
      <c r="E45" s="869" t="s">
        <v>567</v>
      </c>
      <c r="F45" s="869" t="s">
        <v>568</v>
      </c>
      <c r="G45" s="307"/>
      <c r="H45" s="1929"/>
      <c r="I45" s="197" t="s">
        <v>569</v>
      </c>
      <c r="J45" s="197" t="s">
        <v>568</v>
      </c>
      <c r="K45" s="307" t="s">
        <v>568</v>
      </c>
      <c r="L45" s="307" t="s">
        <v>568</v>
      </c>
      <c r="M45" s="307" t="s">
        <v>568</v>
      </c>
      <c r="N45" s="307" t="s">
        <v>568</v>
      </c>
      <c r="Q45" s="1918"/>
    </row>
    <row r="46" spans="2:19" s="3" customFormat="1" ht="11.25" customHeight="1">
      <c r="B46" s="1927"/>
      <c r="C46" s="1927"/>
      <c r="D46" s="1929"/>
      <c r="E46" s="197" t="s">
        <v>570</v>
      </c>
      <c r="F46" s="197" t="s">
        <v>571</v>
      </c>
      <c r="G46" s="307"/>
      <c r="H46" s="1929"/>
      <c r="I46" s="197" t="s">
        <v>572</v>
      </c>
      <c r="J46" s="197" t="s">
        <v>573</v>
      </c>
      <c r="K46" s="307" t="s">
        <v>574</v>
      </c>
      <c r="L46" s="307" t="s">
        <v>575</v>
      </c>
      <c r="M46" s="307" t="s">
        <v>576</v>
      </c>
      <c r="N46" s="307" t="s">
        <v>577</v>
      </c>
      <c r="O46" s="307" t="s">
        <v>568</v>
      </c>
      <c r="P46" s="197" t="s">
        <v>542</v>
      </c>
      <c r="Q46" s="1918"/>
    </row>
    <row r="47" spans="2:19" s="3" customFormat="1" ht="11.25" customHeight="1">
      <c r="B47" s="1919" t="s">
        <v>274</v>
      </c>
      <c r="C47" s="1920"/>
      <c r="D47" s="575"/>
      <c r="E47" s="778" t="s">
        <v>578</v>
      </c>
      <c r="F47" s="778" t="s">
        <v>579</v>
      </c>
      <c r="G47" s="575"/>
      <c r="H47" s="1930"/>
      <c r="I47" s="778" t="s">
        <v>580</v>
      </c>
      <c r="J47" s="778" t="s">
        <v>581</v>
      </c>
      <c r="K47" s="575" t="s">
        <v>582</v>
      </c>
      <c r="L47" s="575" t="s">
        <v>583</v>
      </c>
      <c r="M47" s="575" t="s">
        <v>584</v>
      </c>
      <c r="N47" s="575" t="s">
        <v>585</v>
      </c>
      <c r="O47" s="778" t="s">
        <v>586</v>
      </c>
      <c r="P47" s="778" t="s">
        <v>546</v>
      </c>
      <c r="Q47" s="1918"/>
    </row>
    <row r="48" spans="2:19" s="31" customFormat="1" ht="22.5" customHeight="1">
      <c r="B48" s="1332" t="s">
        <v>930</v>
      </c>
      <c r="C48" s="325" t="s">
        <v>937</v>
      </c>
      <c r="D48" s="870">
        <v>289701.740865</v>
      </c>
      <c r="E48" s="870">
        <v>289701.740865</v>
      </c>
      <c r="F48" s="870"/>
      <c r="G48" s="330"/>
      <c r="H48" s="330"/>
      <c r="I48" s="589"/>
      <c r="J48" s="589"/>
      <c r="K48" s="330"/>
      <c r="L48" s="330"/>
      <c r="M48" s="330"/>
      <c r="N48" s="330"/>
      <c r="O48" s="589"/>
      <c r="P48" s="589"/>
      <c r="Q48" s="92"/>
    </row>
    <row r="49" spans="2:17" s="31" customFormat="1" ht="11.25" customHeight="1">
      <c r="B49" s="330" t="s">
        <v>550</v>
      </c>
      <c r="C49" s="871" t="s">
        <v>551</v>
      </c>
      <c r="D49" s="872">
        <v>1790044.4765890001</v>
      </c>
      <c r="E49" s="872">
        <v>1788322.8593220001</v>
      </c>
      <c r="F49" s="872">
        <v>1721.617266</v>
      </c>
      <c r="G49" s="872"/>
      <c r="H49" s="872">
        <v>31466.921719999998</v>
      </c>
      <c r="I49" s="872">
        <v>25984.287270000001</v>
      </c>
      <c r="J49" s="872">
        <v>1204.6012450000001</v>
      </c>
      <c r="K49" s="872">
        <v>856.05793900000003</v>
      </c>
      <c r="L49" s="872">
        <v>1020.638787</v>
      </c>
      <c r="M49" s="872">
        <v>1782.4993360000001</v>
      </c>
      <c r="N49" s="872">
        <v>396.38042500000006</v>
      </c>
      <c r="O49" s="872">
        <v>222.456718</v>
      </c>
      <c r="P49" s="872">
        <v>31466.921719999998</v>
      </c>
      <c r="Q49" s="873"/>
    </row>
    <row r="50" spans="2:17" s="3" customFormat="1" ht="11.25" customHeight="1">
      <c r="B50" s="1333" t="s">
        <v>932</v>
      </c>
      <c r="C50" s="407" t="s">
        <v>933</v>
      </c>
      <c r="D50" s="874">
        <v>22600.289239999998</v>
      </c>
      <c r="E50" s="874">
        <v>22600.289239999998</v>
      </c>
      <c r="F50" s="874"/>
      <c r="G50" s="874"/>
      <c r="H50" s="874"/>
      <c r="I50" s="874"/>
      <c r="J50" s="874"/>
      <c r="K50" s="874"/>
      <c r="L50" s="874"/>
      <c r="M50" s="874"/>
      <c r="N50" s="874"/>
      <c r="O50" s="874"/>
      <c r="P50" s="874"/>
      <c r="Q50" s="875"/>
    </row>
    <row r="51" spans="2:17" s="3" customFormat="1" ht="11.25" customHeight="1">
      <c r="B51" s="1333" t="s">
        <v>934</v>
      </c>
      <c r="C51" s="407" t="s">
        <v>935</v>
      </c>
      <c r="D51" s="874">
        <v>10343.763774999999</v>
      </c>
      <c r="E51" s="874">
        <v>10343.567833999999</v>
      </c>
      <c r="F51" s="874"/>
      <c r="G51" s="874"/>
      <c r="H51" s="874"/>
      <c r="I51" s="874"/>
      <c r="J51" s="874"/>
      <c r="K51" s="874"/>
      <c r="L51" s="874"/>
      <c r="M51" s="874"/>
      <c r="N51" s="874"/>
      <c r="O51" s="874"/>
      <c r="P51" s="874"/>
      <c r="Q51" s="875"/>
    </row>
    <row r="52" spans="2:17" s="3" customFormat="1" ht="11.25" customHeight="1">
      <c r="B52" s="1333" t="s">
        <v>552</v>
      </c>
      <c r="C52" s="407" t="s">
        <v>553</v>
      </c>
      <c r="D52" s="874">
        <v>32888.873058999998</v>
      </c>
      <c r="E52" s="874">
        <v>32888.873058999998</v>
      </c>
      <c r="F52" s="874"/>
      <c r="G52" s="874"/>
      <c r="H52" s="874"/>
      <c r="I52" s="874"/>
      <c r="J52" s="874"/>
      <c r="K52" s="874"/>
      <c r="L52" s="874"/>
      <c r="M52" s="874"/>
      <c r="N52" s="874"/>
      <c r="O52" s="874"/>
      <c r="P52" s="874"/>
      <c r="Q52" s="875"/>
    </row>
    <row r="53" spans="2:17" s="3" customFormat="1" ht="11.25" customHeight="1">
      <c r="B53" s="1333" t="s">
        <v>616</v>
      </c>
      <c r="C53" s="407" t="s">
        <v>617</v>
      </c>
      <c r="D53" s="874">
        <v>57884.849983</v>
      </c>
      <c r="E53" s="874">
        <v>57882.744148999998</v>
      </c>
      <c r="F53" s="874">
        <v>2.1058340000000002</v>
      </c>
      <c r="G53" s="874"/>
      <c r="H53" s="874">
        <v>553.63798499999996</v>
      </c>
      <c r="I53" s="874">
        <v>538.82531900000004</v>
      </c>
      <c r="J53" s="874">
        <v>0.89639000000000002</v>
      </c>
      <c r="K53" s="874">
        <v>1.256613</v>
      </c>
      <c r="L53" s="874">
        <v>11.743333</v>
      </c>
      <c r="M53" s="874">
        <v>0.60202999999999995</v>
      </c>
      <c r="N53" s="874"/>
      <c r="O53" s="874"/>
      <c r="P53" s="874">
        <v>553.63798499999996</v>
      </c>
      <c r="Q53" s="875"/>
    </row>
    <row r="54" spans="2:17" s="3" customFormat="1" ht="11.25" customHeight="1">
      <c r="B54" s="1333" t="s">
        <v>554</v>
      </c>
      <c r="C54" s="407" t="s">
        <v>555</v>
      </c>
      <c r="D54" s="874">
        <v>718317.95256000001</v>
      </c>
      <c r="E54" s="874">
        <v>718007.92533999996</v>
      </c>
      <c r="F54" s="874">
        <v>310.02722</v>
      </c>
      <c r="G54" s="874"/>
      <c r="H54" s="874">
        <v>26612.648767999999</v>
      </c>
      <c r="I54" s="874">
        <v>22901.151276000001</v>
      </c>
      <c r="J54" s="874">
        <v>804.60114599999997</v>
      </c>
      <c r="K54" s="874">
        <v>462.98774700000001</v>
      </c>
      <c r="L54" s="874">
        <v>668.34023999999999</v>
      </c>
      <c r="M54" s="874">
        <v>1351.2284870000001</v>
      </c>
      <c r="N54" s="874">
        <v>307.80378999999999</v>
      </c>
      <c r="O54" s="874">
        <v>116.53608</v>
      </c>
      <c r="P54" s="874">
        <v>26612.648767999999</v>
      </c>
      <c r="Q54" s="875"/>
    </row>
    <row r="55" spans="2:17" s="3" customFormat="1" ht="11.25" customHeight="1">
      <c r="B55" s="1334" t="s">
        <v>556</v>
      </c>
      <c r="C55" s="444" t="s">
        <v>587</v>
      </c>
      <c r="D55" s="876">
        <v>217313.96518899998</v>
      </c>
      <c r="E55" s="876">
        <v>217079.653299</v>
      </c>
      <c r="F55" s="876">
        <v>234.31188899999998</v>
      </c>
      <c r="G55" s="876"/>
      <c r="H55" s="876">
        <v>4787.9186739999996</v>
      </c>
      <c r="I55" s="876">
        <v>3527.5208160000002</v>
      </c>
      <c r="J55" s="876">
        <v>177.476293</v>
      </c>
      <c r="K55" s="876">
        <v>366.80818799999997</v>
      </c>
      <c r="L55" s="876">
        <v>249.71348599999999</v>
      </c>
      <c r="M55" s="876">
        <v>338.82068400000003</v>
      </c>
      <c r="N55" s="876">
        <v>40.278587000000002</v>
      </c>
      <c r="O55" s="876">
        <v>87.300619999999995</v>
      </c>
      <c r="P55" s="876">
        <v>4787.9186739999996</v>
      </c>
      <c r="Q55" s="875"/>
    </row>
    <row r="56" spans="2:17" s="3" customFormat="1" ht="11.25" customHeight="1">
      <c r="B56" s="1333" t="s">
        <v>588</v>
      </c>
      <c r="C56" s="407" t="s">
        <v>557</v>
      </c>
      <c r="D56" s="877">
        <v>948008.74797100003</v>
      </c>
      <c r="E56" s="877">
        <v>946599.45970100001</v>
      </c>
      <c r="F56" s="877">
        <v>1409.28827</v>
      </c>
      <c r="G56" s="877"/>
      <c r="H56" s="877">
        <v>4300.4216290000004</v>
      </c>
      <c r="I56" s="877">
        <v>2544.3076150000002</v>
      </c>
      <c r="J56" s="877">
        <v>399.09270800000002</v>
      </c>
      <c r="K56" s="877">
        <v>391.61430000000001</v>
      </c>
      <c r="L56" s="877">
        <v>340.55521399999998</v>
      </c>
      <c r="M56" s="877">
        <v>430.66881899999993</v>
      </c>
      <c r="N56" s="877">
        <v>88.262333999999996</v>
      </c>
      <c r="O56" s="877">
        <v>105.920638</v>
      </c>
      <c r="P56" s="877">
        <v>4300.4216290000004</v>
      </c>
      <c r="Q56" s="875"/>
    </row>
    <row r="57" spans="2:17" s="3" customFormat="1" ht="11.25" customHeight="1">
      <c r="B57" s="307" t="s">
        <v>558</v>
      </c>
      <c r="C57" s="329" t="s">
        <v>938</v>
      </c>
      <c r="D57" s="878">
        <v>218398.525834</v>
      </c>
      <c r="E57" s="878">
        <v>217725.50537999999</v>
      </c>
      <c r="F57" s="878">
        <v>673.02045399999997</v>
      </c>
      <c r="G57" s="877"/>
      <c r="H57" s="877"/>
      <c r="I57" s="877"/>
      <c r="J57" s="877"/>
      <c r="K57" s="877"/>
      <c r="L57" s="877"/>
      <c r="M57" s="877"/>
      <c r="N57" s="877"/>
      <c r="O57" s="877"/>
      <c r="P57" s="877"/>
      <c r="Q57" s="875"/>
    </row>
    <row r="58" spans="2:17" s="3" customFormat="1" ht="11.25" customHeight="1">
      <c r="B58" s="1333" t="s">
        <v>939</v>
      </c>
      <c r="C58" s="407" t="s">
        <v>933</v>
      </c>
      <c r="D58" s="877">
        <v>31320.549479999998</v>
      </c>
      <c r="E58" s="877">
        <v>31320.549479999998</v>
      </c>
      <c r="F58" s="877"/>
      <c r="G58" s="874"/>
      <c r="H58" s="877"/>
      <c r="I58" s="877"/>
      <c r="J58" s="877"/>
      <c r="K58" s="877"/>
      <c r="L58" s="877"/>
      <c r="M58" s="877"/>
      <c r="N58" s="877"/>
      <c r="O58" s="877"/>
      <c r="P58" s="877"/>
      <c r="Q58" s="875"/>
    </row>
    <row r="59" spans="2:17" s="3" customFormat="1" ht="11.25" customHeight="1">
      <c r="B59" s="1333" t="s">
        <v>940</v>
      </c>
      <c r="C59" s="407" t="s">
        <v>935</v>
      </c>
      <c r="D59" s="877">
        <v>65896.117853000003</v>
      </c>
      <c r="E59" s="877">
        <v>65388.275267999998</v>
      </c>
      <c r="F59" s="877">
        <v>507.84258599999998</v>
      </c>
      <c r="G59" s="874"/>
      <c r="H59" s="877"/>
      <c r="I59" s="877"/>
      <c r="J59" s="877"/>
      <c r="K59" s="877"/>
      <c r="L59" s="877"/>
      <c r="M59" s="877"/>
      <c r="N59" s="877"/>
      <c r="O59" s="877"/>
      <c r="P59" s="877"/>
      <c r="Q59" s="875"/>
    </row>
    <row r="60" spans="2:17" s="3" customFormat="1" ht="11.25" customHeight="1">
      <c r="B60" s="1333" t="s">
        <v>941</v>
      </c>
      <c r="C60" s="407" t="s">
        <v>553</v>
      </c>
      <c r="D60" s="877">
        <v>117120.50051100001</v>
      </c>
      <c r="E60" s="877">
        <v>117045.975085</v>
      </c>
      <c r="F60" s="877">
        <v>74.525425999999996</v>
      </c>
      <c r="G60" s="874"/>
      <c r="H60" s="877"/>
      <c r="I60" s="877"/>
      <c r="J60" s="877"/>
      <c r="K60" s="877"/>
      <c r="L60" s="877"/>
      <c r="M60" s="877"/>
      <c r="N60" s="877"/>
      <c r="O60" s="877"/>
      <c r="P60" s="877"/>
      <c r="Q60" s="875"/>
    </row>
    <row r="61" spans="2:17" s="3" customFormat="1" ht="11.25" customHeight="1">
      <c r="B61" s="1333" t="s">
        <v>942</v>
      </c>
      <c r="C61" s="407" t="s">
        <v>617</v>
      </c>
      <c r="D61" s="877">
        <v>13.652068</v>
      </c>
      <c r="E61" s="877">
        <v>13.652068</v>
      </c>
      <c r="F61" s="877"/>
      <c r="G61" s="874"/>
      <c r="H61" s="877"/>
      <c r="I61" s="877"/>
      <c r="J61" s="877"/>
      <c r="K61" s="877"/>
      <c r="L61" s="877"/>
      <c r="M61" s="877"/>
      <c r="N61" s="877"/>
      <c r="O61" s="877"/>
      <c r="P61" s="877"/>
      <c r="Q61" s="875"/>
    </row>
    <row r="62" spans="2:17" s="3" customFormat="1" ht="11.25" customHeight="1">
      <c r="B62" s="1333" t="s">
        <v>943</v>
      </c>
      <c r="C62" s="407" t="s">
        <v>555</v>
      </c>
      <c r="D62" s="877">
        <v>4047.7059220000001</v>
      </c>
      <c r="E62" s="877">
        <v>3957.05348</v>
      </c>
      <c r="F62" s="877">
        <v>90.652441999999994</v>
      </c>
      <c r="G62" s="874"/>
      <c r="H62" s="877"/>
      <c r="I62" s="877"/>
      <c r="J62" s="877"/>
      <c r="K62" s="877"/>
      <c r="L62" s="877"/>
      <c r="M62" s="877"/>
      <c r="N62" s="877"/>
      <c r="O62" s="877"/>
      <c r="P62" s="877"/>
      <c r="Q62" s="875"/>
    </row>
    <row r="63" spans="2:17" s="3" customFormat="1" ht="11.25" customHeight="1">
      <c r="B63" s="307" t="s">
        <v>589</v>
      </c>
      <c r="C63" s="329" t="s">
        <v>590</v>
      </c>
      <c r="D63" s="879">
        <v>768130.37599299999</v>
      </c>
      <c r="E63" s="880"/>
      <c r="F63" s="880"/>
      <c r="G63" s="880"/>
      <c r="H63" s="879">
        <v>5356.2890369999996</v>
      </c>
      <c r="I63" s="880"/>
      <c r="J63" s="880"/>
      <c r="K63" s="880"/>
      <c r="L63" s="880"/>
      <c r="M63" s="880"/>
      <c r="N63" s="880"/>
      <c r="O63" s="880"/>
      <c r="P63" s="879">
        <v>5356.2890369999996</v>
      </c>
      <c r="Q63" s="875"/>
    </row>
    <row r="64" spans="2:17" s="3" customFormat="1" ht="11.25" customHeight="1">
      <c r="B64" s="1333" t="s">
        <v>944</v>
      </c>
      <c r="C64" s="407" t="s">
        <v>933</v>
      </c>
      <c r="D64" s="874">
        <v>1.1225799999999999</v>
      </c>
      <c r="E64" s="881"/>
      <c r="F64" s="881"/>
      <c r="G64" s="881"/>
      <c r="H64" s="874"/>
      <c r="I64" s="881"/>
      <c r="J64" s="881"/>
      <c r="K64" s="881"/>
      <c r="L64" s="881"/>
      <c r="M64" s="881"/>
      <c r="N64" s="881"/>
      <c r="O64" s="881"/>
      <c r="P64" s="874"/>
      <c r="Q64" s="875"/>
    </row>
    <row r="65" spans="2:17" s="3" customFormat="1" ht="11.25" customHeight="1">
      <c r="B65" s="1333" t="s">
        <v>945</v>
      </c>
      <c r="C65" s="407" t="s">
        <v>935</v>
      </c>
      <c r="D65" s="874">
        <v>10403.73071</v>
      </c>
      <c r="E65" s="881"/>
      <c r="F65" s="881"/>
      <c r="G65" s="881"/>
      <c r="H65" s="874"/>
      <c r="I65" s="881"/>
      <c r="J65" s="881"/>
      <c r="K65" s="881"/>
      <c r="L65" s="881"/>
      <c r="M65" s="881"/>
      <c r="N65" s="881"/>
      <c r="O65" s="881"/>
      <c r="P65" s="874"/>
      <c r="Q65" s="875"/>
    </row>
    <row r="66" spans="2:17" s="3" customFormat="1" ht="11.25" customHeight="1">
      <c r="B66" s="1333" t="s">
        <v>591</v>
      </c>
      <c r="C66" s="407" t="s">
        <v>553</v>
      </c>
      <c r="D66" s="874">
        <v>38046.502634999997</v>
      </c>
      <c r="E66" s="881"/>
      <c r="F66" s="881"/>
      <c r="G66" s="881"/>
      <c r="H66" s="874"/>
      <c r="I66" s="881"/>
      <c r="J66" s="881"/>
      <c r="K66" s="881"/>
      <c r="L66" s="881"/>
      <c r="M66" s="881"/>
      <c r="N66" s="881"/>
      <c r="O66" s="881"/>
      <c r="P66" s="874"/>
      <c r="Q66" s="875"/>
    </row>
    <row r="67" spans="2:17" s="3" customFormat="1" ht="11.25" customHeight="1">
      <c r="B67" s="1333" t="s">
        <v>946</v>
      </c>
      <c r="C67" s="407" t="s">
        <v>617</v>
      </c>
      <c r="D67" s="874">
        <v>10679.748326999999</v>
      </c>
      <c r="E67" s="881"/>
      <c r="F67" s="881"/>
      <c r="G67" s="881"/>
      <c r="H67" s="874"/>
      <c r="I67" s="881"/>
      <c r="J67" s="881"/>
      <c r="K67" s="881"/>
      <c r="L67" s="881"/>
      <c r="M67" s="881"/>
      <c r="N67" s="881"/>
      <c r="O67" s="881"/>
      <c r="P67" s="874"/>
      <c r="Q67" s="875"/>
    </row>
    <row r="68" spans="2:17" s="3" customFormat="1" ht="11.25" customHeight="1">
      <c r="B68" s="1333" t="s">
        <v>592</v>
      </c>
      <c r="C68" s="407" t="s">
        <v>555</v>
      </c>
      <c r="D68" s="874">
        <v>438829.62236199999</v>
      </c>
      <c r="E68" s="881"/>
      <c r="F68" s="881"/>
      <c r="G68" s="881"/>
      <c r="H68" s="874">
        <v>5077.3478240000004</v>
      </c>
      <c r="I68" s="881"/>
      <c r="J68" s="881"/>
      <c r="K68" s="881"/>
      <c r="L68" s="881"/>
      <c r="M68" s="881"/>
      <c r="N68" s="881"/>
      <c r="O68" s="881"/>
      <c r="P68" s="874">
        <v>5077.3478240000004</v>
      </c>
      <c r="Q68" s="875"/>
    </row>
    <row r="69" spans="2:17" s="3" customFormat="1" ht="11.25" customHeight="1">
      <c r="B69" s="1333" t="s">
        <v>593</v>
      </c>
      <c r="C69" s="407" t="s">
        <v>557</v>
      </c>
      <c r="D69" s="874">
        <v>270169.64937900001</v>
      </c>
      <c r="E69" s="881"/>
      <c r="F69" s="881"/>
      <c r="G69" s="881"/>
      <c r="H69" s="874">
        <v>278.941213</v>
      </c>
      <c r="I69" s="881"/>
      <c r="J69" s="881"/>
      <c r="K69" s="881"/>
      <c r="L69" s="881"/>
      <c r="M69" s="881"/>
      <c r="N69" s="881"/>
      <c r="O69" s="881"/>
      <c r="P69" s="874">
        <v>278.941213</v>
      </c>
      <c r="Q69" s="875"/>
    </row>
    <row r="70" spans="2:17" s="3" customFormat="1" ht="11.25" customHeight="1">
      <c r="B70" s="1027">
        <v>220</v>
      </c>
      <c r="C70" s="882" t="s">
        <v>463</v>
      </c>
      <c r="D70" s="883">
        <v>3066275.119281</v>
      </c>
      <c r="E70" s="883">
        <v>2295750.1055669999</v>
      </c>
      <c r="F70" s="883">
        <v>2394.6377199999997</v>
      </c>
      <c r="G70" s="883"/>
      <c r="H70" s="883">
        <v>36823.210757000001</v>
      </c>
      <c r="I70" s="883">
        <v>25984.287270000001</v>
      </c>
      <c r="J70" s="883">
        <v>1204.6012450000001</v>
      </c>
      <c r="K70" s="883">
        <v>856.05793900000003</v>
      </c>
      <c r="L70" s="883">
        <v>1020.638787</v>
      </c>
      <c r="M70" s="883">
        <v>1782.4993360000001</v>
      </c>
      <c r="N70" s="883">
        <v>396.38042500000006</v>
      </c>
      <c r="O70" s="883">
        <v>222.456718</v>
      </c>
      <c r="P70" s="883">
        <v>36823.210757000001</v>
      </c>
      <c r="Q70" s="875"/>
    </row>
    <row r="77" spans="2:17">
      <c r="F77" t="s">
        <v>34</v>
      </c>
    </row>
  </sheetData>
  <mergeCells count="23">
    <mergeCell ref="D12:F12"/>
    <mergeCell ref="I12:P12"/>
    <mergeCell ref="B3:J3"/>
    <mergeCell ref="B7:P7"/>
    <mergeCell ref="B9:Q9"/>
    <mergeCell ref="B10:C10"/>
    <mergeCell ref="H11:P11"/>
    <mergeCell ref="B13:B14"/>
    <mergeCell ref="C13:C14"/>
    <mergeCell ref="D13:D14"/>
    <mergeCell ref="H13:H15"/>
    <mergeCell ref="Q13:Q15"/>
    <mergeCell ref="B15:C15"/>
    <mergeCell ref="Q45:Q47"/>
    <mergeCell ref="B47:C47"/>
    <mergeCell ref="B42:C42"/>
    <mergeCell ref="H43:P43"/>
    <mergeCell ref="D44:F44"/>
    <mergeCell ref="I44:P44"/>
    <mergeCell ref="B45:B46"/>
    <mergeCell ref="C45:C46"/>
    <mergeCell ref="D45:D46"/>
    <mergeCell ref="H45:H47"/>
  </mergeCells>
  <hyperlinks>
    <hyperlink ref="B3" location="Contents!A1" display="Back to index page" xr:uid="{F31D8857-C6D2-40E7-9C1E-9866749B0356}"/>
    <hyperlink ref="B3:J3" location="CONTENTS!A1" display="Back to contents page" xr:uid="{C535228C-9F21-421D-98B8-84CD3754A13D}"/>
  </hyperlink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A7DB-5BEE-4EC0-8945-B13604F675C4}">
  <sheetPr codeName="Ark25">
    <tabColor rgb="FF007272"/>
  </sheetPr>
  <dimension ref="A1:Q51"/>
  <sheetViews>
    <sheetView showGridLines="0" showRowColHeaders="0" workbookViewId="0"/>
  </sheetViews>
  <sheetFormatPr baseColWidth="10" defaultColWidth="11.42578125" defaultRowHeight="15"/>
  <cols>
    <col min="1" max="1" width="2.7109375" customWidth="1"/>
    <col min="2" max="2" width="4.85546875" customWidth="1"/>
    <col min="3" max="3" width="33.140625" customWidth="1"/>
    <col min="4" max="10" width="22.85546875" customWidth="1"/>
    <col min="14" max="14" width="11.42578125" customWidth="1"/>
  </cols>
  <sheetData>
    <row r="1" spans="1:17" ht="11.25" customHeight="1"/>
    <row r="2" spans="1:17" ht="5.25" customHeight="1"/>
    <row r="3" spans="1:17" ht="12.75" customHeight="1">
      <c r="B3" s="1833" t="s">
        <v>269</v>
      </c>
      <c r="C3" s="1775"/>
      <c r="D3" s="1775"/>
      <c r="E3" s="1775"/>
      <c r="F3" s="1775"/>
      <c r="G3" s="1775"/>
      <c r="H3" s="1775"/>
    </row>
    <row r="4" spans="1:17" ht="5.25" customHeight="1"/>
    <row r="5" spans="1:17" s="6" customFormat="1" ht="15.75" customHeight="1">
      <c r="A5" s="13"/>
      <c r="B5" s="1815" t="s">
        <v>947</v>
      </c>
    </row>
    <row r="6" spans="1:17" ht="11.25" customHeight="1"/>
    <row r="7" spans="1:17" ht="33.75" customHeight="1">
      <c r="B7" s="1935" t="s">
        <v>2180</v>
      </c>
      <c r="C7" s="1936"/>
      <c r="D7" s="1936"/>
      <c r="E7" s="1936"/>
      <c r="F7" s="1936"/>
      <c r="G7" s="1936"/>
      <c r="H7" s="1936"/>
      <c r="I7" s="1936"/>
      <c r="J7" s="1936"/>
      <c r="K7" s="328"/>
      <c r="L7" s="328"/>
      <c r="M7" s="328"/>
      <c r="N7" s="328"/>
      <c r="O7" s="328"/>
      <c r="P7" s="328"/>
      <c r="Q7" s="328"/>
    </row>
    <row r="8" spans="1:17" ht="11.25" customHeight="1">
      <c r="B8" s="460"/>
      <c r="C8" s="1469"/>
      <c r="D8" s="1469"/>
      <c r="E8" s="1469"/>
      <c r="F8" s="1469"/>
      <c r="G8" s="1469"/>
      <c r="H8" s="1469"/>
      <c r="I8" s="1469"/>
      <c r="J8" s="1469"/>
      <c r="K8" s="328"/>
      <c r="L8" s="328"/>
      <c r="M8" s="328"/>
      <c r="N8" s="328"/>
      <c r="O8" s="328"/>
      <c r="P8" s="328"/>
      <c r="Q8" s="328"/>
    </row>
    <row r="9" spans="1:17" ht="11.25" customHeight="1"/>
    <row r="10" spans="1:17" ht="11.25" customHeight="1">
      <c r="B10" s="1906" t="s">
        <v>2104</v>
      </c>
      <c r="C10" s="1907"/>
      <c r="D10" s="1120" t="s">
        <v>522</v>
      </c>
      <c r="E10" s="1120" t="s">
        <v>392</v>
      </c>
      <c r="F10" s="1120" t="s">
        <v>393</v>
      </c>
      <c r="G10" s="1121" t="s">
        <v>523</v>
      </c>
      <c r="H10" s="1120" t="s">
        <v>524</v>
      </c>
      <c r="I10" s="1120" t="s">
        <v>525</v>
      </c>
      <c r="J10" s="1120" t="s">
        <v>526</v>
      </c>
    </row>
    <row r="11" spans="1:17" ht="11.25" customHeight="1">
      <c r="B11" s="2"/>
      <c r="C11" s="2"/>
      <c r="D11" s="1937" t="s">
        <v>948</v>
      </c>
      <c r="E11" s="1920"/>
      <c r="F11" s="1920"/>
      <c r="G11" s="1920"/>
      <c r="H11" s="216"/>
      <c r="I11" s="217" t="s">
        <v>1894</v>
      </c>
      <c r="J11" s="217" t="s">
        <v>1896</v>
      </c>
    </row>
    <row r="12" spans="1:17" ht="11.25" customHeight="1">
      <c r="B12" s="2"/>
      <c r="C12" s="2"/>
      <c r="D12" s="216"/>
      <c r="E12" s="1937" t="s">
        <v>950</v>
      </c>
      <c r="F12" s="1937"/>
      <c r="G12" s="217" t="s">
        <v>951</v>
      </c>
      <c r="H12" s="217"/>
      <c r="I12" s="217" t="s">
        <v>1895</v>
      </c>
      <c r="J12" s="217" t="s">
        <v>1897</v>
      </c>
    </row>
    <row r="13" spans="1:17" ht="11.25" customHeight="1">
      <c r="B13" s="1933" t="s">
        <v>274</v>
      </c>
      <c r="C13" s="1934"/>
      <c r="D13" s="331"/>
      <c r="E13" s="331"/>
      <c r="F13" s="197" t="s">
        <v>1890</v>
      </c>
      <c r="G13" s="218" t="s">
        <v>1891</v>
      </c>
      <c r="H13" s="218" t="s">
        <v>1892</v>
      </c>
      <c r="I13" s="217" t="s">
        <v>1893</v>
      </c>
      <c r="J13" s="217" t="s">
        <v>1898</v>
      </c>
    </row>
    <row r="14" spans="1:17" s="285" customFormat="1" ht="11.25" customHeight="1">
      <c r="B14" s="662">
        <v>10</v>
      </c>
      <c r="C14" s="663" t="s">
        <v>953</v>
      </c>
      <c r="D14" s="665">
        <f>SUM(D15:D21)</f>
        <v>2363588.9517939501</v>
      </c>
      <c r="E14" s="665">
        <f>SUM(E15:E21)</f>
        <v>26251.034496819899</v>
      </c>
      <c r="F14" s="665">
        <f>SUM(F15:F21)</f>
        <v>26251.034496819899</v>
      </c>
      <c r="G14" s="665">
        <f>SUM(G15:G21)</f>
        <v>2258427.32049869</v>
      </c>
      <c r="H14" s="1635">
        <v>-7999.8638488678498</v>
      </c>
      <c r="I14" s="664"/>
      <c r="J14" s="664"/>
      <c r="N14" s="286"/>
    </row>
    <row r="15" spans="1:17" s="285" customFormat="1" ht="11.25" customHeight="1">
      <c r="B15" s="591">
        <v>20</v>
      </c>
      <c r="C15" s="290" t="s">
        <v>954</v>
      </c>
      <c r="D15" s="291">
        <v>1663470.23865401</v>
      </c>
      <c r="E15" s="291">
        <v>16506.382342342298</v>
      </c>
      <c r="F15" s="291">
        <v>16506.382342342298</v>
      </c>
      <c r="G15" s="291">
        <v>1603369.6910970099</v>
      </c>
      <c r="H15" s="292">
        <v>-4197.45715109091</v>
      </c>
      <c r="I15" s="290"/>
      <c r="J15" s="290"/>
    </row>
    <row r="16" spans="1:17" s="285" customFormat="1" ht="11.25" customHeight="1">
      <c r="B16" s="591">
        <v>30</v>
      </c>
      <c r="C16" s="290" t="s">
        <v>955</v>
      </c>
      <c r="D16" s="291">
        <v>187308.15303217599</v>
      </c>
      <c r="E16" s="291">
        <v>855.04835130331003</v>
      </c>
      <c r="F16" s="291">
        <v>855.04835130331003</v>
      </c>
      <c r="G16" s="291">
        <v>171399.31250217601</v>
      </c>
      <c r="H16" s="292">
        <v>-287.98975844686601</v>
      </c>
      <c r="I16" s="290"/>
      <c r="J16" s="290"/>
    </row>
    <row r="17" spans="2:10" s="285" customFormat="1" ht="11.25" customHeight="1">
      <c r="B17" s="591">
        <v>40</v>
      </c>
      <c r="C17" s="290" t="s">
        <v>956</v>
      </c>
      <c r="D17" s="291">
        <v>61430.737062040498</v>
      </c>
      <c r="E17" s="291">
        <v>58.998611342532001</v>
      </c>
      <c r="F17" s="291">
        <v>58.998611342532001</v>
      </c>
      <c r="G17" s="291">
        <v>56863.454288509303</v>
      </c>
      <c r="H17" s="292">
        <v>-93.069878483083997</v>
      </c>
      <c r="I17" s="290"/>
      <c r="J17" s="290"/>
    </row>
    <row r="18" spans="2:10" s="285" customFormat="1" ht="11.25" customHeight="1">
      <c r="B18" s="591">
        <v>50</v>
      </c>
      <c r="C18" s="290" t="s">
        <v>957</v>
      </c>
      <c r="D18" s="291">
        <v>45981.419933131503</v>
      </c>
      <c r="E18" s="291">
        <v>1026.8418603969801</v>
      </c>
      <c r="F18" s="291">
        <v>1026.8418603969801</v>
      </c>
      <c r="G18" s="291">
        <v>45659.711583131502</v>
      </c>
      <c r="H18" s="292">
        <v>-576.24946196346195</v>
      </c>
      <c r="I18" s="290"/>
      <c r="J18" s="290"/>
    </row>
    <row r="19" spans="2:10" s="285" customFormat="1" ht="11.25" customHeight="1">
      <c r="B19" s="591">
        <v>60</v>
      </c>
      <c r="C19" s="290" t="s">
        <v>958</v>
      </c>
      <c r="D19" s="291">
        <v>34933.544317678097</v>
      </c>
      <c r="E19" s="291">
        <v>289.69770614999999</v>
      </c>
      <c r="F19" s="291">
        <v>289.69770614999999</v>
      </c>
      <c r="G19" s="291">
        <v>29089.4102976781</v>
      </c>
      <c r="H19" s="292">
        <v>-139.36071170807401</v>
      </c>
      <c r="I19" s="290"/>
      <c r="J19" s="290"/>
    </row>
    <row r="20" spans="2:10" s="285" customFormat="1" ht="11.25" customHeight="1">
      <c r="B20" s="591">
        <v>70</v>
      </c>
      <c r="C20" s="290" t="s">
        <v>333</v>
      </c>
      <c r="D20" s="291">
        <v>50108.101000000002</v>
      </c>
      <c r="E20" s="291"/>
      <c r="F20" s="291"/>
      <c r="G20" s="291">
        <v>31689</v>
      </c>
      <c r="H20" s="292"/>
      <c r="I20" s="290"/>
      <c r="J20" s="290"/>
    </row>
    <row r="21" spans="2:10" s="285" customFormat="1" ht="11.25" customHeight="1">
      <c r="B21" s="591">
        <v>80</v>
      </c>
      <c r="C21" s="290" t="s">
        <v>959</v>
      </c>
      <c r="D21" s="291">
        <v>320356.75779491401</v>
      </c>
      <c r="E21" s="291">
        <v>7514.0656252847784</v>
      </c>
      <c r="F21" s="291">
        <v>7514.0656252847784</v>
      </c>
      <c r="G21" s="291">
        <v>320356.74073018512</v>
      </c>
      <c r="H21" s="292">
        <v>-2705.7368871754538</v>
      </c>
      <c r="I21" s="290"/>
      <c r="J21" s="290"/>
    </row>
    <row r="22" spans="2:10" s="285" customFormat="1" ht="11.25" customHeight="1">
      <c r="B22" s="626">
        <v>90</v>
      </c>
      <c r="C22" s="293" t="s">
        <v>960</v>
      </c>
      <c r="D22" s="438">
        <f>SUM(D23:D28)</f>
        <v>831769.565709627</v>
      </c>
      <c r="E22" s="438">
        <f>SUM(E23:E28)</f>
        <v>2281.5060020055498</v>
      </c>
      <c r="F22" s="1636">
        <f>SUM(F23:F28)</f>
        <v>2281.5060020055498</v>
      </c>
      <c r="G22" s="439"/>
      <c r="H22" s="438"/>
      <c r="I22" s="1637">
        <v>-748.21000645895799</v>
      </c>
      <c r="J22" s="290"/>
    </row>
    <row r="23" spans="2:10" s="285" customFormat="1" ht="11.25" customHeight="1">
      <c r="B23" s="251">
        <v>100</v>
      </c>
      <c r="C23" s="290" t="s">
        <v>954</v>
      </c>
      <c r="D23" s="291">
        <v>536359.41677627398</v>
      </c>
      <c r="E23" s="291">
        <v>902.91988000000003</v>
      </c>
      <c r="F23" s="291">
        <v>902.91988000000003</v>
      </c>
      <c r="G23" s="291"/>
      <c r="H23" s="290"/>
      <c r="I23" s="292">
        <v>-349.23920986759202</v>
      </c>
      <c r="J23" s="290"/>
    </row>
    <row r="24" spans="2:10" s="285" customFormat="1" ht="11.25" customHeight="1">
      <c r="B24" s="591">
        <v>110</v>
      </c>
      <c r="C24" s="290" t="s">
        <v>956</v>
      </c>
      <c r="D24" s="291">
        <v>72132.548114681806</v>
      </c>
      <c r="E24" s="291">
        <v>20.274664000000001</v>
      </c>
      <c r="F24" s="291">
        <v>20.274664000000001</v>
      </c>
      <c r="G24" s="291"/>
      <c r="H24" s="290"/>
      <c r="I24" s="292">
        <v>-71.642564986701998</v>
      </c>
      <c r="J24" s="290"/>
    </row>
    <row r="25" spans="2:10" s="285" customFormat="1" ht="11.25" customHeight="1">
      <c r="B25" s="591">
        <v>120</v>
      </c>
      <c r="C25" s="290" t="s">
        <v>958</v>
      </c>
      <c r="D25" s="291">
        <v>77807.040009657998</v>
      </c>
      <c r="E25" s="291">
        <v>0.56801999999999997</v>
      </c>
      <c r="F25" s="291">
        <v>0.56801999999999997</v>
      </c>
      <c r="G25" s="291"/>
      <c r="H25" s="290"/>
      <c r="I25" s="292">
        <v>-30.811981122614</v>
      </c>
      <c r="J25" s="290"/>
    </row>
    <row r="26" spans="2:10" s="285" customFormat="1" ht="11.25" customHeight="1">
      <c r="B26" s="591">
        <v>120</v>
      </c>
      <c r="C26" s="290" t="s">
        <v>957</v>
      </c>
      <c r="D26" s="291">
        <v>35887.610436348703</v>
      </c>
      <c r="E26" s="291">
        <v>27.727897845346</v>
      </c>
      <c r="F26" s="291">
        <v>27.727897845346</v>
      </c>
      <c r="G26" s="291"/>
      <c r="H26" s="290"/>
      <c r="I26" s="292">
        <v>-4.6374805941800004</v>
      </c>
      <c r="J26" s="290"/>
    </row>
    <row r="27" spans="2:10" s="285" customFormat="1" ht="11.25" customHeight="1">
      <c r="B27" s="591">
        <v>130</v>
      </c>
      <c r="C27" s="290" t="s">
        <v>961</v>
      </c>
      <c r="D27" s="291">
        <v>19826.113386698002</v>
      </c>
      <c r="E27" s="291">
        <v>1.8796121670299999</v>
      </c>
      <c r="F27" s="291">
        <v>1.8796121670299999</v>
      </c>
      <c r="G27" s="291"/>
      <c r="H27" s="290"/>
      <c r="I27" s="292">
        <v>-10.198933797078</v>
      </c>
      <c r="J27" s="290"/>
    </row>
    <row r="28" spans="2:10" s="285" customFormat="1" ht="11.25" customHeight="1">
      <c r="B28" s="591">
        <v>140</v>
      </c>
      <c r="C28" s="290" t="s">
        <v>959</v>
      </c>
      <c r="D28" s="291">
        <v>89756.836985966511</v>
      </c>
      <c r="E28" s="291">
        <v>1328.1359279931739</v>
      </c>
      <c r="F28" s="291">
        <v>1328.1359279931739</v>
      </c>
      <c r="G28" s="291"/>
      <c r="H28" s="290"/>
      <c r="I28" s="292">
        <v>-281.67983609079204</v>
      </c>
      <c r="J28" s="290"/>
    </row>
    <row r="29" spans="2:10" s="285" customFormat="1" ht="11.25" customHeight="1">
      <c r="B29" s="592">
        <v>150</v>
      </c>
      <c r="C29" s="295" t="s">
        <v>463</v>
      </c>
      <c r="D29" s="296">
        <f>+D22+D14</f>
        <v>3195358.5175035773</v>
      </c>
      <c r="E29" s="296">
        <f>+E22+E14</f>
        <v>28532.540498825449</v>
      </c>
      <c r="F29" s="296">
        <f>+F22+F14</f>
        <v>28532.540498825449</v>
      </c>
      <c r="G29" s="296">
        <f>+G22+G14</f>
        <v>2258427.32049869</v>
      </c>
      <c r="H29" s="1638">
        <v>-7999.8638488678498</v>
      </c>
      <c r="I29" s="297">
        <v>-748.21000645895799</v>
      </c>
      <c r="J29" s="296"/>
    </row>
    <row r="30" spans="2:10" ht="11.25" customHeight="1">
      <c r="B30" s="3"/>
      <c r="C30" s="3"/>
      <c r="D30" s="3"/>
      <c r="E30" s="3"/>
      <c r="F30" s="3"/>
      <c r="G30" s="3"/>
      <c r="H30" s="3"/>
      <c r="I30" s="3"/>
      <c r="J30" s="3"/>
    </row>
    <row r="31" spans="2:10" ht="11.25" customHeight="1">
      <c r="B31" s="3"/>
      <c r="C31" s="3"/>
      <c r="D31" s="3"/>
      <c r="E31" s="3"/>
      <c r="F31" s="3"/>
      <c r="G31" s="3"/>
      <c r="H31" s="3"/>
      <c r="I31" s="3"/>
      <c r="J31" s="3"/>
    </row>
    <row r="32" spans="2:10" ht="11.25" customHeight="1">
      <c r="B32" s="1906" t="s">
        <v>28</v>
      </c>
      <c r="C32" s="1907"/>
      <c r="D32" s="1120" t="s">
        <v>522</v>
      </c>
      <c r="E32" s="1120" t="s">
        <v>392</v>
      </c>
      <c r="F32" s="1120" t="s">
        <v>393</v>
      </c>
      <c r="G32" s="1121" t="s">
        <v>523</v>
      </c>
      <c r="H32" s="1120" t="s">
        <v>524</v>
      </c>
      <c r="I32" s="1120" t="s">
        <v>525</v>
      </c>
      <c r="J32" s="1120" t="s">
        <v>526</v>
      </c>
    </row>
    <row r="33" spans="2:14" ht="11.25" customHeight="1">
      <c r="B33" s="2"/>
      <c r="C33" s="2"/>
      <c r="D33" s="1937" t="s">
        <v>948</v>
      </c>
      <c r="E33" s="1920"/>
      <c r="F33" s="1920"/>
      <c r="G33" s="1920"/>
      <c r="H33" s="216"/>
      <c r="I33" s="217" t="s">
        <v>1894</v>
      </c>
      <c r="J33" s="217" t="s">
        <v>1896</v>
      </c>
    </row>
    <row r="34" spans="2:14" ht="11.25" customHeight="1">
      <c r="B34" s="2"/>
      <c r="C34" s="2"/>
      <c r="D34" s="216"/>
      <c r="E34" s="1937" t="s">
        <v>950</v>
      </c>
      <c r="F34" s="1937"/>
      <c r="G34" s="217" t="s">
        <v>951</v>
      </c>
      <c r="H34" s="217"/>
      <c r="I34" s="217" t="s">
        <v>1895</v>
      </c>
      <c r="J34" s="217" t="s">
        <v>1897</v>
      </c>
    </row>
    <row r="35" spans="2:14" ht="11.25" customHeight="1">
      <c r="B35" s="1933" t="s">
        <v>274</v>
      </c>
      <c r="C35" s="1934"/>
      <c r="D35" s="331"/>
      <c r="E35" s="331"/>
      <c r="F35" s="197" t="s">
        <v>1890</v>
      </c>
      <c r="G35" s="218" t="s">
        <v>1891</v>
      </c>
      <c r="H35" s="218" t="s">
        <v>1892</v>
      </c>
      <c r="I35" s="217" t="s">
        <v>1893</v>
      </c>
      <c r="J35" s="217" t="s">
        <v>1898</v>
      </c>
    </row>
    <row r="36" spans="2:14" s="285" customFormat="1" ht="11.25" customHeight="1">
      <c r="B36" s="662">
        <v>10</v>
      </c>
      <c r="C36" s="663" t="s">
        <v>953</v>
      </c>
      <c r="D36" s="665">
        <v>2304914.4153364501</v>
      </c>
      <c r="E36" s="665">
        <v>27842.073233949599</v>
      </c>
      <c r="F36" s="665">
        <v>27842.073233949599</v>
      </c>
      <c r="G36" s="665">
        <v>2111503.54348533</v>
      </c>
      <c r="H36" s="666">
        <v>-8185.1285867174402</v>
      </c>
      <c r="I36" s="664"/>
      <c r="J36" s="664"/>
      <c r="N36" s="286"/>
    </row>
    <row r="37" spans="2:14" s="285" customFormat="1" ht="11.25" customHeight="1">
      <c r="B37" s="591">
        <v>20</v>
      </c>
      <c r="C37" s="290" t="s">
        <v>954</v>
      </c>
      <c r="D37" s="291">
        <v>1638440.6787151401</v>
      </c>
      <c r="E37" s="291">
        <v>16879.992918297201</v>
      </c>
      <c r="F37" s="291">
        <v>16879.992918297201</v>
      </c>
      <c r="G37" s="291">
        <v>1560947.7578632799</v>
      </c>
      <c r="H37" s="292">
        <v>-5485.6343804602102</v>
      </c>
      <c r="I37" s="290"/>
      <c r="J37" s="290"/>
    </row>
    <row r="38" spans="2:14" s="285" customFormat="1" ht="11.25" customHeight="1">
      <c r="B38" s="591">
        <v>30</v>
      </c>
      <c r="C38" s="290" t="s">
        <v>955</v>
      </c>
      <c r="D38" s="291">
        <v>226531.29618484</v>
      </c>
      <c r="E38" s="291">
        <v>1000.3204674083599</v>
      </c>
      <c r="F38" s="291">
        <v>1000.3204674083599</v>
      </c>
      <c r="G38" s="291">
        <v>150224.64228484</v>
      </c>
      <c r="H38" s="292">
        <v>-255.29733076845901</v>
      </c>
      <c r="I38" s="290"/>
      <c r="J38" s="290"/>
    </row>
    <row r="39" spans="2:14" s="285" customFormat="1" ht="11.25" customHeight="1">
      <c r="B39" s="591">
        <v>40</v>
      </c>
      <c r="C39" s="290" t="s">
        <v>956</v>
      </c>
      <c r="D39" s="291">
        <v>47297.370205812498</v>
      </c>
      <c r="E39" s="291">
        <v>8.2401510026950007</v>
      </c>
      <c r="F39" s="291">
        <v>8.2401510026950007</v>
      </c>
      <c r="G39" s="291">
        <v>42221.340529324203</v>
      </c>
      <c r="H39" s="292">
        <v>-25.801407679674998</v>
      </c>
      <c r="I39" s="290"/>
      <c r="J39" s="290"/>
    </row>
    <row r="40" spans="2:14" s="285" customFormat="1" ht="11.25" customHeight="1">
      <c r="B40" s="591">
        <v>50</v>
      </c>
      <c r="C40" s="290" t="s">
        <v>957</v>
      </c>
      <c r="D40" s="291">
        <v>35907.753214387099</v>
      </c>
      <c r="E40" s="291">
        <v>1092.1321153169199</v>
      </c>
      <c r="F40" s="291">
        <v>1092.1321153169199</v>
      </c>
      <c r="G40" s="291">
        <v>35541.089204387099</v>
      </c>
      <c r="H40" s="292">
        <v>-186.84082501438601</v>
      </c>
      <c r="I40" s="290"/>
      <c r="J40" s="290"/>
    </row>
    <row r="41" spans="2:14" s="285" customFormat="1" ht="11.25" customHeight="1">
      <c r="B41" s="591">
        <v>60</v>
      </c>
      <c r="C41" s="290" t="s">
        <v>958</v>
      </c>
      <c r="D41" s="291">
        <v>36880.334974491903</v>
      </c>
      <c r="E41" s="291">
        <v>11.568397048399</v>
      </c>
      <c r="F41" s="291">
        <v>11.568397048399</v>
      </c>
      <c r="G41" s="291">
        <v>35334.815464491898</v>
      </c>
      <c r="H41" s="292">
        <v>-19.247649688890998</v>
      </c>
      <c r="I41" s="290"/>
      <c r="J41" s="290"/>
    </row>
    <row r="42" spans="2:14" s="285" customFormat="1" ht="11.25" customHeight="1">
      <c r="B42" s="591">
        <v>70</v>
      </c>
      <c r="C42" s="290" t="s">
        <v>333</v>
      </c>
      <c r="D42" s="291">
        <v>40133.373</v>
      </c>
      <c r="E42" s="291"/>
      <c r="F42" s="291"/>
      <c r="G42" s="291">
        <v>7510</v>
      </c>
      <c r="H42" s="292"/>
      <c r="I42" s="290"/>
      <c r="J42" s="290"/>
    </row>
    <row r="43" spans="2:14" s="285" customFormat="1" ht="11.25" customHeight="1">
      <c r="B43" s="591">
        <v>80</v>
      </c>
      <c r="C43" s="290" t="s">
        <v>959</v>
      </c>
      <c r="D43" s="291">
        <v>279723.60904177843</v>
      </c>
      <c r="E43" s="291">
        <v>8849.8191848760234</v>
      </c>
      <c r="F43" s="291">
        <v>8849.8191848760234</v>
      </c>
      <c r="G43" s="291">
        <v>279723.89813900687</v>
      </c>
      <c r="H43" s="292">
        <v>-2212.3069931058189</v>
      </c>
      <c r="I43" s="290"/>
      <c r="J43" s="290"/>
    </row>
    <row r="44" spans="2:14" s="285" customFormat="1" ht="11.25" customHeight="1">
      <c r="B44" s="626">
        <v>90</v>
      </c>
      <c r="C44" s="293" t="s">
        <v>960</v>
      </c>
      <c r="D44" s="438">
        <v>763567.43554385705</v>
      </c>
      <c r="E44" s="438">
        <v>3243.52566799238</v>
      </c>
      <c r="F44" s="439">
        <v>3243.5256684480501</v>
      </c>
      <c r="G44" s="439"/>
      <c r="H44" s="438"/>
      <c r="I44" s="437">
        <v>-620.47205362743205</v>
      </c>
      <c r="J44" s="290"/>
    </row>
    <row r="45" spans="2:14" s="285" customFormat="1" ht="11.25" customHeight="1">
      <c r="B45" s="251">
        <v>100</v>
      </c>
      <c r="C45" s="290" t="s">
        <v>954</v>
      </c>
      <c r="D45" s="291">
        <v>512512.71476268198</v>
      </c>
      <c r="E45" s="291">
        <v>1324.4555600000001</v>
      </c>
      <c r="F45" s="291">
        <v>1324.4555600000001</v>
      </c>
      <c r="G45" s="291"/>
      <c r="H45" s="290"/>
      <c r="I45" s="292">
        <v>-309.510578811448</v>
      </c>
      <c r="J45" s="290"/>
    </row>
    <row r="46" spans="2:14" s="285" customFormat="1" ht="11.25" customHeight="1">
      <c r="B46" s="591">
        <v>110</v>
      </c>
      <c r="C46" s="290" t="s">
        <v>956</v>
      </c>
      <c r="D46" s="291">
        <v>67415.746651943802</v>
      </c>
      <c r="E46" s="291">
        <v>55.887918843792001</v>
      </c>
      <c r="F46" s="291">
        <v>55.887919299456001</v>
      </c>
      <c r="G46" s="291"/>
      <c r="H46" s="290"/>
      <c r="I46" s="292">
        <v>-59.434221261121003</v>
      </c>
      <c r="J46" s="290"/>
    </row>
    <row r="47" spans="2:14" s="285" customFormat="1" ht="11.25" customHeight="1">
      <c r="B47" s="591">
        <v>120</v>
      </c>
      <c r="C47" s="290" t="s">
        <v>958</v>
      </c>
      <c r="D47" s="291">
        <v>70046.264537105206</v>
      </c>
      <c r="E47" s="291">
        <v>0.31780999999999998</v>
      </c>
      <c r="F47" s="291">
        <v>0.31780999999999998</v>
      </c>
      <c r="G47" s="291"/>
      <c r="H47" s="290"/>
      <c r="I47" s="292">
        <v>-13.189917411048</v>
      </c>
      <c r="J47" s="290"/>
    </row>
    <row r="48" spans="2:14" s="285" customFormat="1" ht="11.25" customHeight="1">
      <c r="B48" s="591">
        <v>120</v>
      </c>
      <c r="C48" s="290" t="s">
        <v>957</v>
      </c>
      <c r="D48" s="291">
        <v>28571.655899632999</v>
      </c>
      <c r="E48" s="291">
        <v>66.974610189584993</v>
      </c>
      <c r="F48" s="291">
        <v>66.974610189584993</v>
      </c>
      <c r="G48" s="291"/>
      <c r="H48" s="290"/>
      <c r="I48" s="292">
        <v>-9.2712980816890003</v>
      </c>
      <c r="J48" s="290"/>
    </row>
    <row r="49" spans="2:10" s="285" customFormat="1" ht="11.25" customHeight="1">
      <c r="B49" s="591">
        <v>130</v>
      </c>
      <c r="C49" s="290" t="s">
        <v>961</v>
      </c>
      <c r="D49" s="291">
        <v>12723.2046390709</v>
      </c>
      <c r="E49" s="291">
        <v>3.0975742557800001</v>
      </c>
      <c r="F49" s="291">
        <v>3.0975742557800001</v>
      </c>
      <c r="G49" s="291"/>
      <c r="H49" s="290"/>
      <c r="I49" s="292">
        <v>-13.062547425824</v>
      </c>
      <c r="J49" s="290"/>
    </row>
    <row r="50" spans="2:10" s="285" customFormat="1" ht="11.25" customHeight="1">
      <c r="B50" s="591">
        <v>140</v>
      </c>
      <c r="C50" s="290" t="s">
        <v>959</v>
      </c>
      <c r="D50" s="291">
        <v>72297.849053422164</v>
      </c>
      <c r="E50" s="291">
        <v>1792.7921947032228</v>
      </c>
      <c r="F50" s="291">
        <v>1792.7921947032289</v>
      </c>
      <c r="G50" s="291"/>
      <c r="H50" s="290"/>
      <c r="I50" s="292">
        <v>-216.00349063630205</v>
      </c>
      <c r="J50" s="290"/>
    </row>
    <row r="51" spans="2:10" s="285" customFormat="1" ht="11.25" customHeight="1">
      <c r="B51" s="592">
        <v>150</v>
      </c>
      <c r="C51" s="295" t="s">
        <v>463</v>
      </c>
      <c r="D51" s="296">
        <v>3068481.8508803071</v>
      </c>
      <c r="E51" s="296">
        <v>31085.598901941979</v>
      </c>
      <c r="F51" s="296">
        <v>31085.598902397651</v>
      </c>
      <c r="G51" s="296">
        <v>2111503.54348533</v>
      </c>
      <c r="H51" s="297">
        <v>-8185.1285867174402</v>
      </c>
      <c r="I51" s="297">
        <v>-620.47205362743205</v>
      </c>
      <c r="J51" s="296"/>
    </row>
  </sheetData>
  <mergeCells count="9">
    <mergeCell ref="B13:C13"/>
    <mergeCell ref="B7:J7"/>
    <mergeCell ref="B35:C35"/>
    <mergeCell ref="B10:C10"/>
    <mergeCell ref="E12:F12"/>
    <mergeCell ref="B32:C32"/>
    <mergeCell ref="D11:G11"/>
    <mergeCell ref="D33:G33"/>
    <mergeCell ref="E34:F34"/>
  </mergeCells>
  <hyperlinks>
    <hyperlink ref="B3" location="Contents!A1" display="Back to index page" xr:uid="{5F32BA2E-E847-4EE6-95DB-3CBC369EE1FC}"/>
    <hyperlink ref="B3:H3" location="CONTENTS!A1" display="Back to contents page" xr:uid="{318781B6-1616-4A78-A3EF-CA835B72CB69}"/>
  </hyperlinks>
  <pageMargins left="0.7" right="0.7" top="0.75" bottom="0.75" header="0.3" footer="0.3"/>
  <pageSetup paperSize="9" orientation="portrait" verticalDpi="0" r:id="rId1"/>
  <rowBreaks count="1" manualBreakCount="1">
    <brk id="30"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4C5F-B801-43FE-A9DA-BEBBEBC06C14}">
  <sheetPr codeName="Ark26">
    <tabColor rgb="FF007272"/>
  </sheetPr>
  <dimension ref="A1:R62"/>
  <sheetViews>
    <sheetView showGridLines="0" showRowColHeaders="0" zoomScaleNormal="100" workbookViewId="0"/>
  </sheetViews>
  <sheetFormatPr baseColWidth="10" defaultColWidth="11.42578125" defaultRowHeight="11.25"/>
  <cols>
    <col min="1" max="1" width="2.7109375" style="89" customWidth="1"/>
    <col min="2" max="2" width="4.85546875" style="89" customWidth="1"/>
    <col min="3" max="3" width="44.42578125" style="89" customWidth="1"/>
    <col min="4" max="9" width="22.7109375" style="89" customWidth="1"/>
    <col min="10" max="16384" width="11.42578125" style="89"/>
  </cols>
  <sheetData>
    <row r="1" spans="1:18" ht="11.25" customHeight="1"/>
    <row r="2" spans="1:18" ht="5.25" customHeight="1"/>
    <row r="3" spans="1:18" s="1834" customFormat="1" ht="12.75" customHeight="1">
      <c r="B3" s="1840" t="s">
        <v>269</v>
      </c>
      <c r="C3" s="1840"/>
      <c r="D3" s="1840"/>
      <c r="E3" s="1840"/>
      <c r="F3" s="1840"/>
      <c r="G3" s="1840"/>
      <c r="H3" s="1840"/>
      <c r="I3" s="1840"/>
    </row>
    <row r="4" spans="1:18" ht="5.25" customHeight="1"/>
    <row r="5" spans="1:18" s="235" customFormat="1" ht="15.75">
      <c r="A5" s="233"/>
      <c r="B5" s="1823" t="s">
        <v>962</v>
      </c>
    </row>
    <row r="6" spans="1:18" s="235" customFormat="1" ht="11.25" customHeight="1">
      <c r="A6" s="233"/>
      <c r="B6" s="234"/>
    </row>
    <row r="7" spans="1:18" s="235" customFormat="1" ht="45" customHeight="1">
      <c r="A7" s="233"/>
      <c r="B7" s="1940" t="s">
        <v>2170</v>
      </c>
      <c r="C7" s="1940"/>
      <c r="D7" s="1940"/>
      <c r="E7" s="1940"/>
      <c r="F7" s="1940"/>
      <c r="G7" s="1940"/>
      <c r="H7" s="1940"/>
      <c r="I7" s="1940"/>
      <c r="J7" s="203"/>
      <c r="K7" s="203"/>
      <c r="L7" s="203"/>
      <c r="M7" s="203"/>
      <c r="N7" s="203"/>
      <c r="O7" s="203"/>
      <c r="P7" s="203"/>
      <c r="Q7" s="203"/>
      <c r="R7" s="203"/>
    </row>
    <row r="8" spans="1:18" s="235" customFormat="1" ht="11.25" customHeight="1">
      <c r="A8" s="233"/>
      <c r="B8" s="332"/>
      <c r="C8" s="332"/>
      <c r="D8" s="332"/>
      <c r="E8" s="332"/>
      <c r="F8" s="332"/>
      <c r="G8" s="332"/>
      <c r="H8" s="332"/>
      <c r="I8" s="332"/>
      <c r="J8" s="203"/>
      <c r="K8" s="203"/>
      <c r="L8" s="203"/>
      <c r="M8" s="203"/>
      <c r="N8" s="203"/>
      <c r="O8" s="203"/>
      <c r="P8" s="203"/>
      <c r="Q8" s="203"/>
      <c r="R8" s="203"/>
    </row>
    <row r="9" spans="1:18" ht="11.25" customHeight="1"/>
    <row r="10" spans="1:18" ht="11.25" customHeight="1">
      <c r="B10" s="1906" t="s">
        <v>2104</v>
      </c>
      <c r="C10" s="1907"/>
      <c r="D10" s="1122" t="s">
        <v>522</v>
      </c>
      <c r="E10" s="1122" t="s">
        <v>392</v>
      </c>
      <c r="F10" s="1122" t="s">
        <v>393</v>
      </c>
      <c r="G10" s="1123" t="s">
        <v>523</v>
      </c>
      <c r="H10" s="1122" t="s">
        <v>524</v>
      </c>
      <c r="I10" s="1122" t="s">
        <v>525</v>
      </c>
    </row>
    <row r="11" spans="1:18" s="1827" customFormat="1" ht="11.25" customHeight="1">
      <c r="B11" s="1824"/>
      <c r="C11" s="1824"/>
      <c r="D11" s="1938" t="s">
        <v>963</v>
      </c>
      <c r="E11" s="1938"/>
      <c r="F11" s="1938"/>
      <c r="G11" s="1938"/>
      <c r="H11" s="1825"/>
      <c r="I11" s="1826" t="s">
        <v>964</v>
      </c>
    </row>
    <row r="12" spans="1:18" s="1827" customFormat="1" ht="11.25" customHeight="1">
      <c r="B12" s="1824"/>
      <c r="C12" s="1824"/>
      <c r="D12" s="1939"/>
      <c r="E12" s="1938" t="s">
        <v>965</v>
      </c>
      <c r="F12" s="1938"/>
      <c r="G12" s="1826" t="s">
        <v>966</v>
      </c>
      <c r="H12" s="1828" t="s">
        <v>608</v>
      </c>
      <c r="I12" s="1828" t="s">
        <v>967</v>
      </c>
    </row>
    <row r="13" spans="1:18" ht="11.25" customHeight="1">
      <c r="B13" s="308" t="s">
        <v>274</v>
      </c>
      <c r="C13" s="236"/>
      <c r="D13" s="1939"/>
      <c r="E13" s="667"/>
      <c r="F13" s="253" t="s">
        <v>968</v>
      </c>
      <c r="G13" s="253" t="s">
        <v>969</v>
      </c>
      <c r="H13" s="253" t="s">
        <v>952</v>
      </c>
      <c r="I13" s="254" t="s">
        <v>970</v>
      </c>
    </row>
    <row r="14" spans="1:18" ht="11.25" customHeight="1">
      <c r="B14" s="668" t="s">
        <v>550</v>
      </c>
      <c r="C14" s="669" t="s">
        <v>971</v>
      </c>
      <c r="D14" s="670">
        <v>58451.683728000004</v>
      </c>
      <c r="E14" s="670">
        <v>1130.0811570000001</v>
      </c>
      <c r="F14" s="670">
        <v>1130.0811570000001</v>
      </c>
      <c r="G14" s="670">
        <v>58451.683728000004</v>
      </c>
      <c r="H14" s="671">
        <v>-457.51380399999999</v>
      </c>
      <c r="I14" s="670"/>
    </row>
    <row r="15" spans="1:18" ht="11.25" customHeight="1">
      <c r="B15" s="597" t="s">
        <v>932</v>
      </c>
      <c r="C15" s="237" t="s">
        <v>972</v>
      </c>
      <c r="D15" s="266">
        <v>22494.458177</v>
      </c>
      <c r="E15" s="266">
        <v>4428.5834940000004</v>
      </c>
      <c r="F15" s="266">
        <v>4428.5834940000004</v>
      </c>
      <c r="G15" s="266">
        <v>22494.458177</v>
      </c>
      <c r="H15" s="267">
        <v>-751.50856199999998</v>
      </c>
      <c r="I15" s="238"/>
    </row>
    <row r="16" spans="1:18" ht="11.25" customHeight="1">
      <c r="B16" s="597" t="s">
        <v>934</v>
      </c>
      <c r="C16" s="237" t="s">
        <v>973</v>
      </c>
      <c r="D16" s="266">
        <v>74081.443245999995</v>
      </c>
      <c r="E16" s="266">
        <v>424.36158399999999</v>
      </c>
      <c r="F16" s="266">
        <v>424.36158399999999</v>
      </c>
      <c r="G16" s="266">
        <v>74081.443245999995</v>
      </c>
      <c r="H16" s="267">
        <v>-232.12875299999999</v>
      </c>
      <c r="I16" s="238"/>
    </row>
    <row r="17" spans="2:9" ht="11.25" customHeight="1">
      <c r="B17" s="597" t="s">
        <v>552</v>
      </c>
      <c r="C17" s="237" t="s">
        <v>974</v>
      </c>
      <c r="D17" s="266">
        <v>57306.815342000002</v>
      </c>
      <c r="E17" s="266">
        <v>1532.9454679999999</v>
      </c>
      <c r="F17" s="266">
        <v>1532.9454679999999</v>
      </c>
      <c r="G17" s="266">
        <v>57292.318444999997</v>
      </c>
      <c r="H17" s="267">
        <v>-726.65706</v>
      </c>
      <c r="I17" s="238"/>
    </row>
    <row r="18" spans="2:9" ht="11.25" customHeight="1">
      <c r="B18" s="597" t="s">
        <v>616</v>
      </c>
      <c r="C18" s="237" t="s">
        <v>975</v>
      </c>
      <c r="D18" s="266">
        <v>3056.3858150000001</v>
      </c>
      <c r="E18" s="266">
        <v>198.918927</v>
      </c>
      <c r="F18" s="266">
        <v>198.918927</v>
      </c>
      <c r="G18" s="266">
        <v>2901.424454</v>
      </c>
      <c r="H18" s="267">
        <v>-181.04623599999999</v>
      </c>
      <c r="I18" s="238"/>
    </row>
    <row r="19" spans="2:9" ht="11.25" customHeight="1">
      <c r="B19" s="597" t="s">
        <v>554</v>
      </c>
      <c r="C19" s="237" t="s">
        <v>976</v>
      </c>
      <c r="D19" s="266">
        <v>97030.581317999997</v>
      </c>
      <c r="E19" s="266">
        <v>1051.0722000000001</v>
      </c>
      <c r="F19" s="266">
        <v>1051.0722000000001</v>
      </c>
      <c r="G19" s="266">
        <v>97013.014607999998</v>
      </c>
      <c r="H19" s="267">
        <v>-500.06139000000002</v>
      </c>
      <c r="I19" s="238"/>
    </row>
    <row r="20" spans="2:9" ht="11.25" customHeight="1">
      <c r="B20" s="597" t="s">
        <v>556</v>
      </c>
      <c r="C20" s="237" t="s">
        <v>977</v>
      </c>
      <c r="D20" s="266">
        <v>62809.148186999999</v>
      </c>
      <c r="E20" s="266">
        <v>1518.8283610000001</v>
      </c>
      <c r="F20" s="266">
        <v>1518.8283610000001</v>
      </c>
      <c r="G20" s="266">
        <v>62808.790246999997</v>
      </c>
      <c r="H20" s="267">
        <v>-492.15140600000001</v>
      </c>
      <c r="I20" s="238"/>
    </row>
    <row r="21" spans="2:9" ht="11.25" customHeight="1">
      <c r="B21" s="597" t="s">
        <v>588</v>
      </c>
      <c r="C21" s="237" t="s">
        <v>978</v>
      </c>
      <c r="D21" s="266">
        <v>83122.178555000006</v>
      </c>
      <c r="E21" s="266">
        <v>6562.4723260000001</v>
      </c>
      <c r="F21" s="266">
        <v>6562.4723260000001</v>
      </c>
      <c r="G21" s="266">
        <v>83099.106761000003</v>
      </c>
      <c r="H21" s="267">
        <v>-1650.815531</v>
      </c>
      <c r="I21" s="238"/>
    </row>
    <row r="22" spans="2:9" ht="11.25" customHeight="1">
      <c r="B22" s="597" t="s">
        <v>558</v>
      </c>
      <c r="C22" s="237" t="s">
        <v>979</v>
      </c>
      <c r="D22" s="266">
        <v>10711.186228</v>
      </c>
      <c r="E22" s="266">
        <v>158.90454199999999</v>
      </c>
      <c r="F22" s="266">
        <v>158.90454199999999</v>
      </c>
      <c r="G22" s="266">
        <v>10711.186228</v>
      </c>
      <c r="H22" s="267">
        <v>-83.811832999999993</v>
      </c>
      <c r="I22" s="238"/>
    </row>
    <row r="23" spans="2:9" ht="11.25" customHeight="1">
      <c r="B23" s="597" t="s">
        <v>939</v>
      </c>
      <c r="C23" s="237" t="s">
        <v>980</v>
      </c>
      <c r="D23" s="266">
        <v>29001.460920000001</v>
      </c>
      <c r="E23" s="266">
        <v>68.516932999999995</v>
      </c>
      <c r="F23" s="266">
        <v>68.516932999999995</v>
      </c>
      <c r="G23" s="266">
        <v>29001.460920000001</v>
      </c>
      <c r="H23" s="267">
        <v>-52.361539</v>
      </c>
      <c r="I23" s="238"/>
    </row>
    <row r="24" spans="2:9" ht="11.25" customHeight="1">
      <c r="B24" s="597" t="s">
        <v>940</v>
      </c>
      <c r="C24" s="237" t="s">
        <v>981</v>
      </c>
      <c r="D24" s="266">
        <v>248365.2445</v>
      </c>
      <c r="E24" s="266">
        <v>2129.0648430000001</v>
      </c>
      <c r="F24" s="266">
        <v>2129.0648430000001</v>
      </c>
      <c r="G24" s="266">
        <v>248276.58731999999</v>
      </c>
      <c r="H24" s="267">
        <v>-646.93058900000005</v>
      </c>
      <c r="I24" s="238"/>
    </row>
    <row r="25" spans="2:9" ht="11.25" customHeight="1">
      <c r="B25" s="597" t="s">
        <v>941</v>
      </c>
      <c r="C25" s="239" t="s">
        <v>982</v>
      </c>
      <c r="D25" s="266"/>
      <c r="E25" s="266"/>
      <c r="F25" s="266"/>
      <c r="G25" s="266"/>
      <c r="H25" s="267"/>
      <c r="I25" s="238"/>
    </row>
    <row r="26" spans="2:9" ht="11.25" customHeight="1">
      <c r="B26" s="597" t="s">
        <v>942</v>
      </c>
      <c r="C26" s="237" t="s">
        <v>983</v>
      </c>
      <c r="D26" s="266">
        <v>80303.745368999997</v>
      </c>
      <c r="E26" s="266">
        <v>603.81464400000004</v>
      </c>
      <c r="F26" s="266">
        <v>603.81464400000004</v>
      </c>
      <c r="G26" s="266">
        <v>80301.800858999995</v>
      </c>
      <c r="H26" s="267">
        <v>-574.05247499999996</v>
      </c>
      <c r="I26" s="238"/>
    </row>
    <row r="27" spans="2:9" ht="11.25" customHeight="1">
      <c r="B27" s="597" t="s">
        <v>943</v>
      </c>
      <c r="C27" s="237" t="s">
        <v>984</v>
      </c>
      <c r="D27" s="266">
        <v>30912.252447999999</v>
      </c>
      <c r="E27" s="266">
        <v>119.269988</v>
      </c>
      <c r="F27" s="266">
        <v>119.269988</v>
      </c>
      <c r="G27" s="266">
        <v>30912.252447999999</v>
      </c>
      <c r="H27" s="267">
        <v>-144.48307800000001</v>
      </c>
      <c r="I27" s="238"/>
    </row>
    <row r="28" spans="2:9" ht="11.25" customHeight="1">
      <c r="B28" s="597" t="s">
        <v>589</v>
      </c>
      <c r="C28" s="237" t="s">
        <v>985</v>
      </c>
      <c r="D28" s="266">
        <v>35.997349999999997</v>
      </c>
      <c r="E28" s="266"/>
      <c r="F28" s="266"/>
      <c r="G28" s="266">
        <v>35.997349999999997</v>
      </c>
      <c r="H28" s="267"/>
      <c r="I28" s="238"/>
    </row>
    <row r="29" spans="2:9" ht="11.25" customHeight="1">
      <c r="B29" s="597" t="s">
        <v>944</v>
      </c>
      <c r="C29" s="237" t="s">
        <v>986</v>
      </c>
      <c r="D29" s="266">
        <v>2427.1825060000001</v>
      </c>
      <c r="E29" s="266">
        <v>299.01007399999997</v>
      </c>
      <c r="F29" s="266">
        <v>299.01007399999997</v>
      </c>
      <c r="G29" s="266">
        <v>2427.1825060000001</v>
      </c>
      <c r="H29" s="267">
        <v>-218.27564799999999</v>
      </c>
      <c r="I29" s="238"/>
    </row>
    <row r="30" spans="2:9" ht="11.25" customHeight="1">
      <c r="B30" s="597" t="s">
        <v>945</v>
      </c>
      <c r="C30" s="237" t="s">
        <v>987</v>
      </c>
      <c r="D30" s="266">
        <v>18156.430919999999</v>
      </c>
      <c r="E30" s="266">
        <v>36.019879000000003</v>
      </c>
      <c r="F30" s="266">
        <v>36.019879000000003</v>
      </c>
      <c r="G30" s="266">
        <v>18153.883180000001</v>
      </c>
      <c r="H30" s="267">
        <v>-39.871910999999997</v>
      </c>
      <c r="I30" s="238"/>
    </row>
    <row r="31" spans="2:9" ht="11.25" customHeight="1">
      <c r="B31" s="597" t="s">
        <v>591</v>
      </c>
      <c r="C31" s="237" t="s">
        <v>988</v>
      </c>
      <c r="D31" s="266">
        <v>2884.5852030000001</v>
      </c>
      <c r="E31" s="266">
        <v>11.613557999999999</v>
      </c>
      <c r="F31" s="266">
        <v>11.613557999999999</v>
      </c>
      <c r="G31" s="266">
        <v>2884.0987129999999</v>
      </c>
      <c r="H31" s="267">
        <v>-16.82282</v>
      </c>
      <c r="I31" s="238"/>
    </row>
    <row r="32" spans="2:9" ht="11.25" customHeight="1">
      <c r="B32" s="598" t="s">
        <v>946</v>
      </c>
      <c r="C32" s="240" t="s">
        <v>989</v>
      </c>
      <c r="D32" s="241">
        <v>3084.8634950000001</v>
      </c>
      <c r="E32" s="241">
        <v>25.583092000000001</v>
      </c>
      <c r="F32" s="241">
        <v>25.583092000000001</v>
      </c>
      <c r="G32" s="241">
        <v>3077.4728770000002</v>
      </c>
      <c r="H32" s="51">
        <v>-15.903675</v>
      </c>
      <c r="I32" s="241"/>
    </row>
    <row r="33" spans="2:9" ht="11.25" customHeight="1">
      <c r="B33" s="1124" t="s">
        <v>592</v>
      </c>
      <c r="C33" s="1125" t="s">
        <v>463</v>
      </c>
      <c r="D33" s="1028">
        <v>884235.64330600004</v>
      </c>
      <c r="E33" s="1028">
        <v>20299.061068999999</v>
      </c>
      <c r="F33" s="1028">
        <v>20299.061068999999</v>
      </c>
      <c r="G33" s="1028">
        <v>883924.16206600005</v>
      </c>
      <c r="H33" s="1028">
        <v>-6784.3973029999997</v>
      </c>
      <c r="I33" s="1126"/>
    </row>
    <row r="34" spans="2:9" ht="11.25" customHeight="1"/>
    <row r="35" spans="2:9" ht="11.25" customHeight="1"/>
    <row r="36" spans="2:9" ht="11.25" customHeight="1"/>
    <row r="37" spans="2:9" ht="11.25" customHeight="1"/>
    <row r="38" spans="2:9" ht="11.25" customHeight="1">
      <c r="B38" s="1906" t="s">
        <v>28</v>
      </c>
      <c r="C38" s="1907"/>
      <c r="D38" s="1122" t="s">
        <v>522</v>
      </c>
      <c r="E38" s="1122" t="s">
        <v>392</v>
      </c>
      <c r="F38" s="1122" t="s">
        <v>393</v>
      </c>
      <c r="G38" s="1123" t="s">
        <v>523</v>
      </c>
      <c r="H38" s="1122" t="s">
        <v>524</v>
      </c>
      <c r="I38" s="1122" t="s">
        <v>525</v>
      </c>
    </row>
    <row r="39" spans="2:9" s="1827" customFormat="1" ht="11.25" customHeight="1">
      <c r="B39" s="1824"/>
      <c r="C39" s="1824"/>
      <c r="D39" s="1938" t="s">
        <v>963</v>
      </c>
      <c r="E39" s="1938"/>
      <c r="F39" s="1938"/>
      <c r="G39" s="1938"/>
      <c r="H39" s="1825"/>
      <c r="I39" s="1826" t="s">
        <v>964</v>
      </c>
    </row>
    <row r="40" spans="2:9" s="1827" customFormat="1" ht="11.25" customHeight="1">
      <c r="B40" s="1824"/>
      <c r="C40" s="1824"/>
      <c r="D40" s="1939"/>
      <c r="E40" s="1938" t="s">
        <v>965</v>
      </c>
      <c r="F40" s="1938"/>
      <c r="G40" s="1826" t="s">
        <v>966</v>
      </c>
      <c r="H40" s="1828" t="s">
        <v>608</v>
      </c>
      <c r="I40" s="1828" t="s">
        <v>967</v>
      </c>
    </row>
    <row r="41" spans="2:9" ht="11.25" customHeight="1">
      <c r="B41" s="308" t="s">
        <v>274</v>
      </c>
      <c r="C41" s="236"/>
      <c r="D41" s="1939"/>
      <c r="E41" s="667"/>
      <c r="F41" s="253" t="s">
        <v>968</v>
      </c>
      <c r="G41" s="253" t="s">
        <v>969</v>
      </c>
      <c r="H41" s="253" t="s">
        <v>952</v>
      </c>
      <c r="I41" s="254" t="s">
        <v>970</v>
      </c>
    </row>
    <row r="42" spans="2:9" ht="11.25" customHeight="1">
      <c r="B42" s="668" t="s">
        <v>550</v>
      </c>
      <c r="C42" s="669" t="s">
        <v>971</v>
      </c>
      <c r="D42" s="670">
        <v>46084.351977999999</v>
      </c>
      <c r="E42" s="670">
        <v>931.72947799999997</v>
      </c>
      <c r="F42" s="670">
        <v>931.72947799999997</v>
      </c>
      <c r="G42" s="670">
        <v>46084.351977999999</v>
      </c>
      <c r="H42" s="671">
        <v>-71.564814999999996</v>
      </c>
      <c r="I42" s="670"/>
    </row>
    <row r="43" spans="2:9" ht="11.25" customHeight="1">
      <c r="B43" s="597" t="s">
        <v>932</v>
      </c>
      <c r="C43" s="237" t="s">
        <v>972</v>
      </c>
      <c r="D43" s="266">
        <v>25719.054555999999</v>
      </c>
      <c r="E43" s="266">
        <v>5698.9929860000002</v>
      </c>
      <c r="F43" s="266">
        <v>5698.9929860000002</v>
      </c>
      <c r="G43" s="266">
        <v>25719.054555999999</v>
      </c>
      <c r="H43" s="267">
        <v>-390.53538500000002</v>
      </c>
      <c r="I43" s="238"/>
    </row>
    <row r="44" spans="2:9" ht="11.25" customHeight="1">
      <c r="B44" s="597" t="s">
        <v>934</v>
      </c>
      <c r="C44" s="237" t="s">
        <v>973</v>
      </c>
      <c r="D44" s="266">
        <v>72280.978401999993</v>
      </c>
      <c r="E44" s="266">
        <v>387.68142</v>
      </c>
      <c r="F44" s="266">
        <v>387.68142</v>
      </c>
      <c r="G44" s="266">
        <v>72280.978401999993</v>
      </c>
      <c r="H44" s="267">
        <v>-186.58680699999999</v>
      </c>
      <c r="I44" s="238"/>
    </row>
    <row r="45" spans="2:9" ht="11.25" customHeight="1">
      <c r="B45" s="597" t="s">
        <v>552</v>
      </c>
      <c r="C45" s="237" t="s">
        <v>974</v>
      </c>
      <c r="D45" s="266">
        <v>52589.829987999998</v>
      </c>
      <c r="E45" s="266">
        <v>1154.521358</v>
      </c>
      <c r="F45" s="266">
        <v>1154.521358</v>
      </c>
      <c r="G45" s="266">
        <v>52576.474788</v>
      </c>
      <c r="H45" s="267">
        <v>-630.55034599999999</v>
      </c>
      <c r="I45" s="238"/>
    </row>
    <row r="46" spans="2:9" ht="11.25" customHeight="1">
      <c r="B46" s="597" t="s">
        <v>616</v>
      </c>
      <c r="C46" s="237" t="s">
        <v>975</v>
      </c>
      <c r="D46" s="266">
        <v>2050.161423</v>
      </c>
      <c r="E46" s="266">
        <v>189.648437</v>
      </c>
      <c r="F46" s="266">
        <v>189.648437</v>
      </c>
      <c r="G46" s="266">
        <v>1892.379823</v>
      </c>
      <c r="H46" s="267">
        <v>-173.42962</v>
      </c>
      <c r="I46" s="238"/>
    </row>
    <row r="47" spans="2:9" ht="11.25" customHeight="1">
      <c r="B47" s="597" t="s">
        <v>554</v>
      </c>
      <c r="C47" s="237" t="s">
        <v>976</v>
      </c>
      <c r="D47" s="266">
        <v>89128.246964999998</v>
      </c>
      <c r="E47" s="266">
        <v>1077.1159749999999</v>
      </c>
      <c r="F47" s="266">
        <v>1077.1159749999999</v>
      </c>
      <c r="G47" s="266">
        <v>89109.347024999995</v>
      </c>
      <c r="H47" s="267">
        <v>-497.31444299999998</v>
      </c>
      <c r="I47" s="238"/>
    </row>
    <row r="48" spans="2:9" ht="11.25" customHeight="1">
      <c r="B48" s="597" t="s">
        <v>556</v>
      </c>
      <c r="C48" s="237" t="s">
        <v>977</v>
      </c>
      <c r="D48" s="266">
        <v>53557.739324000002</v>
      </c>
      <c r="E48" s="266">
        <v>1338.131243</v>
      </c>
      <c r="F48" s="266">
        <v>1338.131243</v>
      </c>
      <c r="G48" s="266">
        <v>53556.647674</v>
      </c>
      <c r="H48" s="267">
        <v>-390.541875</v>
      </c>
      <c r="I48" s="238"/>
    </row>
    <row r="49" spans="2:9" ht="11.25" customHeight="1">
      <c r="B49" s="597" t="s">
        <v>588</v>
      </c>
      <c r="C49" s="237" t="s">
        <v>978</v>
      </c>
      <c r="D49" s="266">
        <v>79877.834514999995</v>
      </c>
      <c r="E49" s="266">
        <v>8602.1385360000004</v>
      </c>
      <c r="F49" s="266">
        <v>8602.1385360000004</v>
      </c>
      <c r="G49" s="266">
        <v>79858.275515000001</v>
      </c>
      <c r="H49" s="267">
        <v>-2690.3675629999998</v>
      </c>
      <c r="I49" s="238"/>
    </row>
    <row r="50" spans="2:9" ht="11.25" customHeight="1">
      <c r="B50" s="597" t="s">
        <v>558</v>
      </c>
      <c r="C50" s="237" t="s">
        <v>979</v>
      </c>
      <c r="D50" s="266">
        <v>9992.5430639999995</v>
      </c>
      <c r="E50" s="266">
        <v>177.89273299999999</v>
      </c>
      <c r="F50" s="266">
        <v>177.89273299999999</v>
      </c>
      <c r="G50" s="266">
        <v>9992.5430639999995</v>
      </c>
      <c r="H50" s="267">
        <v>-82.612284000000002</v>
      </c>
      <c r="I50" s="238"/>
    </row>
    <row r="51" spans="2:9" ht="11.25" customHeight="1">
      <c r="B51" s="597" t="s">
        <v>939</v>
      </c>
      <c r="C51" s="237" t="s">
        <v>980</v>
      </c>
      <c r="D51" s="266">
        <v>27308.971796000002</v>
      </c>
      <c r="E51" s="266">
        <v>51.733918000000003</v>
      </c>
      <c r="F51" s="266">
        <v>51.733918000000003</v>
      </c>
      <c r="G51" s="266">
        <v>27308.971796000002</v>
      </c>
      <c r="H51" s="267">
        <v>-36.112412999999997</v>
      </c>
      <c r="I51" s="238"/>
    </row>
    <row r="52" spans="2:9" ht="11.25" customHeight="1">
      <c r="B52" s="597" t="s">
        <v>940</v>
      </c>
      <c r="C52" s="237" t="s">
        <v>981</v>
      </c>
      <c r="D52" s="266">
        <v>242132.60034100001</v>
      </c>
      <c r="E52" s="266">
        <v>2187.7160130000002</v>
      </c>
      <c r="F52" s="266">
        <v>2187.7160130000002</v>
      </c>
      <c r="G52" s="266">
        <v>242044.677371</v>
      </c>
      <c r="H52" s="267">
        <v>-647.27792099999999</v>
      </c>
      <c r="I52" s="238"/>
    </row>
    <row r="53" spans="2:9" ht="11.25" customHeight="1">
      <c r="B53" s="597" t="s">
        <v>941</v>
      </c>
      <c r="C53" s="239" t="s">
        <v>982</v>
      </c>
      <c r="D53" s="266"/>
      <c r="E53" s="266"/>
      <c r="F53" s="266"/>
      <c r="G53" s="266"/>
      <c r="H53" s="267"/>
      <c r="I53" s="238"/>
    </row>
    <row r="54" spans="2:9" ht="11.25" customHeight="1">
      <c r="B54" s="597" t="s">
        <v>942</v>
      </c>
      <c r="C54" s="237" t="s">
        <v>983</v>
      </c>
      <c r="D54" s="266">
        <v>78033.924295000004</v>
      </c>
      <c r="E54" s="266">
        <v>861.36614599999996</v>
      </c>
      <c r="F54" s="266">
        <v>861.36614599999996</v>
      </c>
      <c r="G54" s="266">
        <v>78033.924295000004</v>
      </c>
      <c r="H54" s="267">
        <v>-816.83509200000003</v>
      </c>
      <c r="I54" s="238"/>
    </row>
    <row r="55" spans="2:9" ht="11.25" customHeight="1">
      <c r="B55" s="597" t="s">
        <v>943</v>
      </c>
      <c r="C55" s="237" t="s">
        <v>984</v>
      </c>
      <c r="D55" s="266">
        <v>28799.461482999999</v>
      </c>
      <c r="E55" s="266">
        <v>126.31567699999999</v>
      </c>
      <c r="F55" s="266">
        <v>126.31567699999999</v>
      </c>
      <c r="G55" s="266">
        <v>28799.461482999999</v>
      </c>
      <c r="H55" s="267">
        <v>-131.80373399999999</v>
      </c>
      <c r="I55" s="238"/>
    </row>
    <row r="56" spans="2:9" ht="11.25" customHeight="1">
      <c r="B56" s="597" t="s">
        <v>589</v>
      </c>
      <c r="C56" s="237" t="s">
        <v>985</v>
      </c>
      <c r="D56" s="266">
        <v>52.63926</v>
      </c>
      <c r="E56" s="266"/>
      <c r="F56" s="266"/>
      <c r="G56" s="266">
        <v>52.63926</v>
      </c>
      <c r="H56" s="267"/>
      <c r="I56" s="238"/>
    </row>
    <row r="57" spans="2:9" ht="11.25" customHeight="1">
      <c r="B57" s="597" t="s">
        <v>944</v>
      </c>
      <c r="C57" s="237" t="s">
        <v>986</v>
      </c>
      <c r="D57" s="266">
        <v>2787.8240019999998</v>
      </c>
      <c r="E57" s="266">
        <v>260.17937599999999</v>
      </c>
      <c r="F57" s="266">
        <v>260.17937599999999</v>
      </c>
      <c r="G57" s="266">
        <v>2787.8240019999998</v>
      </c>
      <c r="H57" s="267">
        <v>-20.605163999999998</v>
      </c>
      <c r="I57" s="238"/>
    </row>
    <row r="58" spans="2:9" ht="11.25" customHeight="1">
      <c r="B58" s="597" t="s">
        <v>945</v>
      </c>
      <c r="C58" s="237" t="s">
        <v>987</v>
      </c>
      <c r="D58" s="266">
        <v>16090.770051</v>
      </c>
      <c r="E58" s="266">
        <v>13.268166000000001</v>
      </c>
      <c r="F58" s="266">
        <v>13.268166000000001</v>
      </c>
      <c r="G58" s="266">
        <v>16088.168820999999</v>
      </c>
      <c r="H58" s="267">
        <v>-28.920553000000002</v>
      </c>
      <c r="I58" s="238"/>
    </row>
    <row r="59" spans="2:9" ht="11.25" customHeight="1">
      <c r="B59" s="597" t="s">
        <v>591</v>
      </c>
      <c r="C59" s="237" t="s">
        <v>988</v>
      </c>
      <c r="D59" s="266">
        <v>3404.703665</v>
      </c>
      <c r="E59" s="266">
        <v>14.972873999999999</v>
      </c>
      <c r="F59" s="266">
        <v>14.972873999999999</v>
      </c>
      <c r="G59" s="266">
        <v>3404.1892950000001</v>
      </c>
      <c r="H59" s="267">
        <v>-21.197395</v>
      </c>
      <c r="I59" s="238"/>
    </row>
    <row r="60" spans="2:9" ht="11.25" customHeight="1">
      <c r="B60" s="598" t="s">
        <v>946</v>
      </c>
      <c r="C60" s="240" t="s">
        <v>989</v>
      </c>
      <c r="D60" s="241">
        <v>2598.1022549999998</v>
      </c>
      <c r="E60" s="241">
        <v>78.027062000000001</v>
      </c>
      <c r="F60" s="241">
        <v>78.027062000000001</v>
      </c>
      <c r="G60" s="241">
        <v>2590.0387150000001</v>
      </c>
      <c r="H60" s="51">
        <v>-12.460157000000001</v>
      </c>
      <c r="I60" s="241"/>
    </row>
    <row r="61" spans="2:9" ht="11.25" customHeight="1">
      <c r="B61" s="1124" t="s">
        <v>592</v>
      </c>
      <c r="C61" s="1125" t="s">
        <v>463</v>
      </c>
      <c r="D61" s="1028">
        <v>832489.73736300005</v>
      </c>
      <c r="E61" s="1028">
        <v>23151.431398000001</v>
      </c>
      <c r="F61" s="1028">
        <v>23151.431398000001</v>
      </c>
      <c r="G61" s="1028">
        <v>832179.94786299998</v>
      </c>
      <c r="H61" s="1028">
        <v>-6828.7165130000003</v>
      </c>
      <c r="I61" s="1126"/>
    </row>
    <row r="62" spans="2:9" ht="11.25" customHeight="1"/>
  </sheetData>
  <mergeCells count="10">
    <mergeCell ref="B7:I7"/>
    <mergeCell ref="B3:I3"/>
    <mergeCell ref="B38:C38"/>
    <mergeCell ref="D39:G39"/>
    <mergeCell ref="D40:D41"/>
    <mergeCell ref="E40:F40"/>
    <mergeCell ref="B10:C10"/>
    <mergeCell ref="D11:G11"/>
    <mergeCell ref="D12:D13"/>
    <mergeCell ref="E12:F12"/>
  </mergeCells>
  <hyperlinks>
    <hyperlink ref="B3" location="Contents!A1" display="Back to index page" xr:uid="{27FD8232-2400-4FCA-B9A0-C356E3911EAC}"/>
    <hyperlink ref="B3:H3" location="CONTENTS!A1" display="Back to contents page" xr:uid="{1FE18905-992D-4B18-A33D-0D4CAE165760}"/>
  </hyperlinks>
  <pageMargins left="0.7" right="0.7" top="0.75" bottom="0.75" header="0.3" footer="0.3"/>
  <pageSetup paperSize="9" orientation="portrait" verticalDpi="0" r:id="rId1"/>
  <rowBreaks count="1" manualBreakCount="1">
    <brk id="35"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5F86-E558-4DBC-ADFF-286251AF2D3B}">
  <sheetPr codeName="Ark27">
    <tabColor rgb="FF007272"/>
  </sheetPr>
  <dimension ref="A1:P40"/>
  <sheetViews>
    <sheetView showGridLines="0" showRowColHeaders="0" workbookViewId="0"/>
  </sheetViews>
  <sheetFormatPr baseColWidth="10" defaultColWidth="9.140625" defaultRowHeight="15"/>
  <cols>
    <col min="1" max="1" width="2.7109375" customWidth="1"/>
    <col min="2" max="2" width="4.85546875" customWidth="1"/>
    <col min="3" max="4" width="26.42578125" customWidth="1"/>
    <col min="5" max="6" width="27" customWidth="1"/>
  </cols>
  <sheetData>
    <row r="1" spans="1:16" s="10" customFormat="1" ht="11.25" customHeight="1">
      <c r="A1" s="7"/>
      <c r="B1" s="7"/>
      <c r="C1" s="7"/>
      <c r="D1" s="8"/>
      <c r="E1" s="8"/>
      <c r="F1" s="9"/>
      <c r="G1" s="9"/>
      <c r="H1" s="9"/>
      <c r="I1" s="9"/>
      <c r="J1" s="9"/>
      <c r="K1" s="9"/>
      <c r="L1" s="9"/>
    </row>
    <row r="2" spans="1:16" s="10" customFormat="1" ht="5.25" customHeight="1">
      <c r="A2" s="7"/>
      <c r="B2" s="7"/>
      <c r="C2" s="7"/>
      <c r="D2" s="8"/>
      <c r="E2" s="8"/>
      <c r="F2" s="9"/>
      <c r="G2" s="9"/>
      <c r="H2" s="9"/>
      <c r="I2" s="9"/>
      <c r="J2" s="9"/>
      <c r="K2" s="9"/>
      <c r="L2" s="9"/>
    </row>
    <row r="3" spans="1:16" s="12" customFormat="1" ht="12.75" customHeight="1">
      <c r="A3" s="11"/>
      <c r="B3" s="1840" t="s">
        <v>269</v>
      </c>
      <c r="C3" s="1840"/>
      <c r="D3" s="1840"/>
      <c r="E3" s="1840"/>
      <c r="F3" s="1840"/>
      <c r="G3" s="1840"/>
      <c r="H3" s="1840"/>
      <c r="I3" s="1840"/>
      <c r="J3" s="1840"/>
      <c r="K3" s="1840"/>
      <c r="L3" s="318"/>
    </row>
    <row r="4" spans="1:16" s="10" customFormat="1" ht="5.25" customHeight="1">
      <c r="A4" s="7"/>
      <c r="B4" s="7"/>
      <c r="C4" s="7"/>
      <c r="D4" s="8"/>
      <c r="E4" s="8"/>
      <c r="F4" s="9"/>
      <c r="G4" s="9"/>
      <c r="H4" s="9"/>
      <c r="I4" s="9"/>
      <c r="J4" s="9"/>
      <c r="K4" s="9"/>
      <c r="L4" s="9"/>
      <c r="N4" s="7"/>
      <c r="O4" s="7"/>
      <c r="P4" s="7"/>
    </row>
    <row r="5" spans="1:16" s="6" customFormat="1" ht="15.75" customHeight="1">
      <c r="A5" s="13"/>
      <c r="B5" s="1815" t="s">
        <v>990</v>
      </c>
    </row>
    <row r="6" spans="1:16" ht="11.25" customHeight="1"/>
    <row r="7" spans="1:16" s="3" customFormat="1" ht="22.5" customHeight="1">
      <c r="B7" s="1886" t="s">
        <v>2171</v>
      </c>
      <c r="C7" s="1886"/>
      <c r="D7" s="1886"/>
      <c r="E7" s="1886"/>
      <c r="F7" s="1886"/>
    </row>
    <row r="8" spans="1:16" s="3" customFormat="1" ht="11.25" customHeight="1">
      <c r="B8" s="1908"/>
      <c r="C8" s="1908"/>
      <c r="D8" s="1908"/>
      <c r="E8" s="1908"/>
      <c r="F8" s="1908"/>
    </row>
    <row r="9" spans="1:16" s="3" customFormat="1" ht="11.25" customHeight="1">
      <c r="B9" s="1908"/>
      <c r="C9" s="1908"/>
      <c r="D9" s="1908"/>
      <c r="E9" s="1908"/>
      <c r="F9" s="1908"/>
    </row>
    <row r="10" spans="1:16" s="3" customFormat="1" ht="11.25" customHeight="1">
      <c r="B10" s="1906" t="s">
        <v>2104</v>
      </c>
      <c r="C10" s="1907"/>
      <c r="D10" s="243"/>
      <c r="E10" s="1127" t="s">
        <v>522</v>
      </c>
      <c r="F10" s="1127" t="s">
        <v>392</v>
      </c>
    </row>
    <row r="11" spans="1:16" s="3" customFormat="1" ht="11.25" customHeight="1">
      <c r="B11" s="1946"/>
      <c r="C11" s="1946"/>
      <c r="E11" s="1926" t="s">
        <v>991</v>
      </c>
      <c r="F11" s="1924"/>
      <c r="I11" s="244"/>
      <c r="J11" s="245"/>
    </row>
    <row r="12" spans="1:16" s="3" customFormat="1" ht="11.25" customHeight="1">
      <c r="B12" s="1941" t="s">
        <v>274</v>
      </c>
      <c r="C12" s="1942"/>
      <c r="D12" s="309"/>
      <c r="E12" s="1128" t="s">
        <v>992</v>
      </c>
      <c r="F12" s="1128" t="s">
        <v>964</v>
      </c>
      <c r="I12" s="244"/>
      <c r="J12" s="245"/>
    </row>
    <row r="13" spans="1:16" s="3" customFormat="1" ht="11.25" customHeight="1">
      <c r="B13" s="672">
        <v>1</v>
      </c>
      <c r="C13" s="1945" t="s">
        <v>993</v>
      </c>
      <c r="D13" s="1945"/>
      <c r="E13" s="51"/>
      <c r="F13" s="51"/>
      <c r="I13" s="245"/>
      <c r="J13" s="245"/>
    </row>
    <row r="14" spans="1:16" s="3" customFormat="1" ht="11.25" customHeight="1">
      <c r="B14" s="248">
        <v>2</v>
      </c>
      <c r="C14" s="1927" t="s">
        <v>994</v>
      </c>
      <c r="D14" s="1927"/>
      <c r="E14" s="51">
        <v>314.69301171000001</v>
      </c>
      <c r="F14" s="51">
        <v>-23.31059346</v>
      </c>
      <c r="I14" s="244"/>
      <c r="J14" s="245"/>
    </row>
    <row r="15" spans="1:16" s="3" customFormat="1" ht="11.25" customHeight="1">
      <c r="B15" s="248">
        <v>3</v>
      </c>
      <c r="C15" s="1943" t="s">
        <v>995</v>
      </c>
      <c r="D15" s="1943"/>
      <c r="E15" s="51">
        <v>27.972712152</v>
      </c>
      <c r="F15" s="51">
        <v>-23.31059346</v>
      </c>
    </row>
    <row r="16" spans="1:16" s="3" customFormat="1" ht="11.25" customHeight="1">
      <c r="B16" s="248">
        <v>4</v>
      </c>
      <c r="C16" s="1943" t="s">
        <v>996</v>
      </c>
      <c r="D16" s="1943"/>
      <c r="E16" s="51"/>
      <c r="F16" s="51"/>
    </row>
    <row r="17" spans="2:6" s="3" customFormat="1" ht="11.25" customHeight="1">
      <c r="B17" s="248">
        <v>5</v>
      </c>
      <c r="C17" s="1943" t="s">
        <v>997</v>
      </c>
      <c r="D17" s="1943"/>
      <c r="E17" s="51">
        <v>286.72029955799997</v>
      </c>
      <c r="F17" s="51"/>
    </row>
    <row r="18" spans="2:6" s="3" customFormat="1" ht="11.25" customHeight="1">
      <c r="B18" s="248">
        <v>6</v>
      </c>
      <c r="C18" s="1943" t="s">
        <v>998</v>
      </c>
      <c r="D18" s="1943"/>
      <c r="E18" s="51"/>
      <c r="F18" s="51"/>
    </row>
    <row r="19" spans="2:6" s="3" customFormat="1" ht="11.25" customHeight="1">
      <c r="B19" s="248">
        <v>7</v>
      </c>
      <c r="C19" s="1943" t="s">
        <v>999</v>
      </c>
      <c r="D19" s="1943"/>
      <c r="E19" s="51"/>
      <c r="F19" s="51"/>
    </row>
    <row r="20" spans="2:6" s="3" customFormat="1" ht="11.25" customHeight="1">
      <c r="B20" s="1129">
        <v>8</v>
      </c>
      <c r="C20" s="1944" t="s">
        <v>463</v>
      </c>
      <c r="D20" s="1944"/>
      <c r="E20" s="1028">
        <v>314.69301171000001</v>
      </c>
      <c r="F20" s="1028">
        <v>-23.31059346</v>
      </c>
    </row>
    <row r="21" spans="2:6" s="3" customFormat="1" ht="11.25" customHeight="1">
      <c r="B21" s="208"/>
      <c r="C21" s="329"/>
      <c r="D21" s="329"/>
      <c r="E21" s="209"/>
      <c r="F21" s="209"/>
    </row>
    <row r="22" spans="2:6" s="3" customFormat="1" ht="11.25" customHeight="1">
      <c r="B22" s="208"/>
      <c r="C22" s="329"/>
      <c r="D22" s="329"/>
      <c r="E22" s="209"/>
      <c r="F22" s="209"/>
    </row>
    <row r="23" spans="2:6" s="3" customFormat="1" ht="11.25" customHeight="1">
      <c r="B23" s="1906" t="s">
        <v>28</v>
      </c>
      <c r="C23" s="1907"/>
      <c r="D23" s="243"/>
      <c r="E23" s="1127" t="s">
        <v>522</v>
      </c>
      <c r="F23" s="1127" t="s">
        <v>392</v>
      </c>
    </row>
    <row r="24" spans="2:6" s="3" customFormat="1" ht="11.25" customHeight="1">
      <c r="B24" s="1946"/>
      <c r="C24" s="1946"/>
      <c r="E24" s="1947" t="s">
        <v>991</v>
      </c>
      <c r="F24" s="1948"/>
    </row>
    <row r="25" spans="2:6" s="3" customFormat="1" ht="11.25" customHeight="1">
      <c r="B25" s="1941" t="s">
        <v>274</v>
      </c>
      <c r="C25" s="1942"/>
      <c r="D25" s="309"/>
      <c r="E25" s="1128" t="s">
        <v>992</v>
      </c>
      <c r="F25" s="1128" t="s">
        <v>964</v>
      </c>
    </row>
    <row r="26" spans="2:6" s="3" customFormat="1" ht="11.25" customHeight="1">
      <c r="B26" s="672">
        <v>1</v>
      </c>
      <c r="C26" s="1945" t="s">
        <v>993</v>
      </c>
      <c r="D26" s="1945"/>
      <c r="E26" s="51"/>
      <c r="F26" s="51"/>
    </row>
    <row r="27" spans="2:6" s="3" customFormat="1" ht="11.25" customHeight="1">
      <c r="B27" s="248">
        <v>2</v>
      </c>
      <c r="C27" s="1927" t="s">
        <v>994</v>
      </c>
      <c r="D27" s="1927"/>
      <c r="E27" s="51">
        <v>1252.622632905</v>
      </c>
      <c r="F27" s="51">
        <v>-20.981953649999998</v>
      </c>
    </row>
    <row r="28" spans="2:6" s="3" customFormat="1" ht="11.25" customHeight="1">
      <c r="B28" s="248">
        <v>3</v>
      </c>
      <c r="C28" s="1943" t="s">
        <v>995</v>
      </c>
      <c r="D28" s="1943"/>
      <c r="E28" s="51">
        <v>25.178344379999999</v>
      </c>
      <c r="F28" s="51">
        <v>-20.981953649999998</v>
      </c>
    </row>
    <row r="29" spans="2:6" s="3" customFormat="1" ht="11.25" customHeight="1">
      <c r="B29" s="248">
        <v>4</v>
      </c>
      <c r="C29" s="1943" t="s">
        <v>996</v>
      </c>
      <c r="D29" s="1943"/>
      <c r="E29" s="51"/>
      <c r="F29" s="51"/>
    </row>
    <row r="30" spans="2:6" s="3" customFormat="1" ht="11.25" customHeight="1">
      <c r="B30" s="248">
        <v>5</v>
      </c>
      <c r="C30" s="1943" t="s">
        <v>997</v>
      </c>
      <c r="D30" s="1943"/>
      <c r="E30" s="51">
        <v>1227.444288525</v>
      </c>
      <c r="F30" s="51"/>
    </row>
    <row r="31" spans="2:6" s="3" customFormat="1" ht="11.25" customHeight="1">
      <c r="B31" s="248">
        <v>6</v>
      </c>
      <c r="C31" s="1943" t="s">
        <v>998</v>
      </c>
      <c r="D31" s="1943"/>
      <c r="E31" s="51"/>
      <c r="F31" s="51"/>
    </row>
    <row r="32" spans="2:6" s="3" customFormat="1" ht="11.25" customHeight="1">
      <c r="B32" s="248">
        <v>7</v>
      </c>
      <c r="C32" s="1943" t="s">
        <v>999</v>
      </c>
      <c r="D32" s="1943"/>
      <c r="E32" s="51"/>
      <c r="F32" s="51"/>
    </row>
    <row r="33" spans="2:6" s="3" customFormat="1" ht="11.25" customHeight="1">
      <c r="B33" s="1129">
        <v>8</v>
      </c>
      <c r="C33" s="1944" t="s">
        <v>463</v>
      </c>
      <c r="D33" s="1944"/>
      <c r="E33" s="1028">
        <v>1252.622632905</v>
      </c>
      <c r="F33" s="1028">
        <v>-20.981953649999998</v>
      </c>
    </row>
    <row r="34" spans="2:6" s="3" customFormat="1" ht="11.25" customHeight="1">
      <c r="B34" s="320"/>
      <c r="C34" s="320"/>
      <c r="D34" s="320"/>
      <c r="E34" s="320"/>
      <c r="F34" s="320"/>
    </row>
    <row r="35" spans="2:6" s="3" customFormat="1" ht="11.25">
      <c r="B35" s="320"/>
      <c r="C35" s="320"/>
      <c r="D35" s="320"/>
      <c r="E35" s="320"/>
      <c r="F35" s="320"/>
    </row>
    <row r="36" spans="2:6" s="3" customFormat="1" ht="11.25">
      <c r="B36" s="320"/>
      <c r="C36" s="320"/>
      <c r="D36" s="320"/>
      <c r="E36" s="320"/>
      <c r="F36" s="320"/>
    </row>
    <row r="37" spans="2:6" s="3" customFormat="1" ht="11.25">
      <c r="B37" s="320"/>
      <c r="C37" s="320"/>
      <c r="D37" s="320"/>
      <c r="E37" s="320"/>
      <c r="F37" s="320"/>
    </row>
    <row r="38" spans="2:6" s="3" customFormat="1" ht="11.25">
      <c r="B38" s="320"/>
      <c r="C38" s="320"/>
      <c r="D38" s="320"/>
      <c r="E38" s="320"/>
      <c r="F38" s="320"/>
    </row>
    <row r="39" spans="2:6" s="3" customFormat="1" ht="11.25">
      <c r="B39" s="320"/>
      <c r="C39" s="210"/>
      <c r="D39" s="210"/>
      <c r="E39" s="210"/>
      <c r="F39" s="210"/>
    </row>
    <row r="40" spans="2:6" s="3" customFormat="1" ht="11.25"/>
  </sheetData>
  <mergeCells count="28">
    <mergeCell ref="C30:D30"/>
    <mergeCell ref="C31:D31"/>
    <mergeCell ref="C32:D32"/>
    <mergeCell ref="C33:D33"/>
    <mergeCell ref="E24:F24"/>
    <mergeCell ref="C26:D26"/>
    <mergeCell ref="C27:D27"/>
    <mergeCell ref="C28:D28"/>
    <mergeCell ref="C29:D29"/>
    <mergeCell ref="B11:C11"/>
    <mergeCell ref="E11:F11"/>
    <mergeCell ref="B3:K3"/>
    <mergeCell ref="B7:F7"/>
    <mergeCell ref="B8:F8"/>
    <mergeCell ref="B9:F9"/>
    <mergeCell ref="B10:C10"/>
    <mergeCell ref="B12:C12"/>
    <mergeCell ref="B25:C25"/>
    <mergeCell ref="C19:D19"/>
    <mergeCell ref="C20:D20"/>
    <mergeCell ref="C13:D13"/>
    <mergeCell ref="C14:D14"/>
    <mergeCell ref="C15:D15"/>
    <mergeCell ref="C16:D16"/>
    <mergeCell ref="C17:D17"/>
    <mergeCell ref="C18:D18"/>
    <mergeCell ref="B24:C24"/>
    <mergeCell ref="B23:C23"/>
  </mergeCells>
  <hyperlinks>
    <hyperlink ref="B3" location="Contents!A1" display="Back to index page" xr:uid="{B231615E-05FF-4BA2-900F-BB2D61F955E1}"/>
    <hyperlink ref="B3:K3" location="CONTENTS!A1" display="Back to contents page" xr:uid="{4B1A3B0D-7A5E-4DCD-830E-AEDC8B41AC01}"/>
  </hyperlink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EEB-D554-4B93-BB34-441F4B201F24}">
  <sheetPr codeName="Ark24">
    <tabColor rgb="FF007272"/>
  </sheetPr>
  <dimension ref="A1:W76"/>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6" width="14.28515625" customWidth="1"/>
    <col min="7" max="7" width="0.7109375" customWidth="1"/>
    <col min="8" max="10" width="14.28515625" customWidth="1"/>
    <col min="11" max="11" width="0.7109375" customWidth="1"/>
    <col min="12" max="14" width="14.28515625" customWidth="1"/>
    <col min="15" max="15" width="0.7109375" customWidth="1"/>
    <col min="16" max="21" width="14.28515625" customWidth="1"/>
  </cols>
  <sheetData>
    <row r="1" spans="1:21" s="10" customFormat="1" ht="11.25" customHeight="1">
      <c r="A1" s="7"/>
      <c r="B1" s="7"/>
      <c r="C1" s="8"/>
      <c r="D1" s="8"/>
      <c r="E1" s="9"/>
      <c r="F1" s="9"/>
      <c r="G1" s="9"/>
      <c r="H1" s="9"/>
      <c r="I1" s="9"/>
      <c r="J1" s="9"/>
      <c r="K1" s="9"/>
    </row>
    <row r="2" spans="1:21" s="10" customFormat="1" ht="5.25" customHeight="1">
      <c r="A2" s="7"/>
      <c r="B2" s="7"/>
      <c r="C2" s="8"/>
      <c r="D2" s="8"/>
      <c r="E2" s="9"/>
      <c r="F2" s="9"/>
      <c r="G2" s="9"/>
      <c r="H2" s="9"/>
      <c r="I2" s="9"/>
      <c r="J2" s="9"/>
      <c r="K2" s="9"/>
    </row>
    <row r="3" spans="1:21" s="12" customFormat="1" ht="12.75" customHeight="1">
      <c r="A3" s="11"/>
      <c r="B3" s="318" t="s">
        <v>269</v>
      </c>
      <c r="C3" s="318"/>
      <c r="D3" s="318"/>
      <c r="E3" s="318"/>
      <c r="F3" s="318"/>
      <c r="G3" s="318"/>
      <c r="H3" s="318"/>
      <c r="I3" s="318"/>
      <c r="J3" s="318"/>
      <c r="K3" s="318"/>
    </row>
    <row r="4" spans="1:21" s="10" customFormat="1" ht="5.25" customHeight="1">
      <c r="A4" s="7"/>
      <c r="B4" s="7"/>
      <c r="C4" s="8"/>
      <c r="D4" s="8"/>
      <c r="E4" s="9"/>
      <c r="F4" s="9"/>
      <c r="G4" s="9"/>
      <c r="H4" s="9"/>
      <c r="I4" s="9"/>
      <c r="J4" s="9"/>
      <c r="K4" s="9"/>
      <c r="M4" s="7"/>
      <c r="N4" s="7"/>
      <c r="O4" s="7"/>
    </row>
    <row r="5" spans="1:21" s="6" customFormat="1" ht="15.75" customHeight="1">
      <c r="A5" s="13"/>
      <c r="B5" s="1815" t="s">
        <v>594</v>
      </c>
    </row>
    <row r="6" spans="1:21" s="6" customFormat="1" ht="11.25" customHeight="1">
      <c r="A6" s="13"/>
      <c r="B6" s="14"/>
    </row>
    <row r="7" spans="1:21" ht="33.75" customHeight="1">
      <c r="B7" s="1875" t="s">
        <v>2176</v>
      </c>
      <c r="C7" s="1875"/>
      <c r="D7" s="1875"/>
      <c r="E7" s="1875"/>
      <c r="F7" s="1875"/>
      <c r="G7" s="1875"/>
      <c r="H7" s="1875"/>
      <c r="I7" s="1875"/>
      <c r="J7" s="1875"/>
      <c r="K7" s="1875"/>
      <c r="L7" s="1875"/>
      <c r="M7" s="1875"/>
      <c r="N7" s="1875"/>
      <c r="O7" s="1875"/>
      <c r="P7" s="1875"/>
      <c r="Q7" s="1875"/>
      <c r="R7" s="1875"/>
      <c r="S7" s="1875"/>
      <c r="T7" s="1875"/>
      <c r="U7" s="1875"/>
    </row>
    <row r="8" spans="1:21" ht="11.25" customHeight="1">
      <c r="B8" s="1201"/>
      <c r="C8" s="1201"/>
      <c r="D8" s="1201"/>
      <c r="E8" s="1201"/>
      <c r="F8" s="1201"/>
      <c r="G8" s="1201"/>
      <c r="H8" s="1201"/>
      <c r="I8" s="1201"/>
      <c r="J8" s="1201"/>
      <c r="K8" s="1201"/>
      <c r="L8" s="1201"/>
      <c r="M8" s="1201"/>
      <c r="N8" s="1201"/>
      <c r="O8" s="1201"/>
      <c r="P8" s="1201"/>
      <c r="Q8" s="1201"/>
      <c r="R8" s="1201"/>
      <c r="S8" s="1201"/>
      <c r="T8" s="1201"/>
      <c r="U8" s="1201"/>
    </row>
    <row r="9" spans="1:21" ht="11.25" customHeight="1"/>
    <row r="10" spans="1:21" s="203" customFormat="1" ht="11.25" customHeight="1">
      <c r="B10" s="1082" t="s">
        <v>2104</v>
      </c>
      <c r="C10" s="1011"/>
      <c r="D10" s="1025" t="s">
        <v>522</v>
      </c>
      <c r="E10" s="1025" t="s">
        <v>392</v>
      </c>
      <c r="F10" s="1025" t="s">
        <v>393</v>
      </c>
      <c r="G10" s="1025"/>
      <c r="H10" s="1025" t="s">
        <v>523</v>
      </c>
      <c r="I10" s="1025" t="s">
        <v>524</v>
      </c>
      <c r="J10" s="1025" t="s">
        <v>525</v>
      </c>
      <c r="K10" s="1025"/>
      <c r="L10" s="1025" t="s">
        <v>526</v>
      </c>
      <c r="M10" s="1025" t="s">
        <v>527</v>
      </c>
      <c r="N10" s="1025" t="s">
        <v>560</v>
      </c>
      <c r="O10" s="1025"/>
      <c r="P10" s="1025" t="s">
        <v>561</v>
      </c>
      <c r="Q10" s="1025" t="s">
        <v>562</v>
      </c>
      <c r="R10" s="1025" t="s">
        <v>563</v>
      </c>
      <c r="S10" s="1025" t="s">
        <v>595</v>
      </c>
      <c r="T10" s="1025" t="s">
        <v>596</v>
      </c>
      <c r="U10" s="1025" t="s">
        <v>597</v>
      </c>
    </row>
    <row r="11" spans="1:21" s="3" customFormat="1" ht="11.25" customHeight="1">
      <c r="B11" s="328"/>
      <c r="C11" s="328"/>
      <c r="K11" s="288"/>
      <c r="L11" s="1910" t="s">
        <v>2050</v>
      </c>
      <c r="M11" s="1950"/>
      <c r="N11" s="1950"/>
      <c r="O11" s="1950"/>
      <c r="P11" s="1950"/>
      <c r="Q11" s="1950"/>
      <c r="R11" s="1950"/>
      <c r="S11" s="1918"/>
    </row>
    <row r="12" spans="1:21" s="3" customFormat="1" ht="11.25" customHeight="1">
      <c r="B12" s="328"/>
      <c r="C12" s="328"/>
      <c r="D12" s="204"/>
      <c r="E12" s="204"/>
      <c r="F12" s="204"/>
      <c r="G12" s="204"/>
      <c r="H12" s="204"/>
      <c r="I12" s="204"/>
      <c r="J12" s="204"/>
      <c r="K12" s="288"/>
      <c r="O12" s="205"/>
      <c r="P12" s="1918" t="s">
        <v>600</v>
      </c>
      <c r="Q12" s="1918"/>
      <c r="R12" s="1918"/>
      <c r="S12" s="1918"/>
      <c r="T12" s="288"/>
      <c r="U12" s="288"/>
    </row>
    <row r="13" spans="1:21" s="3" customFormat="1" ht="11.25" customHeight="1">
      <c r="B13" s="328"/>
      <c r="C13" s="328"/>
      <c r="D13" s="1951" t="s">
        <v>564</v>
      </c>
      <c r="E13" s="1951"/>
      <c r="F13" s="1951"/>
      <c r="G13" s="1951"/>
      <c r="H13" s="1951"/>
      <c r="I13" s="1951"/>
      <c r="J13" s="1951"/>
      <c r="K13" s="288"/>
      <c r="L13" s="1918" t="s">
        <v>601</v>
      </c>
      <c r="M13" s="1918"/>
      <c r="N13" s="1918"/>
      <c r="O13" s="205"/>
      <c r="P13" s="1918" t="s">
        <v>602</v>
      </c>
      <c r="Q13" s="1918"/>
      <c r="R13" s="1918"/>
      <c r="S13" s="1918"/>
      <c r="T13" s="1918" t="s">
        <v>603</v>
      </c>
      <c r="U13" s="1918"/>
    </row>
    <row r="14" spans="1:21" s="3" customFormat="1" ht="11.25" customHeight="1">
      <c r="B14" s="328"/>
      <c r="C14" s="328"/>
      <c r="D14" s="1911" t="s">
        <v>565</v>
      </c>
      <c r="E14" s="1911"/>
      <c r="F14" s="1911"/>
      <c r="G14" s="673"/>
      <c r="H14" s="1911" t="s">
        <v>566</v>
      </c>
      <c r="I14" s="1911"/>
      <c r="J14" s="1911"/>
      <c r="K14" s="288"/>
      <c r="L14" s="1952" t="s">
        <v>604</v>
      </c>
      <c r="M14" s="1952"/>
      <c r="N14" s="1952"/>
      <c r="O14" s="288"/>
      <c r="P14" s="1865" t="s">
        <v>605</v>
      </c>
      <c r="Q14" s="1865"/>
      <c r="R14" s="1865"/>
      <c r="S14" s="1918"/>
      <c r="T14" s="1865" t="s">
        <v>606</v>
      </c>
      <c r="U14" s="1865"/>
    </row>
    <row r="15" spans="1:21" s="3" customFormat="1" ht="11.25" customHeight="1">
      <c r="B15" s="328"/>
      <c r="C15" s="328"/>
      <c r="D15" s="92"/>
      <c r="E15" s="541"/>
      <c r="F15" s="77"/>
      <c r="G15" s="77"/>
      <c r="H15" s="77"/>
      <c r="I15" s="77"/>
      <c r="J15" s="77"/>
      <c r="K15" s="77"/>
      <c r="L15" s="77"/>
      <c r="M15" s="77"/>
      <c r="N15" s="77"/>
      <c r="O15" s="77"/>
      <c r="P15" s="77"/>
      <c r="Q15" s="77"/>
      <c r="R15" s="77"/>
      <c r="S15" s="77" t="s">
        <v>608</v>
      </c>
      <c r="T15" s="77" t="s">
        <v>609</v>
      </c>
      <c r="U15" s="77" t="s">
        <v>610</v>
      </c>
    </row>
    <row r="16" spans="1:21" s="3" customFormat="1" ht="11.25" customHeight="1">
      <c r="B16" s="1949" t="s">
        <v>274</v>
      </c>
      <c r="C16" s="1934"/>
      <c r="D16" s="627"/>
      <c r="E16" s="140" t="s">
        <v>2051</v>
      </c>
      <c r="F16" s="140" t="s">
        <v>2052</v>
      </c>
      <c r="G16" s="140"/>
      <c r="H16" s="140"/>
      <c r="I16" s="140" t="s">
        <v>2052</v>
      </c>
      <c r="J16" s="140" t="s">
        <v>2053</v>
      </c>
      <c r="K16" s="140"/>
      <c r="L16" s="140"/>
      <c r="M16" s="140" t="s">
        <v>2051</v>
      </c>
      <c r="N16" s="140" t="s">
        <v>2052</v>
      </c>
      <c r="O16" s="140"/>
      <c r="P16" s="140"/>
      <c r="Q16" s="140" t="s">
        <v>2052</v>
      </c>
      <c r="R16" s="140" t="s">
        <v>2053</v>
      </c>
      <c r="S16" s="140" t="s">
        <v>614</v>
      </c>
      <c r="T16" s="140" t="s">
        <v>615</v>
      </c>
      <c r="U16" s="140" t="s">
        <v>615</v>
      </c>
    </row>
    <row r="17" spans="2:23" s="3" customFormat="1" ht="11.25" customHeight="1">
      <c r="B17" s="599" t="s">
        <v>930</v>
      </c>
      <c r="C17" s="325" t="s">
        <v>1000</v>
      </c>
      <c r="D17" s="92"/>
      <c r="E17" s="77"/>
      <c r="F17" s="77"/>
      <c r="G17" s="77"/>
      <c r="H17" s="77"/>
      <c r="I17" s="77"/>
      <c r="J17" s="77"/>
      <c r="K17" s="77"/>
      <c r="L17" s="77"/>
      <c r="M17" s="77"/>
      <c r="N17" s="77"/>
      <c r="O17" s="77"/>
      <c r="P17" s="77"/>
      <c r="Q17" s="77"/>
      <c r="R17" s="77"/>
      <c r="S17" s="77"/>
      <c r="T17" s="77"/>
      <c r="U17" s="77"/>
      <c r="V17" s="44"/>
      <c r="W17" s="31"/>
    </row>
    <row r="18" spans="2:23" s="3" customFormat="1" ht="11.25" customHeight="1">
      <c r="B18" s="599"/>
      <c r="C18" s="440" t="s">
        <v>1001</v>
      </c>
      <c r="D18" s="792">
        <v>566716.12532700005</v>
      </c>
      <c r="E18" s="792">
        <v>566716.12532700005</v>
      </c>
      <c r="F18" s="792"/>
      <c r="G18" s="792"/>
      <c r="H18" s="792"/>
      <c r="I18" s="51"/>
      <c r="J18" s="51"/>
      <c r="K18" s="51"/>
      <c r="L18" s="51"/>
      <c r="M18" s="51"/>
      <c r="N18" s="51"/>
      <c r="O18" s="51"/>
      <c r="P18" s="51"/>
      <c r="Q18" s="51"/>
      <c r="R18" s="51"/>
      <c r="S18" s="51"/>
      <c r="T18" s="51"/>
      <c r="U18" s="51"/>
      <c r="V18" s="44"/>
      <c r="W18" s="31"/>
    </row>
    <row r="19" spans="2:23" s="117" customFormat="1" ht="11.25" customHeight="1">
      <c r="B19" s="600" t="s">
        <v>550</v>
      </c>
      <c r="C19" s="329" t="s">
        <v>551</v>
      </c>
      <c r="D19" s="793">
        <v>2100586.72848</v>
      </c>
      <c r="E19" s="793">
        <v>1906519.847759</v>
      </c>
      <c r="F19" s="793">
        <v>146680.50488200001</v>
      </c>
      <c r="G19" s="793"/>
      <c r="H19" s="793">
        <v>26251.034497000001</v>
      </c>
      <c r="I19" s="442"/>
      <c r="J19" s="442">
        <v>26189.554777000001</v>
      </c>
      <c r="K19" s="442"/>
      <c r="L19" s="442">
        <v>-1579.4291089999999</v>
      </c>
      <c r="M19" s="442">
        <v>-781.25455899999997</v>
      </c>
      <c r="N19" s="442">
        <v>-798.17455099999995</v>
      </c>
      <c r="O19" s="442"/>
      <c r="P19" s="442">
        <v>-6417.3717269999997</v>
      </c>
      <c r="Q19" s="442"/>
      <c r="R19" s="442">
        <v>-6417.3717269999997</v>
      </c>
      <c r="S19" s="442"/>
      <c r="T19" s="442">
        <v>1642648.6075830001</v>
      </c>
      <c r="U19" s="442">
        <v>16890.698435999999</v>
      </c>
    </row>
    <row r="20" spans="2:23" s="3" customFormat="1" ht="11.25" customHeight="1">
      <c r="B20" s="599" t="s">
        <v>932</v>
      </c>
      <c r="C20" s="407" t="s">
        <v>933</v>
      </c>
      <c r="D20" s="792">
        <v>19108.35108</v>
      </c>
      <c r="E20" s="792">
        <v>19108.35108</v>
      </c>
      <c r="F20" s="792"/>
      <c r="G20" s="792"/>
      <c r="H20" s="792"/>
      <c r="I20" s="51"/>
      <c r="J20" s="51"/>
      <c r="K20" s="51"/>
      <c r="L20" s="51"/>
      <c r="M20" s="51"/>
      <c r="N20" s="51"/>
      <c r="O20" s="51"/>
      <c r="P20" s="51"/>
      <c r="Q20" s="51"/>
      <c r="R20" s="51"/>
      <c r="S20" s="206"/>
      <c r="T20" s="51"/>
      <c r="U20" s="51"/>
    </row>
    <row r="21" spans="2:23" s="3" customFormat="1" ht="11.25" customHeight="1">
      <c r="B21" s="599" t="s">
        <v>934</v>
      </c>
      <c r="C21" s="407" t="s">
        <v>935</v>
      </c>
      <c r="D21" s="792">
        <v>2699.6932449999999</v>
      </c>
      <c r="E21" s="792">
        <v>2685.0225070000001</v>
      </c>
      <c r="F21" s="792">
        <v>14.670738</v>
      </c>
      <c r="G21" s="792"/>
      <c r="H21" s="792"/>
      <c r="I21" s="51"/>
      <c r="J21" s="51"/>
      <c r="K21" s="51"/>
      <c r="L21" s="51"/>
      <c r="M21" s="51"/>
      <c r="N21" s="51"/>
      <c r="O21" s="51"/>
      <c r="P21" s="51"/>
      <c r="Q21" s="51"/>
      <c r="R21" s="51"/>
      <c r="S21" s="206"/>
      <c r="T21" s="51">
        <v>996.15444600000001</v>
      </c>
      <c r="U21" s="51"/>
    </row>
    <row r="22" spans="2:23" s="3" customFormat="1" ht="11.25" customHeight="1">
      <c r="B22" s="599" t="s">
        <v>552</v>
      </c>
      <c r="C22" s="407" t="s">
        <v>553</v>
      </c>
      <c r="D22" s="792">
        <v>48900.329677000002</v>
      </c>
      <c r="E22" s="792">
        <v>48731.500806999997</v>
      </c>
      <c r="F22" s="792">
        <v>1.5692699999999999</v>
      </c>
      <c r="G22" s="792"/>
      <c r="H22" s="792"/>
      <c r="I22" s="51"/>
      <c r="J22" s="51"/>
      <c r="K22" s="51"/>
      <c r="L22" s="51">
        <v>-0.81290499999999999</v>
      </c>
      <c r="M22" s="51"/>
      <c r="N22" s="51"/>
      <c r="O22" s="51"/>
      <c r="P22" s="51"/>
      <c r="Q22" s="51"/>
      <c r="R22" s="51"/>
      <c r="S22" s="206"/>
      <c r="T22" s="51">
        <v>168.257273</v>
      </c>
      <c r="U22" s="51"/>
    </row>
    <row r="23" spans="2:23" s="3" customFormat="1" ht="11.25" customHeight="1">
      <c r="B23" s="599" t="s">
        <v>616</v>
      </c>
      <c r="C23" s="407" t="s">
        <v>617</v>
      </c>
      <c r="D23" s="792">
        <v>89124.826788999999</v>
      </c>
      <c r="E23" s="792">
        <v>88298.051592000003</v>
      </c>
      <c r="F23" s="792">
        <v>826.77519700000005</v>
      </c>
      <c r="G23" s="792"/>
      <c r="H23" s="792">
        <v>194.674948</v>
      </c>
      <c r="I23" s="51"/>
      <c r="J23" s="51">
        <v>194.674948</v>
      </c>
      <c r="K23" s="51"/>
      <c r="L23" s="51">
        <v>-16.971928999999999</v>
      </c>
      <c r="M23" s="51">
        <v>-5.491028</v>
      </c>
      <c r="N23" s="51">
        <v>-11.480900999999999</v>
      </c>
      <c r="O23" s="51"/>
      <c r="P23" s="51">
        <v>-6.8130319999999998</v>
      </c>
      <c r="Q23" s="51"/>
      <c r="R23" s="51">
        <v>-6.8130319999999998</v>
      </c>
      <c r="S23" s="206"/>
      <c r="T23" s="51">
        <v>6640.7638029999998</v>
      </c>
      <c r="U23" s="51">
        <v>185.30845299999999</v>
      </c>
    </row>
    <row r="24" spans="2:23" s="3" customFormat="1" ht="11.25" customHeight="1">
      <c r="B24" s="599" t="s">
        <v>554</v>
      </c>
      <c r="C24" s="407" t="s">
        <v>555</v>
      </c>
      <c r="D24" s="792">
        <v>863936.582237</v>
      </c>
      <c r="E24" s="792">
        <v>770607.23005200003</v>
      </c>
      <c r="F24" s="792">
        <v>93025.556685000003</v>
      </c>
      <c r="G24" s="792"/>
      <c r="H24" s="792">
        <v>20299.061068999999</v>
      </c>
      <c r="I24" s="51"/>
      <c r="J24" s="51">
        <v>20291.375328999999</v>
      </c>
      <c r="K24" s="51"/>
      <c r="L24" s="51">
        <v>-1110.33447</v>
      </c>
      <c r="M24" s="51">
        <v>-622.88566200000002</v>
      </c>
      <c r="N24" s="51">
        <v>-487.44880899999998</v>
      </c>
      <c r="O24" s="51"/>
      <c r="P24" s="51">
        <v>-5674.062833</v>
      </c>
      <c r="Q24" s="51"/>
      <c r="R24" s="51">
        <v>-5674.062833</v>
      </c>
      <c r="S24" s="206"/>
      <c r="T24" s="51">
        <v>612468.02583599999</v>
      </c>
      <c r="U24" s="51">
        <v>12812.49452</v>
      </c>
    </row>
    <row r="25" spans="2:23" s="443" customFormat="1" ht="11.25" customHeight="1">
      <c r="B25" s="599" t="s">
        <v>556</v>
      </c>
      <c r="C25" s="444" t="s">
        <v>587</v>
      </c>
      <c r="D25" s="1380">
        <v>252260.68984499999</v>
      </c>
      <c r="E25" s="1380">
        <v>217155.175861</v>
      </c>
      <c r="F25" s="1380">
        <v>34998.565744</v>
      </c>
      <c r="G25" s="1380"/>
      <c r="H25" s="1380">
        <v>3942.6020960000001</v>
      </c>
      <c r="I25" s="446"/>
      <c r="J25" s="446">
        <v>3934.9163560000002</v>
      </c>
      <c r="K25" s="446"/>
      <c r="L25" s="446">
        <v>-495.39436899999998</v>
      </c>
      <c r="M25" s="446">
        <v>-212.858363</v>
      </c>
      <c r="N25" s="446">
        <v>-282.53600599999999</v>
      </c>
      <c r="O25" s="446"/>
      <c r="P25" s="446">
        <v>-1221.8558599999999</v>
      </c>
      <c r="Q25" s="446"/>
      <c r="R25" s="446">
        <v>-1221.8558599999999</v>
      </c>
      <c r="S25" s="447"/>
      <c r="T25" s="446">
        <v>210226.41614700001</v>
      </c>
      <c r="U25" s="446">
        <v>2421.8324130000001</v>
      </c>
    </row>
    <row r="26" spans="2:23" s="3" customFormat="1" ht="11.25" customHeight="1">
      <c r="B26" s="599" t="s">
        <v>588</v>
      </c>
      <c r="C26" s="407" t="s">
        <v>557</v>
      </c>
      <c r="D26" s="792">
        <v>1076816.945453</v>
      </c>
      <c r="E26" s="792">
        <v>977089.69172100001</v>
      </c>
      <c r="F26" s="792">
        <v>52811.932992000002</v>
      </c>
      <c r="G26" s="792"/>
      <c r="H26" s="792">
        <v>5756.8197639999999</v>
      </c>
      <c r="I26" s="51"/>
      <c r="J26" s="51">
        <v>5703.0257840000004</v>
      </c>
      <c r="K26" s="51"/>
      <c r="L26" s="51">
        <v>-450.97345799999999</v>
      </c>
      <c r="M26" s="51">
        <v>-152.117706</v>
      </c>
      <c r="N26" s="51">
        <v>-298.855752</v>
      </c>
      <c r="O26" s="51"/>
      <c r="P26" s="51">
        <v>-736.26784199999997</v>
      </c>
      <c r="Q26" s="51"/>
      <c r="R26" s="51">
        <v>-736.26784199999997</v>
      </c>
      <c r="S26" s="206"/>
      <c r="T26" s="51">
        <v>1022375.406225</v>
      </c>
      <c r="U26" s="51">
        <v>3892.895462</v>
      </c>
      <c r="V26" s="792"/>
      <c r="W26" s="792"/>
    </row>
    <row r="27" spans="2:23" s="117" customFormat="1" ht="11.25" customHeight="1">
      <c r="B27" s="600" t="s">
        <v>558</v>
      </c>
      <c r="C27" s="329" t="s">
        <v>938</v>
      </c>
      <c r="D27" s="793">
        <v>236751.188818</v>
      </c>
      <c r="E27" s="793">
        <v>179037.41308100001</v>
      </c>
      <c r="F27" s="793"/>
      <c r="G27" s="793"/>
      <c r="H27" s="793"/>
      <c r="I27" s="442"/>
      <c r="J27" s="442"/>
      <c r="K27" s="442"/>
      <c r="L27" s="442">
        <v>-3.0583499999999999</v>
      </c>
      <c r="M27" s="442">
        <v>-3.0583499999999999</v>
      </c>
      <c r="N27" s="442"/>
      <c r="O27" s="442"/>
      <c r="P27" s="442"/>
      <c r="Q27" s="442"/>
      <c r="R27" s="442"/>
      <c r="S27" s="448"/>
      <c r="T27" s="442"/>
      <c r="U27" s="442"/>
      <c r="V27" s="793"/>
    </row>
    <row r="28" spans="2:23" s="3" customFormat="1" ht="11.25" customHeight="1">
      <c r="B28" s="599" t="s">
        <v>939</v>
      </c>
      <c r="C28" s="407" t="s">
        <v>933</v>
      </c>
      <c r="D28" s="267">
        <v>16689.599213000001</v>
      </c>
      <c r="E28" s="51">
        <v>734.88008300000001</v>
      </c>
      <c r="F28" s="51"/>
      <c r="G28" s="51"/>
      <c r="H28" s="51"/>
      <c r="I28" s="51"/>
      <c r="J28" s="51"/>
      <c r="K28" s="51"/>
      <c r="L28" s="51"/>
      <c r="M28" s="51"/>
      <c r="N28" s="51"/>
      <c r="O28" s="51"/>
      <c r="P28" s="51"/>
      <c r="Q28" s="51"/>
      <c r="R28" s="51"/>
      <c r="S28" s="206"/>
      <c r="T28" s="51"/>
      <c r="U28" s="51"/>
    </row>
    <row r="29" spans="2:23" s="3" customFormat="1" ht="11.25" customHeight="1">
      <c r="B29" s="599" t="s">
        <v>940</v>
      </c>
      <c r="C29" s="407" t="s">
        <v>935</v>
      </c>
      <c r="D29" s="267">
        <v>49395.324011999997</v>
      </c>
      <c r="E29" s="51">
        <v>39569.359050999999</v>
      </c>
      <c r="F29" s="51"/>
      <c r="G29" s="51"/>
      <c r="H29" s="51"/>
      <c r="I29" s="51"/>
      <c r="J29" s="51"/>
      <c r="K29" s="51"/>
      <c r="L29" s="51">
        <v>-1.104922</v>
      </c>
      <c r="M29" s="51">
        <v>-1.104922</v>
      </c>
      <c r="N29" s="51"/>
      <c r="O29" s="51"/>
      <c r="P29" s="51"/>
      <c r="Q29" s="51"/>
      <c r="R29" s="51"/>
      <c r="S29" s="206"/>
      <c r="T29" s="51"/>
      <c r="U29" s="51"/>
    </row>
    <row r="30" spans="2:23" s="3" customFormat="1" ht="11.25" customHeight="1">
      <c r="B30" s="599" t="s">
        <v>941</v>
      </c>
      <c r="C30" s="407" t="s">
        <v>553</v>
      </c>
      <c r="D30" s="267">
        <v>160479.93909900001</v>
      </c>
      <c r="E30" s="51">
        <v>129265.37907700001</v>
      </c>
      <c r="F30" s="51"/>
      <c r="G30" s="51"/>
      <c r="H30" s="51"/>
      <c r="I30" s="51"/>
      <c r="J30" s="51"/>
      <c r="K30" s="51"/>
      <c r="L30" s="51"/>
      <c r="M30" s="51"/>
      <c r="N30" s="51"/>
      <c r="O30" s="51"/>
      <c r="P30" s="51"/>
      <c r="Q30" s="51"/>
      <c r="R30" s="51"/>
      <c r="S30" s="206"/>
      <c r="T30" s="51"/>
      <c r="U30" s="51"/>
    </row>
    <row r="31" spans="2:23" s="3" customFormat="1" ht="11.25" customHeight="1">
      <c r="B31" s="599" t="s">
        <v>942</v>
      </c>
      <c r="C31" s="407" t="s">
        <v>617</v>
      </c>
      <c r="D31" s="267">
        <v>20.336162000000002</v>
      </c>
      <c r="E31" s="51">
        <v>11.037566</v>
      </c>
      <c r="F31" s="51"/>
      <c r="G31" s="51"/>
      <c r="H31" s="51"/>
      <c r="I31" s="51"/>
      <c r="J31" s="51"/>
      <c r="K31" s="51"/>
      <c r="L31" s="51"/>
      <c r="M31" s="51"/>
      <c r="N31" s="51"/>
      <c r="O31" s="51"/>
      <c r="P31" s="51"/>
      <c r="Q31" s="51"/>
      <c r="R31" s="51"/>
      <c r="S31" s="206"/>
      <c r="T31" s="51"/>
      <c r="U31" s="51"/>
    </row>
    <row r="32" spans="2:23" s="3" customFormat="1" ht="11.25" customHeight="1">
      <c r="B32" s="599" t="s">
        <v>943</v>
      </c>
      <c r="C32" s="407" t="s">
        <v>555</v>
      </c>
      <c r="D32" s="267">
        <v>10165.990333</v>
      </c>
      <c r="E32" s="51">
        <v>9456.7573049999992</v>
      </c>
      <c r="F32" s="51"/>
      <c r="G32" s="51"/>
      <c r="H32" s="51"/>
      <c r="I32" s="51"/>
      <c r="J32" s="51"/>
      <c r="K32" s="51"/>
      <c r="L32" s="51">
        <v>-1.8252189999999999</v>
      </c>
      <c r="M32" s="51">
        <v>-1.8252189999999999</v>
      </c>
      <c r="N32" s="51"/>
      <c r="O32" s="51"/>
      <c r="P32" s="51"/>
      <c r="Q32" s="51"/>
      <c r="R32" s="51"/>
      <c r="S32" s="206"/>
      <c r="T32" s="51"/>
      <c r="U32" s="51"/>
    </row>
    <row r="33" spans="2:21" s="117" customFormat="1" ht="11.25" customHeight="1">
      <c r="B33" s="600" t="s">
        <v>589</v>
      </c>
      <c r="C33" s="329" t="s">
        <v>590</v>
      </c>
      <c r="D33" s="441">
        <v>829488.05970800004</v>
      </c>
      <c r="E33" s="442">
        <v>789272.34404600004</v>
      </c>
      <c r="F33" s="442">
        <v>40215.715662000002</v>
      </c>
      <c r="G33" s="442"/>
      <c r="H33" s="442">
        <v>2281.5060020000001</v>
      </c>
      <c r="I33" s="442"/>
      <c r="J33" s="442">
        <v>2281.5060020000001</v>
      </c>
      <c r="K33" s="442"/>
      <c r="L33" s="442">
        <v>-519.27402199999995</v>
      </c>
      <c r="M33" s="442">
        <v>-212.92571799999999</v>
      </c>
      <c r="N33" s="442">
        <v>-306.34830399999998</v>
      </c>
      <c r="O33" s="442"/>
      <c r="P33" s="442">
        <v>-228.93598399999999</v>
      </c>
      <c r="Q33" s="442"/>
      <c r="R33" s="442">
        <v>-228.93598399999999</v>
      </c>
      <c r="S33" s="449"/>
      <c r="T33" s="442">
        <v>254248.700431</v>
      </c>
      <c r="U33" s="442">
        <v>1364.527824</v>
      </c>
    </row>
    <row r="34" spans="2:21" s="3" customFormat="1" ht="11.25" customHeight="1">
      <c r="B34" s="599" t="s">
        <v>944</v>
      </c>
      <c r="C34" s="407" t="s">
        <v>933</v>
      </c>
      <c r="D34" s="267"/>
      <c r="E34" s="51"/>
      <c r="F34" s="51"/>
      <c r="G34" s="51"/>
      <c r="H34" s="51"/>
      <c r="I34" s="51"/>
      <c r="J34" s="51"/>
      <c r="K34" s="51"/>
      <c r="L34" s="51"/>
      <c r="M34" s="51"/>
      <c r="N34" s="51"/>
      <c r="O34" s="51"/>
      <c r="P34" s="51"/>
      <c r="Q34" s="51"/>
      <c r="R34" s="51"/>
      <c r="S34" s="450"/>
      <c r="T34" s="51"/>
      <c r="U34" s="51"/>
    </row>
    <row r="35" spans="2:21" s="3" customFormat="1" ht="11.25" customHeight="1">
      <c r="B35" s="599" t="s">
        <v>945</v>
      </c>
      <c r="C35" s="407" t="s">
        <v>935</v>
      </c>
      <c r="D35" s="267">
        <v>11163.224775999999</v>
      </c>
      <c r="E35" s="51">
        <v>11161.793830000001</v>
      </c>
      <c r="F35" s="51">
        <v>1.4309460000000001</v>
      </c>
      <c r="G35" s="51"/>
      <c r="H35" s="51"/>
      <c r="I35" s="51"/>
      <c r="J35" s="51"/>
      <c r="K35" s="51"/>
      <c r="L35" s="51"/>
      <c r="M35" s="51"/>
      <c r="N35" s="51"/>
      <c r="O35" s="51"/>
      <c r="P35" s="51"/>
      <c r="Q35" s="51"/>
      <c r="R35" s="51"/>
      <c r="S35" s="450"/>
      <c r="T35" s="51">
        <v>31.76183</v>
      </c>
      <c r="U35" s="51"/>
    </row>
    <row r="36" spans="2:21" s="3" customFormat="1" ht="11.25" customHeight="1">
      <c r="B36" s="599" t="s">
        <v>591</v>
      </c>
      <c r="C36" s="407" t="s">
        <v>553</v>
      </c>
      <c r="D36" s="267">
        <v>43313.043407999998</v>
      </c>
      <c r="E36" s="51">
        <v>43112.865239999999</v>
      </c>
      <c r="F36" s="51">
        <v>200.178168</v>
      </c>
      <c r="G36" s="51"/>
      <c r="H36" s="51"/>
      <c r="I36" s="51"/>
      <c r="J36" s="51"/>
      <c r="K36" s="51"/>
      <c r="L36" s="51">
        <v>-2.6003620000000001</v>
      </c>
      <c r="M36" s="51">
        <v>-2.0827110000000002</v>
      </c>
      <c r="N36" s="51">
        <v>-0.51765099999999997</v>
      </c>
      <c r="O36" s="51"/>
      <c r="P36" s="51"/>
      <c r="Q36" s="51"/>
      <c r="R36" s="51"/>
      <c r="S36" s="450"/>
      <c r="T36" s="51">
        <v>656.04499099999998</v>
      </c>
      <c r="U36" s="51"/>
    </row>
    <row r="37" spans="2:21" s="3" customFormat="1" ht="11.25" customHeight="1">
      <c r="B37" s="599" t="s">
        <v>946</v>
      </c>
      <c r="C37" s="407" t="s">
        <v>617</v>
      </c>
      <c r="D37" s="267">
        <v>10387.067746999999</v>
      </c>
      <c r="E37" s="51">
        <v>9894.2480940000005</v>
      </c>
      <c r="F37" s="51">
        <v>492.81965300000002</v>
      </c>
      <c r="G37" s="51"/>
      <c r="H37" s="51"/>
      <c r="I37" s="51"/>
      <c r="J37" s="51"/>
      <c r="K37" s="51"/>
      <c r="L37" s="51">
        <v>-2.7197619999999998</v>
      </c>
      <c r="M37" s="51">
        <v>-1.6996070000000001</v>
      </c>
      <c r="N37" s="51">
        <v>-1.0201549999999999</v>
      </c>
      <c r="O37" s="51"/>
      <c r="P37" s="51"/>
      <c r="Q37" s="51"/>
      <c r="R37" s="51"/>
      <c r="S37" s="450"/>
      <c r="T37" s="51">
        <v>3583.0685629999998</v>
      </c>
      <c r="U37" s="51"/>
    </row>
    <row r="38" spans="2:21" s="3" customFormat="1" ht="11.25" customHeight="1">
      <c r="B38" s="599" t="s">
        <v>592</v>
      </c>
      <c r="C38" s="407" t="s">
        <v>555</v>
      </c>
      <c r="D38" s="267">
        <v>459730.13647600001</v>
      </c>
      <c r="E38" s="51">
        <v>425486.97855900001</v>
      </c>
      <c r="F38" s="51">
        <v>34243.157916999997</v>
      </c>
      <c r="G38" s="51"/>
      <c r="H38" s="51">
        <v>2017.427907</v>
      </c>
      <c r="I38" s="51"/>
      <c r="J38" s="51">
        <v>2017.427907</v>
      </c>
      <c r="K38" s="51"/>
      <c r="L38" s="51">
        <v>-474.84326800000002</v>
      </c>
      <c r="M38" s="51">
        <v>-195.66373200000001</v>
      </c>
      <c r="N38" s="51">
        <v>-279.17953599999998</v>
      </c>
      <c r="O38" s="51"/>
      <c r="P38" s="51">
        <v>-224.809946</v>
      </c>
      <c r="Q38" s="51"/>
      <c r="R38" s="51">
        <v>-224.809946</v>
      </c>
      <c r="S38" s="450"/>
      <c r="T38" s="51">
        <v>131145.79803500001</v>
      </c>
      <c r="U38" s="51">
        <v>1327.382834</v>
      </c>
    </row>
    <row r="39" spans="2:21" s="3" customFormat="1" ht="11.25" customHeight="1">
      <c r="B39" s="599" t="s">
        <v>593</v>
      </c>
      <c r="C39" s="407" t="s">
        <v>557</v>
      </c>
      <c r="D39" s="51">
        <v>304894.58730100002</v>
      </c>
      <c r="E39" s="51">
        <v>299616.458323</v>
      </c>
      <c r="F39" s="51">
        <v>5278.1289779999997</v>
      </c>
      <c r="G39" s="51"/>
      <c r="H39" s="51">
        <v>263.90981499999998</v>
      </c>
      <c r="I39" s="51"/>
      <c r="J39" s="51">
        <v>263.90981499999998</v>
      </c>
      <c r="K39" s="51"/>
      <c r="L39" s="51">
        <v>-39.101306000000001</v>
      </c>
      <c r="M39" s="51">
        <v>-13.472675000000001</v>
      </c>
      <c r="N39" s="51">
        <v>-25.628630999999999</v>
      </c>
      <c r="O39" s="51"/>
      <c r="P39" s="51">
        <v>-4.1143780000000003</v>
      </c>
      <c r="Q39" s="51"/>
      <c r="R39" s="51">
        <v>-4.1143780000000003</v>
      </c>
      <c r="S39" s="450"/>
      <c r="T39" s="51">
        <v>118832.02701200001</v>
      </c>
      <c r="U39" s="51">
        <v>37.14499</v>
      </c>
    </row>
    <row r="40" spans="2:21" s="3" customFormat="1" ht="11.25" customHeight="1">
      <c r="B40" s="1027">
        <v>220</v>
      </c>
      <c r="C40" s="882" t="s">
        <v>463</v>
      </c>
      <c r="D40" s="1028">
        <f>+D33+D27+D19+D18</f>
        <v>3733542.1023329999</v>
      </c>
      <c r="E40" s="1028">
        <f>+E33+E27+E19+E18</f>
        <v>3441545.730213</v>
      </c>
      <c r="F40" s="1028">
        <f>+F33+F27+F19+F18</f>
        <v>186896.22054400001</v>
      </c>
      <c r="G40" s="1028"/>
      <c r="H40" s="1028">
        <f>+H33+H27+H19+H18</f>
        <v>28532.540499000002</v>
      </c>
      <c r="I40" s="1028"/>
      <c r="J40" s="1028">
        <f>+J33+J27+J19+J18</f>
        <v>28471.060778999999</v>
      </c>
      <c r="K40" s="1028"/>
      <c r="L40" s="1028">
        <f>+L33+L27+L19+L18</f>
        <v>-2101.761481</v>
      </c>
      <c r="M40" s="1028">
        <f>+M33+M27+M19+M18</f>
        <v>-997.23862699999995</v>
      </c>
      <c r="N40" s="1028">
        <f>+N33+N27+N19+N18</f>
        <v>-1104.5228549999999</v>
      </c>
      <c r="O40" s="1028">
        <v>0</v>
      </c>
      <c r="P40" s="1028">
        <f>+P33+P27+P19+P18</f>
        <v>-6646.3077109999995</v>
      </c>
      <c r="Q40" s="1028"/>
      <c r="R40" s="1028">
        <f>+R33+R27+R19+R18</f>
        <v>-6646.3077109999995</v>
      </c>
      <c r="S40" s="1029"/>
      <c r="T40" s="1028">
        <f>+T33+T27+T19+T18</f>
        <v>1896897.3080140001</v>
      </c>
      <c r="U40" s="1028">
        <f>+U33+U27+U19+U18</f>
        <v>18255.226259999999</v>
      </c>
    </row>
    <row r="41" spans="2:21" s="3" customFormat="1" ht="11.25" customHeight="1">
      <c r="B41" s="200"/>
      <c r="C41" s="329"/>
      <c r="D41" s="207"/>
      <c r="E41" s="207"/>
      <c r="F41" s="207"/>
      <c r="G41" s="207"/>
      <c r="H41" s="207"/>
      <c r="I41" s="207"/>
      <c r="J41" s="207"/>
      <c r="K41" s="207"/>
      <c r="L41" s="207"/>
      <c r="M41" s="207"/>
      <c r="N41" s="207"/>
      <c r="O41" s="207"/>
      <c r="P41" s="207"/>
      <c r="Q41" s="207"/>
      <c r="R41" s="207"/>
      <c r="S41" s="207"/>
      <c r="T41" s="207"/>
      <c r="U41" s="207"/>
    </row>
    <row r="42" spans="2:21" s="3" customFormat="1" ht="11.25" customHeight="1">
      <c r="B42" s="200"/>
      <c r="C42" s="329"/>
      <c r="D42" s="207"/>
      <c r="E42" s="207"/>
      <c r="F42" s="207"/>
      <c r="G42" s="207"/>
      <c r="H42" s="207"/>
      <c r="I42" s="207"/>
      <c r="J42" s="207"/>
      <c r="K42" s="207"/>
      <c r="L42" s="207"/>
      <c r="M42" s="207"/>
      <c r="N42" s="207"/>
      <c r="O42" s="207"/>
      <c r="P42" s="207"/>
      <c r="Q42" s="207"/>
      <c r="R42" s="207"/>
      <c r="S42" s="207"/>
      <c r="T42" s="207"/>
      <c r="U42" s="207"/>
    </row>
    <row r="43" spans="2:21" s="3" customFormat="1" ht="11.25" customHeight="1"/>
    <row r="44" spans="2:21" s="3" customFormat="1" ht="11.25" customHeight="1"/>
    <row r="45" spans="2:21" s="203" customFormat="1" ht="11.25" customHeight="1">
      <c r="B45" s="1082" t="s">
        <v>28</v>
      </c>
      <c r="C45" s="1011"/>
      <c r="D45" s="1025" t="s">
        <v>522</v>
      </c>
      <c r="E45" s="1025" t="s">
        <v>392</v>
      </c>
      <c r="F45" s="1025" t="s">
        <v>393</v>
      </c>
      <c r="G45" s="1025"/>
      <c r="H45" s="1025" t="s">
        <v>523</v>
      </c>
      <c r="I45" s="1025" t="s">
        <v>524</v>
      </c>
      <c r="J45" s="1025" t="s">
        <v>525</v>
      </c>
      <c r="K45" s="1025"/>
      <c r="L45" s="1025" t="s">
        <v>526</v>
      </c>
      <c r="M45" s="1025" t="s">
        <v>527</v>
      </c>
      <c r="N45" s="1025" t="s">
        <v>560</v>
      </c>
      <c r="O45" s="1025"/>
      <c r="P45" s="1025" t="s">
        <v>561</v>
      </c>
      <c r="Q45" s="1025" t="s">
        <v>562</v>
      </c>
      <c r="R45" s="1025" t="s">
        <v>563</v>
      </c>
      <c r="S45" s="1025" t="s">
        <v>595</v>
      </c>
      <c r="T45" s="1025" t="s">
        <v>596</v>
      </c>
      <c r="U45" s="1025" t="s">
        <v>597</v>
      </c>
    </row>
    <row r="46" spans="2:21" s="3" customFormat="1" ht="11.25" customHeight="1">
      <c r="B46" s="328"/>
      <c r="C46" s="328"/>
      <c r="K46" s="673"/>
      <c r="L46" s="1910" t="s">
        <v>2050</v>
      </c>
      <c r="M46" s="1950"/>
      <c r="N46" s="1950"/>
      <c r="O46" s="1950"/>
      <c r="P46" s="1950"/>
      <c r="Q46" s="1950"/>
      <c r="R46" s="1950"/>
      <c r="S46" s="1918"/>
    </row>
    <row r="47" spans="2:21" s="3" customFormat="1" ht="11.25" customHeight="1">
      <c r="B47" s="328"/>
      <c r="C47" s="328"/>
      <c r="D47" s="204"/>
      <c r="E47" s="204"/>
      <c r="F47" s="204"/>
      <c r="G47" s="204"/>
      <c r="H47" s="204"/>
      <c r="I47" s="204"/>
      <c r="J47" s="204"/>
      <c r="K47" s="288"/>
      <c r="O47" s="205"/>
      <c r="P47" s="1918" t="s">
        <v>600</v>
      </c>
      <c r="Q47" s="1918"/>
      <c r="R47" s="1918"/>
      <c r="S47" s="1918"/>
      <c r="T47" s="288"/>
      <c r="U47" s="288"/>
    </row>
    <row r="48" spans="2:21" s="3" customFormat="1" ht="11.25" customHeight="1">
      <c r="B48" s="328"/>
      <c r="C48" s="328"/>
      <c r="K48" s="288"/>
      <c r="L48" s="1918" t="s">
        <v>601</v>
      </c>
      <c r="M48" s="1918"/>
      <c r="N48" s="1918"/>
      <c r="O48" s="205"/>
      <c r="P48" s="1918" t="s">
        <v>602</v>
      </c>
      <c r="Q48" s="1918"/>
      <c r="R48" s="1918"/>
      <c r="S48" s="1918"/>
      <c r="T48" s="1918" t="s">
        <v>603</v>
      </c>
      <c r="U48" s="1918"/>
    </row>
    <row r="49" spans="2:23" s="3" customFormat="1" ht="11.25" customHeight="1">
      <c r="B49" s="328"/>
      <c r="C49" s="328"/>
      <c r="D49" s="1951" t="s">
        <v>564</v>
      </c>
      <c r="E49" s="1951"/>
      <c r="F49" s="1951"/>
      <c r="G49" s="1951"/>
      <c r="H49" s="1951"/>
      <c r="I49" s="1951"/>
      <c r="J49" s="1951"/>
      <c r="K49" s="288"/>
      <c r="L49" s="1952" t="s">
        <v>604</v>
      </c>
      <c r="M49" s="1952"/>
      <c r="N49" s="1952"/>
      <c r="O49" s="288"/>
      <c r="P49" s="1865" t="s">
        <v>605</v>
      </c>
      <c r="Q49" s="1865"/>
      <c r="R49" s="1865"/>
      <c r="S49" s="1918"/>
      <c r="T49" s="1865" t="s">
        <v>606</v>
      </c>
      <c r="U49" s="1865"/>
    </row>
    <row r="50" spans="2:23" s="3" customFormat="1" ht="11.25" customHeight="1">
      <c r="B50" s="328"/>
      <c r="C50" s="328"/>
      <c r="D50" s="1911" t="s">
        <v>565</v>
      </c>
      <c r="E50" s="1953"/>
      <c r="F50" s="1953"/>
      <c r="G50" s="673"/>
      <c r="H50" s="1911" t="s">
        <v>566</v>
      </c>
      <c r="I50" s="1953"/>
      <c r="J50" s="1953"/>
      <c r="K50" s="77"/>
      <c r="L50" s="77"/>
      <c r="M50" s="541"/>
      <c r="N50" s="77"/>
      <c r="O50" s="77"/>
      <c r="P50" s="77"/>
      <c r="Q50" s="541"/>
      <c r="R50" s="77"/>
      <c r="S50" s="77" t="s">
        <v>608</v>
      </c>
      <c r="T50" s="77" t="s">
        <v>609</v>
      </c>
      <c r="U50" s="77" t="s">
        <v>610</v>
      </c>
    </row>
    <row r="51" spans="2:23" s="3" customFormat="1" ht="11.25" customHeight="1">
      <c r="B51" s="1949" t="s">
        <v>274</v>
      </c>
      <c r="C51" s="1934"/>
      <c r="D51" s="627"/>
      <c r="E51" s="140" t="s">
        <v>2051</v>
      </c>
      <c r="F51" s="140" t="s">
        <v>2052</v>
      </c>
      <c r="G51" s="140"/>
      <c r="H51" s="140"/>
      <c r="I51" s="140" t="s">
        <v>2052</v>
      </c>
      <c r="J51" s="140" t="s">
        <v>2053</v>
      </c>
      <c r="K51" s="140"/>
      <c r="L51" s="140"/>
      <c r="M51" s="140" t="s">
        <v>2051</v>
      </c>
      <c r="N51" s="140" t="s">
        <v>2052</v>
      </c>
      <c r="O51" s="140"/>
      <c r="P51" s="140"/>
      <c r="Q51" s="140" t="s">
        <v>2052</v>
      </c>
      <c r="R51" s="140" t="s">
        <v>2053</v>
      </c>
      <c r="S51" s="140" t="s">
        <v>614</v>
      </c>
      <c r="T51" s="140" t="s">
        <v>615</v>
      </c>
      <c r="U51" s="140" t="s">
        <v>615</v>
      </c>
    </row>
    <row r="52" spans="2:23" s="3" customFormat="1" ht="11.25" customHeight="1">
      <c r="B52" s="599" t="s">
        <v>930</v>
      </c>
      <c r="C52" s="325" t="s">
        <v>1000</v>
      </c>
      <c r="D52" s="92"/>
      <c r="E52" s="77"/>
      <c r="F52" s="77"/>
      <c r="G52" s="77"/>
      <c r="H52" s="77"/>
      <c r="I52" s="77"/>
      <c r="J52" s="77"/>
      <c r="K52" s="77"/>
      <c r="L52" s="77"/>
      <c r="M52" s="77"/>
      <c r="N52" s="77"/>
      <c r="O52" s="77"/>
      <c r="P52" s="77"/>
      <c r="Q52" s="77"/>
      <c r="R52" s="77"/>
      <c r="S52" s="77"/>
      <c r="T52" s="77"/>
      <c r="U52" s="77"/>
      <c r="V52" s="44"/>
      <c r="W52" s="31"/>
    </row>
    <row r="53" spans="2:23" s="3" customFormat="1" ht="11.25" customHeight="1">
      <c r="B53" s="599"/>
      <c r="C53" s="440" t="s">
        <v>1001</v>
      </c>
      <c r="D53" s="267">
        <v>312715.10079200001</v>
      </c>
      <c r="E53" s="51">
        <v>312715.10079200001</v>
      </c>
      <c r="F53" s="51"/>
      <c r="G53" s="51"/>
      <c r="H53" s="51"/>
      <c r="I53" s="51"/>
      <c r="J53" s="51"/>
      <c r="K53" s="51"/>
      <c r="L53" s="51"/>
      <c r="M53" s="51"/>
      <c r="N53" s="51"/>
      <c r="O53" s="51"/>
      <c r="P53" s="51"/>
      <c r="Q53" s="51"/>
      <c r="R53" s="51"/>
      <c r="S53" s="51"/>
      <c r="T53" s="51"/>
      <c r="U53" s="51"/>
      <c r="V53" s="44"/>
      <c r="W53" s="31"/>
    </row>
    <row r="54" spans="2:23" s="117" customFormat="1" ht="11.25" customHeight="1">
      <c r="B54" s="600" t="s">
        <v>550</v>
      </c>
      <c r="C54" s="329" t="s">
        <v>551</v>
      </c>
      <c r="D54" s="441">
        <v>1985724.062871</v>
      </c>
      <c r="E54" s="442">
        <v>1790388.935661</v>
      </c>
      <c r="F54" s="442">
        <v>145942.14061900001</v>
      </c>
      <c r="G54" s="442"/>
      <c r="H54" s="442">
        <v>27842.073232999999</v>
      </c>
      <c r="I54" s="442"/>
      <c r="J54" s="442">
        <v>27773.026872999999</v>
      </c>
      <c r="K54" s="442"/>
      <c r="L54" s="442">
        <v>-1548.497991</v>
      </c>
      <c r="M54" s="442">
        <v>-690.854873</v>
      </c>
      <c r="N54" s="442">
        <v>-857.64311799999996</v>
      </c>
      <c r="O54" s="442"/>
      <c r="P54" s="442">
        <v>-6634.1631180000004</v>
      </c>
      <c r="Q54" s="442"/>
      <c r="R54" s="442">
        <v>-6634.1631180000004</v>
      </c>
      <c r="S54" s="442"/>
      <c r="T54" s="442">
        <v>1572734.6215349999</v>
      </c>
      <c r="U54" s="442">
        <v>17233.160796</v>
      </c>
    </row>
    <row r="55" spans="2:23" s="3" customFormat="1" ht="11.25" customHeight="1">
      <c r="B55" s="599" t="s">
        <v>932</v>
      </c>
      <c r="C55" s="407" t="s">
        <v>933</v>
      </c>
      <c r="D55" s="267">
        <v>9470.2204899999997</v>
      </c>
      <c r="E55" s="51">
        <v>9470.2204899999997</v>
      </c>
      <c r="F55" s="51"/>
      <c r="G55" s="51"/>
      <c r="H55" s="51"/>
      <c r="I55" s="51"/>
      <c r="J55" s="51"/>
      <c r="K55" s="51"/>
      <c r="L55" s="51"/>
      <c r="M55" s="51"/>
      <c r="N55" s="51"/>
      <c r="O55" s="51"/>
      <c r="P55" s="51"/>
      <c r="Q55" s="51"/>
      <c r="R55" s="51"/>
      <c r="S55" s="206"/>
      <c r="T55" s="51"/>
      <c r="U55" s="51"/>
    </row>
    <row r="56" spans="2:23" s="3" customFormat="1" ht="11.25" customHeight="1">
      <c r="B56" s="599" t="s">
        <v>934</v>
      </c>
      <c r="C56" s="407" t="s">
        <v>935</v>
      </c>
      <c r="D56" s="267">
        <v>6784.8348740000001</v>
      </c>
      <c r="E56" s="51">
        <v>6775.4992869999996</v>
      </c>
      <c r="F56" s="51">
        <v>9.3355859999999993</v>
      </c>
      <c r="G56" s="51"/>
      <c r="H56" s="51"/>
      <c r="I56" s="51"/>
      <c r="J56" s="51"/>
      <c r="K56" s="51"/>
      <c r="L56" s="51"/>
      <c r="M56" s="51"/>
      <c r="N56" s="51"/>
      <c r="O56" s="51"/>
      <c r="P56" s="51"/>
      <c r="Q56" s="51"/>
      <c r="R56" s="51"/>
      <c r="S56" s="206"/>
      <c r="T56" s="51">
        <v>1119.083429</v>
      </c>
      <c r="U56" s="51"/>
    </row>
    <row r="57" spans="2:23" s="3" customFormat="1" ht="11.25" customHeight="1">
      <c r="B57" s="599" t="s">
        <v>552</v>
      </c>
      <c r="C57" s="407" t="s">
        <v>553</v>
      </c>
      <c r="D57" s="267">
        <v>12899.15209</v>
      </c>
      <c r="E57" s="51">
        <v>12509.273450000001</v>
      </c>
      <c r="F57" s="51">
        <v>261.58537999999999</v>
      </c>
      <c r="G57" s="51"/>
      <c r="H57" s="51"/>
      <c r="I57" s="51"/>
      <c r="J57" s="51"/>
      <c r="K57" s="51"/>
      <c r="L57" s="51">
        <v>-3.2803620000000002</v>
      </c>
      <c r="M57" s="51">
        <v>-0.58779199999999998</v>
      </c>
      <c r="N57" s="51">
        <v>-2.6925699999999999</v>
      </c>
      <c r="O57" s="51"/>
      <c r="P57" s="51"/>
      <c r="Q57" s="51"/>
      <c r="R57" s="51"/>
      <c r="S57" s="206"/>
      <c r="T57" s="51">
        <v>129.929991</v>
      </c>
      <c r="U57" s="51"/>
    </row>
    <row r="58" spans="2:23" s="3" customFormat="1" ht="11.25" customHeight="1">
      <c r="B58" s="599" t="s">
        <v>616</v>
      </c>
      <c r="C58" s="407" t="s">
        <v>617</v>
      </c>
      <c r="D58" s="267">
        <v>79289.734127000003</v>
      </c>
      <c r="E58" s="51">
        <v>77678.883251000007</v>
      </c>
      <c r="F58" s="51">
        <v>1610.850876</v>
      </c>
      <c r="G58" s="51"/>
      <c r="H58" s="51">
        <v>14.362155</v>
      </c>
      <c r="I58" s="51"/>
      <c r="J58" s="51">
        <v>14.362155</v>
      </c>
      <c r="K58" s="51"/>
      <c r="L58" s="51">
        <v>-7.5062239999999996</v>
      </c>
      <c r="M58" s="51">
        <v>-2.747706</v>
      </c>
      <c r="N58" s="51">
        <v>-4.7585179999999996</v>
      </c>
      <c r="O58" s="51"/>
      <c r="P58" s="51">
        <v>-6.2582339999999999</v>
      </c>
      <c r="Q58" s="51"/>
      <c r="R58" s="51">
        <v>-6.2582339999999999</v>
      </c>
      <c r="S58" s="206"/>
      <c r="T58" s="51">
        <v>7185.4233279999999</v>
      </c>
      <c r="U58" s="51">
        <v>4.8328980000000001</v>
      </c>
    </row>
    <row r="59" spans="2:23" s="3" customFormat="1" ht="11.25" customHeight="1">
      <c r="B59" s="599" t="s">
        <v>554</v>
      </c>
      <c r="C59" s="407" t="s">
        <v>555</v>
      </c>
      <c r="D59" s="267">
        <v>809338.30596499995</v>
      </c>
      <c r="E59" s="51">
        <v>716154.08768500003</v>
      </c>
      <c r="F59" s="51">
        <v>92882.498510000005</v>
      </c>
      <c r="G59" s="51"/>
      <c r="H59" s="51">
        <v>23151.431398000001</v>
      </c>
      <c r="I59" s="51"/>
      <c r="J59" s="51">
        <v>23143.361668000001</v>
      </c>
      <c r="K59" s="51"/>
      <c r="L59" s="51">
        <v>-1025.81104</v>
      </c>
      <c r="M59" s="51">
        <v>-499.06358899999998</v>
      </c>
      <c r="N59" s="51">
        <v>-526.74745099999996</v>
      </c>
      <c r="O59" s="51"/>
      <c r="P59" s="51">
        <v>-5802.9054729999998</v>
      </c>
      <c r="Q59" s="51"/>
      <c r="R59" s="51">
        <v>-5802.9054729999998</v>
      </c>
      <c r="S59" s="206"/>
      <c r="T59" s="51">
        <v>538456.69013999996</v>
      </c>
      <c r="U59" s="51">
        <v>14223.8344</v>
      </c>
    </row>
    <row r="60" spans="2:23" s="443" customFormat="1" ht="11.25" customHeight="1">
      <c r="B60" s="599" t="s">
        <v>556</v>
      </c>
      <c r="C60" s="444" t="s">
        <v>587</v>
      </c>
      <c r="D60" s="445">
        <v>231857.909553</v>
      </c>
      <c r="E60" s="446">
        <v>196240.66947699999</v>
      </c>
      <c r="F60" s="446">
        <v>35516.885026000004</v>
      </c>
      <c r="G60" s="446"/>
      <c r="H60" s="446">
        <v>4832.9679150000002</v>
      </c>
      <c r="I60" s="446"/>
      <c r="J60" s="446">
        <v>4824.898185</v>
      </c>
      <c r="K60" s="446"/>
      <c r="L60" s="446">
        <v>-494.76676600000002</v>
      </c>
      <c r="M60" s="446">
        <v>-193.65035800000001</v>
      </c>
      <c r="N60" s="446">
        <v>-301.11640799999998</v>
      </c>
      <c r="O60" s="446"/>
      <c r="P60" s="446">
        <v>-1663.994256</v>
      </c>
      <c r="Q60" s="446"/>
      <c r="R60" s="446">
        <v>-1663.994256</v>
      </c>
      <c r="S60" s="447"/>
      <c r="T60" s="446">
        <v>204365.65749799999</v>
      </c>
      <c r="U60" s="446">
        <v>2855.9275189999998</v>
      </c>
    </row>
    <row r="61" spans="2:23" s="3" customFormat="1" ht="11.25" customHeight="1">
      <c r="B61" s="599" t="s">
        <v>588</v>
      </c>
      <c r="C61" s="407" t="s">
        <v>557</v>
      </c>
      <c r="D61" s="267">
        <v>1067941.815286</v>
      </c>
      <c r="E61" s="51">
        <v>967800.97153700003</v>
      </c>
      <c r="F61" s="51">
        <v>51177.870267999999</v>
      </c>
      <c r="G61" s="51"/>
      <c r="H61" s="51">
        <v>4676.0417429999998</v>
      </c>
      <c r="I61" s="51"/>
      <c r="J61" s="51">
        <v>4615.0651129999997</v>
      </c>
      <c r="K61" s="51"/>
      <c r="L61" s="51">
        <v>-511.58563700000002</v>
      </c>
      <c r="M61" s="51">
        <v>-188.14105699999999</v>
      </c>
      <c r="N61" s="51">
        <v>-323.44457999999997</v>
      </c>
      <c r="O61" s="51"/>
      <c r="P61" s="51">
        <v>-824.95390599999996</v>
      </c>
      <c r="Q61" s="51"/>
      <c r="R61" s="51">
        <v>-824.95390599999996</v>
      </c>
      <c r="S61" s="206"/>
      <c r="T61" s="51">
        <v>1025843.494647</v>
      </c>
      <c r="U61" s="51">
        <v>3004.3067590000001</v>
      </c>
    </row>
    <row r="62" spans="2:23" s="117" customFormat="1" ht="11.25" customHeight="1">
      <c r="B62" s="600" t="s">
        <v>558</v>
      </c>
      <c r="C62" s="329" t="s">
        <v>938</v>
      </c>
      <c r="D62" s="441">
        <v>291348.27923300001</v>
      </c>
      <c r="E62" s="442">
        <v>147399.440332</v>
      </c>
      <c r="F62" s="442"/>
      <c r="G62" s="442"/>
      <c r="H62" s="442"/>
      <c r="I62" s="442"/>
      <c r="J62" s="442"/>
      <c r="K62" s="442"/>
      <c r="L62" s="442">
        <v>-2.4674779999999998</v>
      </c>
      <c r="M62" s="442">
        <v>-2.4674779999999998</v>
      </c>
      <c r="N62" s="442"/>
      <c r="O62" s="442"/>
      <c r="P62" s="442"/>
      <c r="Q62" s="442"/>
      <c r="R62" s="442"/>
      <c r="S62" s="448"/>
      <c r="T62" s="442"/>
      <c r="U62" s="442"/>
    </row>
    <row r="63" spans="2:23" s="3" customFormat="1" ht="11.25" customHeight="1">
      <c r="B63" s="599" t="s">
        <v>939</v>
      </c>
      <c r="C63" s="407" t="s">
        <v>933</v>
      </c>
      <c r="D63" s="267">
        <v>77433.662899999996</v>
      </c>
      <c r="E63" s="51">
        <v>1508.5378599999999</v>
      </c>
      <c r="F63" s="51"/>
      <c r="G63" s="51"/>
      <c r="H63" s="51"/>
      <c r="I63" s="51"/>
      <c r="J63" s="51"/>
      <c r="K63" s="51"/>
      <c r="L63" s="51"/>
      <c r="M63" s="51"/>
      <c r="N63" s="51"/>
      <c r="O63" s="51"/>
      <c r="P63" s="51"/>
      <c r="Q63" s="51"/>
      <c r="R63" s="51"/>
      <c r="S63" s="206"/>
      <c r="T63" s="51"/>
      <c r="U63" s="51"/>
    </row>
    <row r="64" spans="2:23" s="3" customFormat="1" ht="11.25" customHeight="1">
      <c r="B64" s="599" t="s">
        <v>940</v>
      </c>
      <c r="C64" s="407" t="s">
        <v>935</v>
      </c>
      <c r="D64" s="267">
        <v>64569.349031999998</v>
      </c>
      <c r="E64" s="51">
        <v>37684.850205000002</v>
      </c>
      <c r="F64" s="51"/>
      <c r="G64" s="51"/>
      <c r="H64" s="51"/>
      <c r="I64" s="51"/>
      <c r="J64" s="51"/>
      <c r="K64" s="51"/>
      <c r="L64" s="51">
        <v>-0.92740199999999995</v>
      </c>
      <c r="M64" s="51">
        <v>-0.92740199999999995</v>
      </c>
      <c r="N64" s="51"/>
      <c r="O64" s="51"/>
      <c r="P64" s="51"/>
      <c r="Q64" s="51"/>
      <c r="R64" s="51"/>
      <c r="S64" s="206"/>
      <c r="T64" s="51"/>
      <c r="U64" s="51"/>
    </row>
    <row r="65" spans="2:21" s="3" customFormat="1" ht="11.25" customHeight="1">
      <c r="B65" s="599" t="s">
        <v>941</v>
      </c>
      <c r="C65" s="407" t="s">
        <v>553</v>
      </c>
      <c r="D65" s="267">
        <v>141170.169601</v>
      </c>
      <c r="E65" s="51">
        <v>100603.62196</v>
      </c>
      <c r="F65" s="51"/>
      <c r="G65" s="51"/>
      <c r="H65" s="51"/>
      <c r="I65" s="51"/>
      <c r="J65" s="51"/>
      <c r="K65" s="51"/>
      <c r="L65" s="51"/>
      <c r="M65" s="51"/>
      <c r="N65" s="51"/>
      <c r="O65" s="51"/>
      <c r="P65" s="51"/>
      <c r="Q65" s="51"/>
      <c r="R65" s="51"/>
      <c r="S65" s="206"/>
      <c r="T65" s="51"/>
      <c r="U65" s="51"/>
    </row>
    <row r="66" spans="2:21" s="3" customFormat="1" ht="11.25" customHeight="1">
      <c r="B66" s="599" t="s">
        <v>942</v>
      </c>
      <c r="C66" s="407" t="s">
        <v>617</v>
      </c>
      <c r="D66" s="267">
        <v>319.60154999999997</v>
      </c>
      <c r="E66" s="51">
        <v>311.85081600000001</v>
      </c>
      <c r="F66" s="51"/>
      <c r="G66" s="51"/>
      <c r="H66" s="51"/>
      <c r="I66" s="51"/>
      <c r="J66" s="51"/>
      <c r="K66" s="51"/>
      <c r="L66" s="51"/>
      <c r="M66" s="51"/>
      <c r="N66" s="51"/>
      <c r="O66" s="51"/>
      <c r="P66" s="51"/>
      <c r="Q66" s="51"/>
      <c r="R66" s="51"/>
      <c r="S66" s="206"/>
      <c r="T66" s="51"/>
      <c r="U66" s="51"/>
    </row>
    <row r="67" spans="2:21" s="3" customFormat="1" ht="11.25" customHeight="1">
      <c r="B67" s="599" t="s">
        <v>943</v>
      </c>
      <c r="C67" s="407" t="s">
        <v>555</v>
      </c>
      <c r="D67" s="267">
        <v>7855.4961499999999</v>
      </c>
      <c r="E67" s="51">
        <v>7290.5794900000001</v>
      </c>
      <c r="F67" s="51"/>
      <c r="G67" s="51"/>
      <c r="H67" s="51"/>
      <c r="I67" s="51"/>
      <c r="J67" s="51"/>
      <c r="K67" s="51"/>
      <c r="L67" s="51">
        <v>-1.412085</v>
      </c>
      <c r="M67" s="51">
        <v>-1.412085</v>
      </c>
      <c r="N67" s="51"/>
      <c r="O67" s="51"/>
      <c r="P67" s="51"/>
      <c r="Q67" s="51"/>
      <c r="R67" s="51"/>
      <c r="S67" s="206"/>
      <c r="T67" s="51"/>
      <c r="U67" s="51"/>
    </row>
    <row r="68" spans="2:21" s="117" customFormat="1" ht="11.25" customHeight="1">
      <c r="B68" s="600" t="s">
        <v>589</v>
      </c>
      <c r="C68" s="329" t="s">
        <v>590</v>
      </c>
      <c r="D68" s="441">
        <v>760323.90987600002</v>
      </c>
      <c r="E68" s="442">
        <v>722616.71945800004</v>
      </c>
      <c r="F68" s="442">
        <v>37707.190417999998</v>
      </c>
      <c r="G68" s="442"/>
      <c r="H68" s="442">
        <v>3243.5256680000002</v>
      </c>
      <c r="I68" s="442"/>
      <c r="J68" s="442">
        <v>3243.5256680000002</v>
      </c>
      <c r="K68" s="442"/>
      <c r="L68" s="442">
        <v>-404.21118899999999</v>
      </c>
      <c r="M68" s="442">
        <v>-204.384578</v>
      </c>
      <c r="N68" s="442">
        <v>-199.82661100000001</v>
      </c>
      <c r="O68" s="442"/>
      <c r="P68" s="442">
        <v>-216.260865</v>
      </c>
      <c r="Q68" s="442"/>
      <c r="R68" s="442">
        <v>-216.260865</v>
      </c>
      <c r="S68" s="449"/>
      <c r="T68" s="442">
        <v>239944.387181</v>
      </c>
      <c r="U68" s="442">
        <v>2000.853081</v>
      </c>
    </row>
    <row r="69" spans="2:21" s="3" customFormat="1" ht="11.25" customHeight="1">
      <c r="B69" s="599" t="s">
        <v>944</v>
      </c>
      <c r="C69" s="407" t="s">
        <v>933</v>
      </c>
      <c r="D69" s="267">
        <v>1.2519</v>
      </c>
      <c r="E69" s="51">
        <v>1.2519</v>
      </c>
      <c r="F69" s="51"/>
      <c r="G69" s="51"/>
      <c r="H69" s="51"/>
      <c r="I69" s="51"/>
      <c r="J69" s="51"/>
      <c r="K69" s="51"/>
      <c r="L69" s="51"/>
      <c r="M69" s="51"/>
      <c r="N69" s="51"/>
      <c r="O69" s="51"/>
      <c r="P69" s="51"/>
      <c r="Q69" s="51"/>
      <c r="R69" s="51"/>
      <c r="S69" s="450"/>
      <c r="T69" s="51"/>
      <c r="U69" s="51"/>
    </row>
    <row r="70" spans="2:21" s="3" customFormat="1" ht="11.25" customHeight="1">
      <c r="B70" s="599" t="s">
        <v>945</v>
      </c>
      <c r="C70" s="407" t="s">
        <v>935</v>
      </c>
      <c r="D70" s="267">
        <v>10612.040824</v>
      </c>
      <c r="E70" s="51">
        <v>10611.190251</v>
      </c>
      <c r="F70" s="51">
        <v>0.85057300000000002</v>
      </c>
      <c r="G70" s="51"/>
      <c r="H70" s="51"/>
      <c r="I70" s="51"/>
      <c r="J70" s="51"/>
      <c r="K70" s="51"/>
      <c r="L70" s="51"/>
      <c r="M70" s="51"/>
      <c r="N70" s="51"/>
      <c r="O70" s="51"/>
      <c r="P70" s="51"/>
      <c r="Q70" s="51"/>
      <c r="R70" s="51"/>
      <c r="S70" s="450"/>
      <c r="T70" s="51">
        <v>17.108409999999999</v>
      </c>
      <c r="U70" s="51"/>
    </row>
    <row r="71" spans="2:21" s="3" customFormat="1" ht="11.25" customHeight="1">
      <c r="B71" s="599" t="s">
        <v>591</v>
      </c>
      <c r="C71" s="407" t="s">
        <v>553</v>
      </c>
      <c r="D71" s="267">
        <v>39031.210313000003</v>
      </c>
      <c r="E71" s="51">
        <v>38798.033023999997</v>
      </c>
      <c r="F71" s="51">
        <v>233.177289</v>
      </c>
      <c r="G71" s="51"/>
      <c r="H71" s="51"/>
      <c r="I71" s="51"/>
      <c r="J71" s="51"/>
      <c r="K71" s="51"/>
      <c r="L71" s="51">
        <v>-2.9950600000000001</v>
      </c>
      <c r="M71" s="51">
        <v>-2.170471</v>
      </c>
      <c r="N71" s="51">
        <v>-0.82458900000000002</v>
      </c>
      <c r="O71" s="51"/>
      <c r="P71" s="51"/>
      <c r="Q71" s="51"/>
      <c r="R71" s="51"/>
      <c r="S71" s="450"/>
      <c r="T71" s="51">
        <v>604.96809900000005</v>
      </c>
      <c r="U71" s="51"/>
    </row>
    <row r="72" spans="2:21" s="3" customFormat="1" ht="11.25" customHeight="1">
      <c r="B72" s="599" t="s">
        <v>946</v>
      </c>
      <c r="C72" s="407" t="s">
        <v>617</v>
      </c>
      <c r="D72" s="267">
        <v>10740.308631</v>
      </c>
      <c r="E72" s="51">
        <v>10293.188263</v>
      </c>
      <c r="F72" s="51">
        <v>447.12036799999998</v>
      </c>
      <c r="G72" s="51"/>
      <c r="H72" s="51"/>
      <c r="I72" s="51"/>
      <c r="J72" s="51"/>
      <c r="K72" s="51"/>
      <c r="L72" s="51">
        <v>-2.5800589999999999</v>
      </c>
      <c r="M72" s="51">
        <v>-1.76698</v>
      </c>
      <c r="N72" s="51">
        <v>-0.813079</v>
      </c>
      <c r="O72" s="51"/>
      <c r="P72" s="51"/>
      <c r="Q72" s="51"/>
      <c r="R72" s="51"/>
      <c r="S72" s="450"/>
      <c r="T72" s="51">
        <v>3206.6948400000001</v>
      </c>
      <c r="U72" s="51"/>
    </row>
    <row r="73" spans="2:21" s="3" customFormat="1" ht="11.25" customHeight="1">
      <c r="B73" s="599" t="s">
        <v>592</v>
      </c>
      <c r="C73" s="407" t="s">
        <v>555</v>
      </c>
      <c r="D73" s="267">
        <v>427351.19565900002</v>
      </c>
      <c r="E73" s="51">
        <v>395478.43160499999</v>
      </c>
      <c r="F73" s="51">
        <v>31872.764053999999</v>
      </c>
      <c r="G73" s="51"/>
      <c r="H73" s="51">
        <v>2980.355035</v>
      </c>
      <c r="I73" s="51"/>
      <c r="J73" s="51">
        <v>2980.355035</v>
      </c>
      <c r="K73" s="51"/>
      <c r="L73" s="51">
        <v>-361.87166200000001</v>
      </c>
      <c r="M73" s="51">
        <v>-188.47042099999999</v>
      </c>
      <c r="N73" s="51">
        <v>-173.401241</v>
      </c>
      <c r="O73" s="51"/>
      <c r="P73" s="51">
        <v>-211.69389100000001</v>
      </c>
      <c r="Q73" s="51"/>
      <c r="R73" s="51">
        <v>-211.69389100000001</v>
      </c>
      <c r="S73" s="450"/>
      <c r="T73" s="51">
        <v>122959.440279</v>
      </c>
      <c r="U73" s="51">
        <v>1971.2490110000001</v>
      </c>
    </row>
    <row r="74" spans="2:21" s="3" customFormat="1" ht="11.25" customHeight="1">
      <c r="B74" s="599" t="s">
        <v>593</v>
      </c>
      <c r="C74" s="407" t="s">
        <v>557</v>
      </c>
      <c r="D74" s="51">
        <v>272587.90254899999</v>
      </c>
      <c r="E74" s="51">
        <v>267434.62441500003</v>
      </c>
      <c r="F74" s="51">
        <v>5153.2781340000001</v>
      </c>
      <c r="G74" s="51"/>
      <c r="H74" s="51">
        <v>263.003353</v>
      </c>
      <c r="I74" s="51"/>
      <c r="J74" s="51">
        <v>263.003353</v>
      </c>
      <c r="K74" s="51"/>
      <c r="L74" s="51">
        <v>-36.756014999999998</v>
      </c>
      <c r="M74" s="51">
        <v>-11.970411</v>
      </c>
      <c r="N74" s="51">
        <v>-24.785603999999999</v>
      </c>
      <c r="O74" s="51"/>
      <c r="P74" s="51">
        <v>-4.566624</v>
      </c>
      <c r="Q74" s="51"/>
      <c r="R74" s="51">
        <v>-4.566624</v>
      </c>
      <c r="S74" s="450"/>
      <c r="T74" s="51">
        <v>113156.17555299999</v>
      </c>
      <c r="U74" s="51">
        <v>29.60407</v>
      </c>
    </row>
    <row r="75" spans="2:21" s="3" customFormat="1" ht="11.25" customHeight="1">
      <c r="B75" s="1027">
        <v>220</v>
      </c>
      <c r="C75" s="882" t="s">
        <v>463</v>
      </c>
      <c r="D75" s="1028">
        <v>3350111.3527720002</v>
      </c>
      <c r="E75" s="1028">
        <v>2973120.1962430002</v>
      </c>
      <c r="F75" s="1028">
        <v>183649.331037</v>
      </c>
      <c r="G75" s="1028"/>
      <c r="H75" s="1028">
        <v>31085.598900999998</v>
      </c>
      <c r="I75" s="1028"/>
      <c r="J75" s="1028">
        <v>31016.552540999997</v>
      </c>
      <c r="K75" s="1028"/>
      <c r="L75" s="1028">
        <v>-1955.1787559999998</v>
      </c>
      <c r="M75" s="1028">
        <v>-897.70902699999999</v>
      </c>
      <c r="N75" s="1028">
        <v>-1057.4697289999999</v>
      </c>
      <c r="O75" s="1028">
        <v>0</v>
      </c>
      <c r="P75" s="1028">
        <v>-6850.4239830000006</v>
      </c>
      <c r="Q75" s="1028"/>
      <c r="R75" s="1028">
        <v>-6850.4239830000006</v>
      </c>
      <c r="S75" s="1029"/>
      <c r="T75" s="1028">
        <v>1812679.008716</v>
      </c>
      <c r="U75" s="1028">
        <v>19234.013877000001</v>
      </c>
    </row>
    <row r="76" spans="2:21" ht="11.25" customHeight="1">
      <c r="D76" s="783"/>
      <c r="H76" s="783"/>
    </row>
  </sheetData>
  <mergeCells count="27">
    <mergeCell ref="T49:U49"/>
    <mergeCell ref="B7:U7"/>
    <mergeCell ref="B16:C16"/>
    <mergeCell ref="L48:N48"/>
    <mergeCell ref="P48:R48"/>
    <mergeCell ref="T48:U48"/>
    <mergeCell ref="L46:R46"/>
    <mergeCell ref="P47:R47"/>
    <mergeCell ref="T13:U13"/>
    <mergeCell ref="D14:F14"/>
    <mergeCell ref="H14:J14"/>
    <mergeCell ref="L14:N14"/>
    <mergeCell ref="P14:R14"/>
    <mergeCell ref="T14:U14"/>
    <mergeCell ref="B51:C51"/>
    <mergeCell ref="L11:R11"/>
    <mergeCell ref="S11:S14"/>
    <mergeCell ref="P12:R12"/>
    <mergeCell ref="D13:J13"/>
    <mergeCell ref="L13:N13"/>
    <mergeCell ref="P13:R13"/>
    <mergeCell ref="S46:S49"/>
    <mergeCell ref="D49:J49"/>
    <mergeCell ref="L49:N49"/>
    <mergeCell ref="D50:F50"/>
    <mergeCell ref="H50:J50"/>
    <mergeCell ref="P49:R49"/>
  </mergeCells>
  <phoneticPr fontId="276" type="noConversion"/>
  <hyperlinks>
    <hyperlink ref="B3" location="Contents!A1" display="Back to index page" xr:uid="{775DDB7C-2A31-464F-9A2D-2CA6198A1630}"/>
    <hyperlink ref="B3:J3" location="CONTENTS!A1" display="Back to contents page" xr:uid="{CD10742A-33EA-41D5-A974-58A2AA6D8E64}"/>
  </hyperlinks>
  <pageMargins left="0.7" right="0.7" top="0.75" bottom="0.75" header="0.3" footer="0.3"/>
  <pageSetup paperSize="9" orientation="portrait" verticalDpi="0" r:id="rId1"/>
  <rowBreaks count="1" manualBreakCount="1">
    <brk id="40"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9">
    <tabColor rgb="FF007272"/>
  </sheetPr>
  <dimension ref="A1:L32"/>
  <sheetViews>
    <sheetView showGridLines="0" showRowColHeaders="0" zoomScaleNormal="100" zoomScaleSheetLayoutView="100" workbookViewId="0"/>
  </sheetViews>
  <sheetFormatPr baseColWidth="10" defaultColWidth="11.42578125" defaultRowHeight="15"/>
  <cols>
    <col min="1" max="1" width="2.7109375" style="19" customWidth="1"/>
    <col min="2" max="2" width="4.85546875" style="19" customWidth="1"/>
    <col min="3" max="3" width="2.5703125" style="19" customWidth="1"/>
    <col min="4" max="4" width="35.85546875" style="19" customWidth="1"/>
    <col min="5" max="8" width="12" style="6" customWidth="1"/>
    <col min="9" max="9" width="13.42578125" style="6" bestFit="1" customWidth="1"/>
    <col min="10" max="10" width="12" style="6" customWidth="1"/>
    <col min="11" max="11" width="102.85546875" style="6" customWidth="1"/>
    <col min="12" max="16384" width="11.42578125" style="6"/>
  </cols>
  <sheetData>
    <row r="1" spans="1:11" s="10" customFormat="1" ht="11.25" customHeight="1">
      <c r="A1" s="7"/>
      <c r="B1" s="7"/>
      <c r="C1" s="7"/>
      <c r="D1" s="7"/>
      <c r="E1" s="8"/>
      <c r="F1" s="8"/>
      <c r="G1" s="9"/>
      <c r="H1" s="9"/>
      <c r="I1" s="9"/>
    </row>
    <row r="2" spans="1:11" s="10" customFormat="1" ht="5.25" customHeight="1">
      <c r="A2" s="7"/>
      <c r="B2" s="7"/>
      <c r="C2" s="7"/>
      <c r="D2" s="7"/>
      <c r="E2" s="8"/>
      <c r="F2" s="8"/>
      <c r="G2" s="9"/>
      <c r="H2" s="9"/>
      <c r="I2" s="9"/>
    </row>
    <row r="3" spans="1:11" s="12" customFormat="1" ht="12.75" customHeight="1">
      <c r="A3" s="11"/>
      <c r="B3" s="1885" t="s">
        <v>269</v>
      </c>
      <c r="C3" s="1892"/>
      <c r="D3" s="1892"/>
      <c r="E3" s="1892"/>
      <c r="F3" s="1892"/>
      <c r="G3" s="1892"/>
      <c r="H3" s="1892"/>
      <c r="I3" s="1892"/>
      <c r="J3" s="1892"/>
    </row>
    <row r="4" spans="1:11" s="10" customFormat="1" ht="5.25" customHeight="1">
      <c r="A4" s="7"/>
      <c r="B4" s="7"/>
      <c r="C4" s="7"/>
      <c r="D4" s="7"/>
      <c r="E4" s="7"/>
      <c r="F4" s="8"/>
      <c r="G4" s="8"/>
      <c r="H4" s="9"/>
      <c r="I4" s="9"/>
      <c r="J4" s="9"/>
      <c r="K4" s="7"/>
    </row>
    <row r="5" spans="1:11" ht="15.75" customHeight="1">
      <c r="A5" s="13"/>
      <c r="B5" s="1815" t="s">
        <v>618</v>
      </c>
      <c r="C5"/>
      <c r="D5"/>
      <c r="E5"/>
      <c r="F5" s="14"/>
      <c r="G5"/>
      <c r="H5"/>
    </row>
    <row r="6" spans="1:11" ht="11.25" customHeight="1">
      <c r="A6" s="13"/>
      <c r="B6" s="13"/>
      <c r="C6" s="14"/>
      <c r="D6" s="14"/>
    </row>
    <row r="7" spans="1:11" ht="22.5" customHeight="1">
      <c r="A7" s="13"/>
      <c r="B7" s="1955" t="s">
        <v>2275</v>
      </c>
      <c r="C7" s="1889"/>
      <c r="D7" s="1889"/>
      <c r="E7" s="1889"/>
      <c r="F7" s="1889"/>
      <c r="G7" s="1889"/>
      <c r="H7" s="1889"/>
      <c r="I7" s="1889"/>
      <c r="J7" s="1889"/>
    </row>
    <row r="8" spans="1:11" ht="11.25" customHeight="1">
      <c r="A8" s="13"/>
      <c r="C8"/>
      <c r="D8"/>
      <c r="E8"/>
      <c r="F8"/>
      <c r="G8"/>
      <c r="H8"/>
      <c r="I8" s="246"/>
      <c r="J8" s="246"/>
    </row>
    <row r="9" spans="1:11" ht="11.25" customHeight="1">
      <c r="A9" s="13"/>
      <c r="B9" s="13"/>
      <c r="C9" s="14"/>
      <c r="D9" s="14"/>
    </row>
    <row r="10" spans="1:11" s="10" customFormat="1" ht="11.25" customHeight="1">
      <c r="A10" s="7"/>
      <c r="B10" s="1956" t="s">
        <v>2104</v>
      </c>
      <c r="C10" s="1957"/>
      <c r="D10" s="1957"/>
      <c r="E10" s="805" t="s">
        <v>522</v>
      </c>
      <c r="F10" s="805" t="s">
        <v>392</v>
      </c>
      <c r="G10" s="805" t="s">
        <v>393</v>
      </c>
      <c r="H10" s="805" t="s">
        <v>523</v>
      </c>
      <c r="I10" s="805" t="s">
        <v>524</v>
      </c>
      <c r="J10" s="805" t="s">
        <v>525</v>
      </c>
    </row>
    <row r="11" spans="1:11" s="10" customFormat="1" ht="11.25" customHeight="1">
      <c r="A11" s="7"/>
      <c r="B11" s="545"/>
      <c r="C11" s="545"/>
      <c r="D11" s="544"/>
      <c r="E11" s="1958" t="s">
        <v>2112</v>
      </c>
      <c r="F11" s="1958"/>
      <c r="G11" s="1958"/>
      <c r="H11" s="1958"/>
      <c r="I11" s="1958"/>
      <c r="J11" s="1958"/>
    </row>
    <row r="12" spans="1:11" s="10" customFormat="1" ht="11.25" customHeight="1">
      <c r="A12" s="7"/>
      <c r="B12" s="93"/>
      <c r="D12" s="93"/>
      <c r="E12" s="546"/>
      <c r="F12" s="546"/>
      <c r="G12" s="465" t="s">
        <v>575</v>
      </c>
      <c r="H12" s="546"/>
      <c r="I12" s="112" t="s">
        <v>620</v>
      </c>
      <c r="J12" s="546"/>
    </row>
    <row r="13" spans="1:11" s="10" customFormat="1" ht="11.25" customHeight="1">
      <c r="A13" s="7"/>
      <c r="B13" s="194" t="s">
        <v>274</v>
      </c>
      <c r="C13" s="674"/>
      <c r="D13" s="194"/>
      <c r="E13" s="491" t="s">
        <v>621</v>
      </c>
      <c r="F13" s="491" t="s">
        <v>622</v>
      </c>
      <c r="G13" s="491" t="s">
        <v>623</v>
      </c>
      <c r="H13" s="491" t="s">
        <v>577</v>
      </c>
      <c r="I13" s="491" t="s">
        <v>624</v>
      </c>
      <c r="J13" s="491" t="s">
        <v>463</v>
      </c>
      <c r="K13" s="795"/>
    </row>
    <row r="14" spans="1:11" ht="11.25" customHeight="1">
      <c r="B14" s="675">
        <v>1</v>
      </c>
      <c r="C14" s="675" t="s">
        <v>551</v>
      </c>
      <c r="D14" s="675"/>
      <c r="E14" s="1347">
        <v>566716.12532700005</v>
      </c>
      <c r="F14" s="1347">
        <v>473014.74650434084</v>
      </c>
      <c r="G14" s="1347">
        <v>139227.03079642268</v>
      </c>
      <c r="H14" s="1347">
        <v>1239766.8542993597</v>
      </c>
      <c r="I14" s="1347">
        <v>274829.29042058147</v>
      </c>
      <c r="J14" s="1347">
        <v>2693554.0473477049</v>
      </c>
      <c r="K14" s="796"/>
    </row>
    <row r="15" spans="1:11" ht="11.25" customHeight="1">
      <c r="B15" s="19">
        <v>2</v>
      </c>
      <c r="C15" s="19" t="s">
        <v>938</v>
      </c>
      <c r="E15" s="1347">
        <v>738.27599999999995</v>
      </c>
      <c r="F15" s="1347">
        <v>36906.302650634578</v>
      </c>
      <c r="G15" s="1347">
        <v>34976.056881640834</v>
      </c>
      <c r="H15" s="1347">
        <v>165917.06060030576</v>
      </c>
      <c r="I15" s="1347">
        <v>-1786.8604700000001</v>
      </c>
      <c r="J15" s="1347">
        <v>236750.83566258117</v>
      </c>
    </row>
    <row r="16" spans="1:11" ht="11.25" customHeight="1">
      <c r="B16" s="136">
        <v>3</v>
      </c>
      <c r="C16" s="136" t="s">
        <v>463</v>
      </c>
      <c r="D16" s="136"/>
      <c r="E16" s="1348">
        <v>567454.401327</v>
      </c>
      <c r="F16" s="1348">
        <v>509921.04915497545</v>
      </c>
      <c r="G16" s="1348">
        <v>174203.08767806352</v>
      </c>
      <c r="H16" s="1348">
        <v>1405683.9148996654</v>
      </c>
      <c r="I16" s="1348">
        <v>273042.42995058146</v>
      </c>
      <c r="J16" s="1348">
        <v>2930304.8830102859</v>
      </c>
    </row>
    <row r="17" spans="1:12" ht="11.25" customHeight="1"/>
    <row r="18" spans="1:12" ht="11.25" customHeight="1"/>
    <row r="19" spans="1:12" s="10" customFormat="1" ht="11.25" customHeight="1">
      <c r="A19" s="7"/>
      <c r="B19" s="1956" t="s">
        <v>28</v>
      </c>
      <c r="C19" s="1957"/>
      <c r="D19" s="1957"/>
      <c r="E19" s="805" t="s">
        <v>522</v>
      </c>
      <c r="F19" s="805" t="s">
        <v>392</v>
      </c>
      <c r="G19" s="805" t="s">
        <v>393</v>
      </c>
      <c r="H19" s="805" t="s">
        <v>523</v>
      </c>
      <c r="I19" s="805" t="s">
        <v>524</v>
      </c>
      <c r="J19" s="805" t="s">
        <v>525</v>
      </c>
    </row>
    <row r="20" spans="1:12" s="10" customFormat="1" ht="11.25" customHeight="1">
      <c r="A20" s="7"/>
      <c r="B20" s="545"/>
      <c r="C20" s="545"/>
      <c r="D20" s="544"/>
      <c r="E20" s="1954" t="s">
        <v>2112</v>
      </c>
      <c r="F20" s="1954"/>
      <c r="G20" s="1954"/>
      <c r="H20" s="1954"/>
      <c r="I20" s="1954"/>
      <c r="J20" s="1954"/>
    </row>
    <row r="21" spans="1:12" s="10" customFormat="1" ht="11.25" customHeight="1">
      <c r="A21" s="7"/>
      <c r="B21" s="93"/>
      <c r="D21" s="93"/>
      <c r="E21" s="546"/>
      <c r="F21" s="546"/>
      <c r="G21" s="465" t="s">
        <v>575</v>
      </c>
      <c r="H21" s="546"/>
      <c r="I21" s="112" t="s">
        <v>620</v>
      </c>
      <c r="J21" s="546"/>
      <c r="K21" s="6"/>
    </row>
    <row r="22" spans="1:12" s="10" customFormat="1" ht="11.25" customHeight="1">
      <c r="A22" s="7"/>
      <c r="B22" s="194" t="s">
        <v>274</v>
      </c>
      <c r="C22" s="674"/>
      <c r="D22" s="194"/>
      <c r="E22" s="491" t="s">
        <v>621</v>
      </c>
      <c r="F22" s="491" t="s">
        <v>622</v>
      </c>
      <c r="G22" s="491" t="s">
        <v>623</v>
      </c>
      <c r="H22" s="491" t="s">
        <v>577</v>
      </c>
      <c r="I22" s="491" t="s">
        <v>624</v>
      </c>
      <c r="J22" s="491" t="s">
        <v>463</v>
      </c>
    </row>
    <row r="23" spans="1:12" ht="11.25" customHeight="1">
      <c r="B23" s="675">
        <v>1</v>
      </c>
      <c r="C23" s="675" t="s">
        <v>551</v>
      </c>
      <c r="D23" s="675"/>
      <c r="E23" s="1030">
        <v>312715.10079200001</v>
      </c>
      <c r="F23" s="1030">
        <v>563899.617134706</v>
      </c>
      <c r="G23" s="1030">
        <v>427235.35161591601</v>
      </c>
      <c r="H23" s="1030">
        <v>1022431.1673533776</v>
      </c>
      <c r="I23" s="1030"/>
      <c r="J23" s="1030">
        <v>2326281.2368959994</v>
      </c>
      <c r="K23" s="1774"/>
      <c r="L23" s="10"/>
    </row>
    <row r="24" spans="1:12" ht="11.25" customHeight="1">
      <c r="B24" s="19">
        <v>2</v>
      </c>
      <c r="C24" s="19" t="s">
        <v>938</v>
      </c>
      <c r="E24" s="1030"/>
      <c r="F24" s="1030">
        <v>109825.06639389049</v>
      </c>
      <c r="G24" s="1030">
        <v>170667.58551068878</v>
      </c>
      <c r="H24" s="1030">
        <v>18820.352699335002</v>
      </c>
      <c r="I24" s="1030">
        <v>-7965.1240325479948</v>
      </c>
      <c r="J24" s="1030">
        <f>SUM(F24:I24)</f>
        <v>291347.88057136629</v>
      </c>
      <c r="L24" s="10"/>
    </row>
    <row r="25" spans="1:12" ht="11.25" customHeight="1">
      <c r="B25" s="136">
        <v>3</v>
      </c>
      <c r="C25" s="136" t="s">
        <v>463</v>
      </c>
      <c r="D25" s="136"/>
      <c r="E25" s="1130">
        <v>312715.10079200001</v>
      </c>
      <c r="F25" s="1130">
        <v>673724.68352859654</v>
      </c>
      <c r="G25" s="1130">
        <v>597902.93712660484</v>
      </c>
      <c r="H25" s="1130">
        <v>1041251.5200527125</v>
      </c>
      <c r="I25" s="1130">
        <v>-7965.1240325479948</v>
      </c>
      <c r="J25" s="1130">
        <f>J23+J24</f>
        <v>2617629.1174673657</v>
      </c>
      <c r="K25" s="10"/>
      <c r="L25" s="10"/>
    </row>
    <row r="26" spans="1:12" ht="11.25" customHeight="1">
      <c r="K26" s="1774"/>
    </row>
    <row r="27" spans="1:12" ht="11.25" customHeight="1">
      <c r="E27" s="19"/>
      <c r="F27" s="19"/>
      <c r="G27" s="19"/>
      <c r="H27" s="19"/>
      <c r="I27" s="19"/>
      <c r="J27" s="19"/>
    </row>
    <row r="28" spans="1:12">
      <c r="E28" s="19"/>
      <c r="F28" s="19"/>
      <c r="G28" s="19"/>
      <c r="H28" s="19"/>
      <c r="I28" s="19"/>
      <c r="J28" s="19"/>
      <c r="K28" s="1774"/>
    </row>
    <row r="29" spans="1:12">
      <c r="E29" s="19"/>
      <c r="F29" s="19"/>
      <c r="G29" s="19"/>
      <c r="H29" s="19"/>
      <c r="I29" s="19"/>
      <c r="J29" s="19"/>
      <c r="K29" s="1774"/>
    </row>
    <row r="30" spans="1:12">
      <c r="E30" s="1346"/>
      <c r="F30" s="782"/>
      <c r="G30" s="782"/>
      <c r="H30" s="782"/>
      <c r="I30" s="782"/>
    </row>
    <row r="31" spans="1:12">
      <c r="K31" s="1774"/>
    </row>
    <row r="32" spans="1:12">
      <c r="K32" s="1774"/>
    </row>
  </sheetData>
  <mergeCells count="6">
    <mergeCell ref="E20:J20"/>
    <mergeCell ref="B3:J3"/>
    <mergeCell ref="B7:J7"/>
    <mergeCell ref="B10:D10"/>
    <mergeCell ref="E11:J11"/>
    <mergeCell ref="B19:D19"/>
  </mergeCells>
  <hyperlinks>
    <hyperlink ref="B3" location="Contents!A1" display="Back to index page" xr:uid="{00000000-0004-0000-0F00-000000000000}"/>
  </hyperlinks>
  <pageMargins left="0.7" right="0.7" top="0.75" bottom="0.75"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0">
    <tabColor rgb="FF007272"/>
  </sheetPr>
  <dimension ref="A1:R31"/>
  <sheetViews>
    <sheetView showGridLines="0" showRowColHeaders="0" zoomScaleNormal="100" zoomScaleSheetLayoutView="115" workbookViewId="0"/>
  </sheetViews>
  <sheetFormatPr baseColWidth="10" defaultColWidth="11.42578125" defaultRowHeight="15"/>
  <cols>
    <col min="1" max="1" width="2.7109375" style="6" customWidth="1"/>
    <col min="2" max="2" width="4.85546875" style="101" customWidth="1"/>
    <col min="3" max="3" width="30.5703125" style="6" customWidth="1"/>
    <col min="4" max="8" width="21.42578125" style="6" customWidth="1"/>
    <col min="9" max="9" width="12.42578125" style="6" bestFit="1" customWidth="1"/>
    <col min="10" max="16384" width="11.42578125" style="6"/>
  </cols>
  <sheetData>
    <row r="1" spans="1:18" s="10" customFormat="1" ht="11.25" customHeight="1">
      <c r="A1" s="211"/>
      <c r="B1" s="12"/>
      <c r="C1" s="7"/>
      <c r="D1" s="7"/>
      <c r="E1" s="8"/>
      <c r="F1" s="8"/>
      <c r="G1" s="9"/>
      <c r="H1" s="9"/>
    </row>
    <row r="2" spans="1:18" s="10" customFormat="1" ht="5.25" customHeight="1">
      <c r="B2" s="12"/>
      <c r="C2" s="7"/>
      <c r="D2" s="7"/>
      <c r="E2" s="8"/>
      <c r="F2" s="8"/>
      <c r="G2" s="9"/>
      <c r="H2" s="9"/>
    </row>
    <row r="3" spans="1:18" s="12" customFormat="1" ht="12.75" customHeight="1">
      <c r="B3" s="1840" t="s">
        <v>269</v>
      </c>
      <c r="C3" s="1840"/>
      <c r="D3" s="1840"/>
      <c r="E3" s="1840"/>
      <c r="F3" s="1840"/>
      <c r="G3" s="1840"/>
      <c r="H3" s="1840"/>
    </row>
    <row r="4" spans="1:18" s="10" customFormat="1" ht="5.25" customHeight="1">
      <c r="B4" s="12"/>
      <c r="C4" s="7"/>
      <c r="D4" s="7"/>
      <c r="E4" s="8"/>
      <c r="F4" s="8"/>
      <c r="G4" s="9"/>
      <c r="H4" s="9"/>
      <c r="I4" s="7"/>
      <c r="J4" s="7"/>
    </row>
    <row r="5" spans="1:18" ht="15.75" customHeight="1">
      <c r="B5" s="1815" t="s">
        <v>625</v>
      </c>
      <c r="K5"/>
      <c r="L5"/>
    </row>
    <row r="6" spans="1:18" ht="11.25" customHeight="1">
      <c r="B6" s="13"/>
      <c r="C6" s="14"/>
    </row>
    <row r="7" spans="1:18" ht="33.75" customHeight="1">
      <c r="B7" s="1841" t="s">
        <v>1873</v>
      </c>
      <c r="C7" s="1867"/>
      <c r="D7" s="1867"/>
      <c r="E7" s="1867"/>
      <c r="F7" s="1867"/>
      <c r="G7" s="1867"/>
      <c r="H7" s="1867"/>
      <c r="K7" s="14"/>
    </row>
    <row r="8" spans="1:18" ht="11.25" customHeight="1">
      <c r="B8" s="246"/>
      <c r="C8" s="1202"/>
      <c r="D8" s="1202"/>
      <c r="E8" s="1202"/>
      <c r="F8" s="1202"/>
      <c r="G8" s="1202"/>
      <c r="H8" s="1202"/>
      <c r="K8" s="14"/>
    </row>
    <row r="9" spans="1:18" ht="22.5" customHeight="1">
      <c r="B9" s="1841" t="s">
        <v>1874</v>
      </c>
      <c r="C9" s="1841"/>
      <c r="D9" s="1841"/>
      <c r="E9" s="1841"/>
      <c r="F9" s="1841"/>
      <c r="G9" s="1841"/>
      <c r="H9" s="1841"/>
      <c r="K9" s="14"/>
    </row>
    <row r="10" spans="1:18" ht="11.25" customHeight="1">
      <c r="B10" s="246"/>
      <c r="C10" s="246"/>
      <c r="D10" s="246"/>
      <c r="E10" s="246"/>
      <c r="F10" s="246"/>
      <c r="G10" s="246"/>
      <c r="H10" s="246"/>
      <c r="K10" s="14"/>
    </row>
    <row r="11" spans="1:18" s="31" customFormat="1" ht="11.25">
      <c r="B11" s="16"/>
    </row>
    <row r="12" spans="1:18" ht="11.25" customHeight="1">
      <c r="B12" s="1777" t="s">
        <v>2104</v>
      </c>
      <c r="C12" s="1813"/>
      <c r="D12" s="805" t="s">
        <v>522</v>
      </c>
      <c r="E12" s="805" t="s">
        <v>392</v>
      </c>
      <c r="F12" s="805" t="s">
        <v>393</v>
      </c>
      <c r="G12" s="805" t="s">
        <v>523</v>
      </c>
      <c r="H12" s="805" t="s">
        <v>524</v>
      </c>
    </row>
    <row r="13" spans="1:18" s="547" customFormat="1" ht="11.25" customHeight="1">
      <c r="B13" s="548"/>
      <c r="C13" s="549"/>
      <c r="D13" s="536"/>
      <c r="E13" s="536"/>
      <c r="F13" s="336" t="s">
        <v>1902</v>
      </c>
      <c r="G13" s="336" t="s">
        <v>1902</v>
      </c>
      <c r="H13" s="570" t="s">
        <v>1902</v>
      </c>
    </row>
    <row r="14" spans="1:18" s="547" customFormat="1" ht="11.25" customHeight="1">
      <c r="B14" s="1941" t="s">
        <v>274</v>
      </c>
      <c r="C14" s="1920"/>
      <c r="D14" s="213" t="s">
        <v>1899</v>
      </c>
      <c r="E14" s="213" t="s">
        <v>1900</v>
      </c>
      <c r="F14" s="213" t="s">
        <v>2054</v>
      </c>
      <c r="G14" s="335" t="s">
        <v>1901</v>
      </c>
      <c r="H14" s="335" t="s">
        <v>1903</v>
      </c>
    </row>
    <row r="15" spans="1:18" ht="11.25" customHeight="1">
      <c r="B15" s="113">
        <v>1</v>
      </c>
      <c r="C15" s="678" t="s">
        <v>551</v>
      </c>
      <c r="D15" s="679">
        <v>1034014.582285</v>
      </c>
      <c r="E15" s="679">
        <v>1659539.306018</v>
      </c>
      <c r="F15" s="679">
        <v>1645356.7965800001</v>
      </c>
      <c r="G15" s="67">
        <v>14182.509437999999</v>
      </c>
      <c r="H15" s="67"/>
      <c r="I15" s="63"/>
      <c r="J15" s="547"/>
      <c r="K15" s="547"/>
      <c r="L15" s="547"/>
      <c r="M15" s="547"/>
      <c r="N15" s="547"/>
      <c r="O15" s="547"/>
      <c r="P15" s="547"/>
      <c r="Q15" s="547"/>
      <c r="R15" s="547"/>
    </row>
    <row r="16" spans="1:18" ht="11.25" customHeight="1">
      <c r="B16" s="113">
        <v>2</v>
      </c>
      <c r="C16" s="246" t="s">
        <v>938</v>
      </c>
      <c r="D16" s="67">
        <v>236751.188818</v>
      </c>
      <c r="E16" s="67"/>
      <c r="F16" s="67"/>
      <c r="G16" s="67"/>
      <c r="H16" s="67"/>
      <c r="I16" s="63"/>
      <c r="K16" s="547"/>
      <c r="L16" s="547"/>
      <c r="M16" s="547"/>
      <c r="N16" s="547"/>
      <c r="O16" s="547"/>
      <c r="P16" s="547"/>
      <c r="Q16" s="547"/>
      <c r="R16" s="547"/>
    </row>
    <row r="17" spans="2:18" ht="11.25" customHeight="1">
      <c r="B17" s="806">
        <v>3</v>
      </c>
      <c r="C17" s="807" t="s">
        <v>1002</v>
      </c>
      <c r="D17" s="808">
        <f>+D16+D15</f>
        <v>1270765.771103</v>
      </c>
      <c r="E17" s="808">
        <f>+E16+E15</f>
        <v>1659539.306018</v>
      </c>
      <c r="F17" s="808">
        <f>+F16+F15</f>
        <v>1645356.7965800001</v>
      </c>
      <c r="G17" s="808">
        <f>+G16+G15</f>
        <v>14182.509437999999</v>
      </c>
      <c r="H17" s="809"/>
      <c r="I17" s="63"/>
      <c r="J17" s="277"/>
      <c r="K17" s="547"/>
      <c r="L17" s="547"/>
      <c r="M17" s="547"/>
      <c r="N17" s="547"/>
      <c r="O17" s="547"/>
      <c r="P17" s="547"/>
      <c r="Q17" s="547"/>
      <c r="R17" s="547"/>
    </row>
    <row r="18" spans="2:18" ht="6" customHeight="1">
      <c r="B18" s="113"/>
      <c r="C18" s="678"/>
      <c r="D18" s="72"/>
      <c r="E18" s="67"/>
      <c r="F18" s="67"/>
      <c r="G18" s="67"/>
      <c r="H18" s="67"/>
      <c r="I18" s="63"/>
      <c r="J18" s="277"/>
      <c r="K18" s="547"/>
      <c r="L18" s="547"/>
      <c r="M18" s="547"/>
      <c r="N18" s="547"/>
      <c r="O18" s="547"/>
      <c r="P18" s="547"/>
      <c r="Q18" s="547"/>
      <c r="R18" s="547"/>
    </row>
    <row r="19" spans="2:18" ht="11.25" customHeight="1">
      <c r="B19" s="113">
        <v>4</v>
      </c>
      <c r="C19" s="1245" t="s">
        <v>1003</v>
      </c>
      <c r="D19" s="1246">
        <v>9360.336061</v>
      </c>
      <c r="E19" s="1247">
        <v>16890.698435999999</v>
      </c>
      <c r="F19" s="1247">
        <v>16311.180922</v>
      </c>
      <c r="G19" s="1247">
        <v>579.51751400000001</v>
      </c>
      <c r="H19" s="1248"/>
      <c r="I19" s="63"/>
      <c r="K19" s="547"/>
      <c r="L19" s="547"/>
      <c r="M19" s="547"/>
      <c r="N19" s="547"/>
      <c r="O19" s="547"/>
      <c r="P19" s="547"/>
      <c r="Q19" s="547"/>
      <c r="R19" s="547"/>
    </row>
    <row r="20" spans="2:18" ht="11.25" customHeight="1">
      <c r="C20" s="246"/>
      <c r="D20" s="67"/>
      <c r="E20" s="67"/>
      <c r="F20" s="67"/>
      <c r="G20" s="67"/>
      <c r="H20" s="67"/>
      <c r="I20" s="63"/>
      <c r="J20" s="32"/>
    </row>
    <row r="21" spans="2:18" ht="11.25" customHeight="1">
      <c r="C21" s="246"/>
      <c r="D21" s="67"/>
      <c r="E21" s="67"/>
      <c r="F21" s="67"/>
      <c r="G21" s="67"/>
      <c r="H21" s="67"/>
      <c r="I21" s="63"/>
      <c r="J21" s="32"/>
    </row>
    <row r="22" spans="2:18" ht="11.25" customHeight="1"/>
    <row r="23" spans="2:18" s="1829" customFormat="1" ht="11.25" customHeight="1">
      <c r="B23" s="1082" t="s">
        <v>28</v>
      </c>
      <c r="C23" s="1011"/>
      <c r="D23" s="805" t="s">
        <v>522</v>
      </c>
      <c r="E23" s="805" t="s">
        <v>392</v>
      </c>
      <c r="F23" s="805" t="s">
        <v>393</v>
      </c>
      <c r="G23" s="805" t="s">
        <v>523</v>
      </c>
      <c r="H23" s="805" t="s">
        <v>524</v>
      </c>
    </row>
    <row r="24" spans="2:18" s="547" customFormat="1" ht="11.25" customHeight="1">
      <c r="B24" s="548"/>
      <c r="C24" s="549"/>
      <c r="D24" s="536"/>
      <c r="E24" s="536"/>
      <c r="F24" s="336" t="s">
        <v>1902</v>
      </c>
      <c r="G24" s="336" t="s">
        <v>1902</v>
      </c>
      <c r="H24" s="570" t="s">
        <v>1902</v>
      </c>
    </row>
    <row r="25" spans="2:18" s="547" customFormat="1" ht="11.25" customHeight="1">
      <c r="B25" s="1941" t="s">
        <v>274</v>
      </c>
      <c r="C25" s="1920"/>
      <c r="D25" s="213" t="s">
        <v>1899</v>
      </c>
      <c r="E25" s="213" t="s">
        <v>1900</v>
      </c>
      <c r="F25" s="213" t="s">
        <v>2054</v>
      </c>
      <c r="G25" s="335" t="s">
        <v>1901</v>
      </c>
      <c r="H25" s="335" t="s">
        <v>1903</v>
      </c>
    </row>
    <row r="26" spans="2:18" ht="11.25" customHeight="1">
      <c r="B26" s="113">
        <v>1</v>
      </c>
      <c r="C26" s="678" t="s">
        <v>551</v>
      </c>
      <c r="D26" s="679">
        <v>736313.45246499998</v>
      </c>
      <c r="E26" s="679">
        <v>1589967.7823320001</v>
      </c>
      <c r="F26" s="679">
        <v>1574832.260788</v>
      </c>
      <c r="G26" s="67">
        <v>15135.521543999999</v>
      </c>
      <c r="H26" s="67"/>
      <c r="I26" s="63"/>
      <c r="J26" s="32"/>
    </row>
    <row r="27" spans="2:18" ht="11.25" customHeight="1">
      <c r="B27" s="113">
        <v>2</v>
      </c>
      <c r="C27" s="246" t="s">
        <v>938</v>
      </c>
      <c r="D27" s="67">
        <v>291348.27923300001</v>
      </c>
      <c r="E27" s="67"/>
      <c r="F27" s="67"/>
      <c r="G27" s="67"/>
      <c r="H27" s="67"/>
      <c r="I27" s="63"/>
    </row>
    <row r="28" spans="2:18" ht="11.25" customHeight="1">
      <c r="B28" s="806">
        <v>3</v>
      </c>
      <c r="C28" s="807" t="s">
        <v>1002</v>
      </c>
      <c r="D28" s="808">
        <f>+D27+D26</f>
        <v>1027661.731698</v>
      </c>
      <c r="E28" s="808">
        <f>+E27+E26</f>
        <v>1589967.7823320001</v>
      </c>
      <c r="F28" s="808">
        <f>+F27+F26</f>
        <v>1574832.260788</v>
      </c>
      <c r="G28" s="808">
        <f>+G27+G26</f>
        <v>15135.521543999999</v>
      </c>
      <c r="H28" s="809"/>
      <c r="I28" s="63"/>
      <c r="J28" s="32"/>
    </row>
    <row r="29" spans="2:18" ht="6" customHeight="1">
      <c r="B29" s="113"/>
      <c r="C29" s="678"/>
      <c r="D29" s="72"/>
      <c r="E29" s="67"/>
      <c r="F29" s="67"/>
      <c r="G29" s="67"/>
      <c r="H29" s="67"/>
      <c r="I29" s="63"/>
      <c r="J29" s="32"/>
    </row>
    <row r="30" spans="2:18" ht="11.25" customHeight="1">
      <c r="B30" s="113">
        <v>4</v>
      </c>
      <c r="C30" s="1245" t="s">
        <v>1003</v>
      </c>
      <c r="D30" s="1246">
        <v>10608.912437000001</v>
      </c>
      <c r="E30" s="1247">
        <v>17233.160796</v>
      </c>
      <c r="F30" s="1247">
        <v>16959.363641</v>
      </c>
      <c r="G30" s="1247">
        <v>273.79715499999998</v>
      </c>
      <c r="H30" s="1248"/>
    </row>
    <row r="31" spans="2:18">
      <c r="C31" s="246"/>
      <c r="D31" s="67"/>
      <c r="E31" s="67"/>
      <c r="F31" s="67"/>
      <c r="G31" s="67"/>
      <c r="H31" s="67"/>
    </row>
  </sheetData>
  <mergeCells count="5">
    <mergeCell ref="B3:H3"/>
    <mergeCell ref="B7:H7"/>
    <mergeCell ref="B14:C14"/>
    <mergeCell ref="B25:C25"/>
    <mergeCell ref="B9:H9"/>
  </mergeCells>
  <hyperlinks>
    <hyperlink ref="B3" location="Contents!A1" display="Back to index page" xr:uid="{00000000-0004-0000-1600-000000000000}"/>
  </hyperlinks>
  <pageMargins left="0.7" right="0.7" top="0.75" bottom="0.75" header="0.3" footer="0.3"/>
  <pageSetup paperSize="9" scale="5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1">
    <tabColor rgb="FF007272"/>
  </sheetPr>
  <dimension ref="A1:O110"/>
  <sheetViews>
    <sheetView showGridLines="0" showRowColHeaders="0" zoomScaleNormal="100" workbookViewId="0"/>
  </sheetViews>
  <sheetFormatPr baseColWidth="10" defaultColWidth="11.42578125" defaultRowHeight="11.25"/>
  <cols>
    <col min="1" max="1" width="2.7109375" style="19" customWidth="1"/>
    <col min="2" max="2" width="4.85546875" style="31" customWidth="1"/>
    <col min="3" max="3" width="55.28515625" style="31" customWidth="1"/>
    <col min="4" max="9" width="12" style="31" customWidth="1"/>
    <col min="10" max="10" width="6.28515625" style="31" customWidth="1"/>
    <col min="11" max="16384" width="11.42578125" style="31"/>
  </cols>
  <sheetData>
    <row r="1" spans="1:15" s="10" customFormat="1" ht="11.25" customHeight="1">
      <c r="A1" s="7"/>
      <c r="B1" s="7"/>
      <c r="C1" s="7"/>
      <c r="D1" s="8"/>
      <c r="E1" s="8"/>
      <c r="F1" s="9"/>
      <c r="G1" s="9"/>
      <c r="H1" s="9"/>
    </row>
    <row r="2" spans="1:15" s="10" customFormat="1" ht="5.25" customHeight="1">
      <c r="A2" s="7"/>
      <c r="B2" s="7"/>
      <c r="C2" s="7"/>
      <c r="D2" s="8"/>
      <c r="E2" s="8"/>
      <c r="F2" s="9"/>
      <c r="G2" s="9"/>
      <c r="H2" s="9"/>
    </row>
    <row r="3" spans="1:15" s="12" customFormat="1" ht="12.75" customHeight="1">
      <c r="A3" s="11"/>
      <c r="B3" s="1840" t="s">
        <v>269</v>
      </c>
      <c r="C3" s="1840"/>
      <c r="D3" s="1840"/>
      <c r="E3" s="1840"/>
      <c r="F3" s="1840"/>
      <c r="G3" s="1840"/>
      <c r="H3" s="1840"/>
    </row>
    <row r="4" spans="1:15" s="10" customFormat="1" ht="5.25" customHeight="1">
      <c r="A4" s="7"/>
      <c r="B4" s="7"/>
      <c r="C4" s="7"/>
      <c r="D4" s="8"/>
      <c r="E4" s="8"/>
      <c r="F4" s="9"/>
      <c r="G4" s="9"/>
      <c r="H4" s="9"/>
      <c r="J4" s="7"/>
    </row>
    <row r="5" spans="1:15" s="6" customFormat="1" ht="15.75" customHeight="1">
      <c r="A5" s="13"/>
      <c r="B5" s="1815" t="s">
        <v>1004</v>
      </c>
    </row>
    <row r="6" spans="1:15" ht="11.25" customHeight="1">
      <c r="A6" s="16"/>
    </row>
    <row r="7" spans="1:15" ht="11.25" customHeight="1">
      <c r="A7" s="16"/>
      <c r="B7" s="1864" t="s">
        <v>2190</v>
      </c>
      <c r="C7" s="1867"/>
      <c r="D7" s="1867"/>
      <c r="E7" s="1867"/>
      <c r="F7" s="1867"/>
      <c r="G7" s="1867"/>
      <c r="H7" s="1867"/>
      <c r="I7" s="1867"/>
      <c r="J7"/>
    </row>
    <row r="8" spans="1:15" ht="11.25" customHeight="1">
      <c r="A8" s="16"/>
      <c r="B8" s="313"/>
      <c r="C8" s="1202"/>
      <c r="D8" s="1202"/>
      <c r="E8" s="1202"/>
      <c r="F8" s="1202"/>
      <c r="G8" s="1202"/>
      <c r="H8" s="1202"/>
      <c r="I8" s="1202"/>
      <c r="J8"/>
    </row>
    <row r="9" spans="1:15" ht="11.25" customHeight="1">
      <c r="A9" s="16"/>
    </row>
    <row r="10" spans="1:15">
      <c r="A10" s="16"/>
      <c r="B10" s="1906" t="s">
        <v>2104</v>
      </c>
      <c r="C10" s="1906"/>
      <c r="D10" s="884" t="s">
        <v>522</v>
      </c>
      <c r="E10" s="884" t="s">
        <v>392</v>
      </c>
      <c r="F10" s="884" t="s">
        <v>393</v>
      </c>
      <c r="G10" s="884" t="s">
        <v>523</v>
      </c>
      <c r="H10" s="884" t="s">
        <v>524</v>
      </c>
      <c r="I10" s="884" t="s">
        <v>525</v>
      </c>
    </row>
    <row r="11" spans="1:15" ht="11.25" customHeight="1">
      <c r="A11" s="12"/>
      <c r="D11" s="1962" t="s">
        <v>1005</v>
      </c>
      <c r="E11" s="1962"/>
      <c r="F11" s="1962" t="s">
        <v>1006</v>
      </c>
      <c r="G11" s="1962"/>
      <c r="H11" s="1962" t="s">
        <v>1007</v>
      </c>
      <c r="I11" s="1962"/>
    </row>
    <row r="12" spans="1:15" ht="11.25" customHeight="1">
      <c r="A12" s="12"/>
      <c r="B12" s="321"/>
      <c r="C12" s="326"/>
      <c r="D12" s="77" t="s">
        <v>1008</v>
      </c>
      <c r="E12" s="77" t="s">
        <v>1009</v>
      </c>
      <c r="F12" s="77" t="s">
        <v>1008</v>
      </c>
      <c r="G12" s="77" t="s">
        <v>1009</v>
      </c>
      <c r="H12" s="77"/>
      <c r="I12" s="77" t="s">
        <v>1010</v>
      </c>
    </row>
    <row r="13" spans="1:15" ht="11.25" customHeight="1">
      <c r="A13" s="12"/>
      <c r="B13" s="1959" t="s">
        <v>274</v>
      </c>
      <c r="C13" s="1920"/>
      <c r="D13" s="140" t="s">
        <v>1011</v>
      </c>
      <c r="E13" s="140" t="s">
        <v>1011</v>
      </c>
      <c r="F13" s="140" t="s">
        <v>1011</v>
      </c>
      <c r="G13" s="140" t="s">
        <v>1011</v>
      </c>
      <c r="H13" s="140" t="s">
        <v>1012</v>
      </c>
      <c r="I13" s="140" t="s">
        <v>1013</v>
      </c>
    </row>
    <row r="14" spans="1:15" ht="11.25" customHeight="1">
      <c r="A14" s="12"/>
      <c r="B14" s="1960" t="s">
        <v>1014</v>
      </c>
      <c r="C14" s="1961"/>
      <c r="D14" s="77"/>
      <c r="E14" s="77"/>
      <c r="F14" s="77"/>
      <c r="G14" s="77"/>
      <c r="H14" s="77"/>
      <c r="I14" s="77"/>
    </row>
    <row r="15" spans="1:15" ht="11.25" customHeight="1">
      <c r="A15" s="12"/>
      <c r="B15" s="601">
        <v>1</v>
      </c>
      <c r="C15" s="322" t="s">
        <v>1015</v>
      </c>
      <c r="D15" s="64">
        <v>594275.91760893003</v>
      </c>
      <c r="E15" s="64">
        <v>1649.4486877715001</v>
      </c>
      <c r="F15" s="64">
        <v>594693.35793467704</v>
      </c>
      <c r="G15" s="64">
        <v>353.60781723560399</v>
      </c>
      <c r="H15" s="64">
        <v>88.241081304811999</v>
      </c>
      <c r="I15" s="630">
        <v>1.4829263299126099E-2</v>
      </c>
      <c r="J15" s="42"/>
      <c r="K15" s="630"/>
    </row>
    <row r="16" spans="1:15" ht="11.25" customHeight="1">
      <c r="A16" s="12"/>
      <c r="B16" s="601">
        <v>2</v>
      </c>
      <c r="C16" s="322" t="s">
        <v>330</v>
      </c>
      <c r="D16" s="64">
        <v>35267.742275029901</v>
      </c>
      <c r="E16" s="64">
        <v>9609.7105678484004</v>
      </c>
      <c r="F16" s="64">
        <v>35270.795962773103</v>
      </c>
      <c r="G16" s="64">
        <v>3509.1332352362701</v>
      </c>
      <c r="H16" s="64">
        <v>598.92645609229805</v>
      </c>
      <c r="I16" s="630">
        <v>1.54442379983262</v>
      </c>
      <c r="J16" s="42"/>
      <c r="K16" s="630"/>
      <c r="L16" s="79"/>
      <c r="O16" s="81"/>
    </row>
    <row r="17" spans="1:15" ht="11.25" customHeight="1">
      <c r="A17" s="12"/>
      <c r="B17" s="601">
        <v>3</v>
      </c>
      <c r="C17" s="322" t="s">
        <v>331</v>
      </c>
      <c r="D17" s="64">
        <v>71140.027607402997</v>
      </c>
      <c r="E17" s="64">
        <v>2673.41067720718</v>
      </c>
      <c r="F17" s="64">
        <v>70989.312228436494</v>
      </c>
      <c r="G17" s="64">
        <v>1069.35636595494</v>
      </c>
      <c r="H17" s="64">
        <v>53.500645384294003</v>
      </c>
      <c r="I17" s="630">
        <v>7.4245953232139103E-2</v>
      </c>
      <c r="J17" s="42"/>
      <c r="K17" s="630"/>
      <c r="L17" s="79"/>
      <c r="M17" s="79"/>
      <c r="O17" s="81"/>
    </row>
    <row r="18" spans="1:15" ht="11.25" customHeight="1">
      <c r="A18" s="12"/>
      <c r="B18" s="601">
        <v>4</v>
      </c>
      <c r="C18" s="322" t="s">
        <v>332</v>
      </c>
      <c r="D18" s="64">
        <v>49984.219373481203</v>
      </c>
      <c r="E18" s="64"/>
      <c r="F18" s="64">
        <v>49984.219373481203</v>
      </c>
      <c r="G18" s="64"/>
      <c r="H18" s="108"/>
      <c r="I18" s="630"/>
      <c r="J18" s="42"/>
      <c r="K18" s="630"/>
      <c r="O18" s="81"/>
    </row>
    <row r="19" spans="1:15" ht="11.25" customHeight="1">
      <c r="A19" s="12"/>
      <c r="B19" s="601">
        <v>5</v>
      </c>
      <c r="C19" s="322" t="s">
        <v>333</v>
      </c>
      <c r="D19" s="64">
        <v>123.86083834970999</v>
      </c>
      <c r="E19" s="108"/>
      <c r="F19" s="64">
        <v>123.86083834970999</v>
      </c>
      <c r="G19" s="64"/>
      <c r="H19" s="108"/>
      <c r="I19" s="630"/>
      <c r="J19" s="42"/>
      <c r="K19" s="630"/>
      <c r="L19" s="79"/>
      <c r="O19" s="81"/>
    </row>
    <row r="20" spans="1:15" ht="11.25" customHeight="1">
      <c r="A20" s="12"/>
      <c r="B20" s="601">
        <v>6</v>
      </c>
      <c r="C20" s="322" t="s">
        <v>334</v>
      </c>
      <c r="D20" s="64">
        <v>13489.6785754306</v>
      </c>
      <c r="E20" s="64">
        <v>47426.762894610802</v>
      </c>
      <c r="F20" s="64">
        <v>16712.2819761254</v>
      </c>
      <c r="G20" s="64">
        <v>12691.152152843</v>
      </c>
      <c r="H20" s="64">
        <v>8254.7938121055395</v>
      </c>
      <c r="I20" s="630">
        <v>28.074250701120899</v>
      </c>
      <c r="J20" s="42"/>
      <c r="K20" s="630"/>
      <c r="L20" s="79"/>
      <c r="O20" s="81"/>
    </row>
    <row r="21" spans="1:15" ht="11.25" customHeight="1">
      <c r="A21" s="12"/>
      <c r="B21" s="601">
        <v>7</v>
      </c>
      <c r="C21" s="322" t="s">
        <v>335</v>
      </c>
      <c r="D21" s="64">
        <v>159984.71051319499</v>
      </c>
      <c r="E21" s="64">
        <v>32666.920711443599</v>
      </c>
      <c r="F21" s="64">
        <v>156656.25061420599</v>
      </c>
      <c r="G21" s="64">
        <v>9314.1067296111905</v>
      </c>
      <c r="H21" s="64">
        <v>116051.069347442</v>
      </c>
      <c r="I21" s="630">
        <v>69.922768863500096</v>
      </c>
      <c r="J21" s="42"/>
      <c r="K21" s="630"/>
      <c r="L21" s="79"/>
      <c r="M21" s="79"/>
      <c r="N21" s="79"/>
      <c r="O21" s="81"/>
    </row>
    <row r="22" spans="1:15" s="44" customFormat="1" ht="11.25" customHeight="1">
      <c r="A22" s="12"/>
      <c r="B22" s="601">
        <v>8</v>
      </c>
      <c r="C22" s="322" t="s">
        <v>336</v>
      </c>
      <c r="D22" s="64">
        <v>52130.540060970699</v>
      </c>
      <c r="E22" s="64">
        <v>121458.810749272</v>
      </c>
      <c r="F22" s="64">
        <v>51116.133844724398</v>
      </c>
      <c r="G22" s="64">
        <v>23042.387895361</v>
      </c>
      <c r="H22" s="64">
        <v>55347.537748470197</v>
      </c>
      <c r="I22" s="630">
        <v>74.634089852080706</v>
      </c>
      <c r="J22" s="42"/>
      <c r="K22" s="630"/>
      <c r="L22" s="221"/>
      <c r="M22" s="221"/>
      <c r="N22" s="221"/>
      <c r="O22" s="222"/>
    </row>
    <row r="23" spans="1:15" ht="11.25" customHeight="1">
      <c r="A23" s="12"/>
      <c r="B23" s="601">
        <v>9</v>
      </c>
      <c r="C23" s="322" t="s">
        <v>337</v>
      </c>
      <c r="D23" s="64">
        <v>127856.94234208899</v>
      </c>
      <c r="E23" s="64">
        <v>26672.546254039498</v>
      </c>
      <c r="F23" s="64">
        <v>127300.53096693799</v>
      </c>
      <c r="G23" s="64">
        <v>9078.5358683127997</v>
      </c>
      <c r="H23" s="64">
        <v>53817.174415388901</v>
      </c>
      <c r="I23" s="630">
        <v>39.461462572112502</v>
      </c>
      <c r="J23" s="42"/>
      <c r="K23" s="630"/>
      <c r="L23" s="79"/>
      <c r="M23" s="79"/>
      <c r="N23" s="79"/>
      <c r="O23" s="81"/>
    </row>
    <row r="24" spans="1:15" ht="11.25" customHeight="1">
      <c r="A24" s="12"/>
      <c r="B24" s="601">
        <v>10</v>
      </c>
      <c r="C24" s="322" t="s">
        <v>338</v>
      </c>
      <c r="D24" s="64">
        <v>2473.96446450038</v>
      </c>
      <c r="E24" s="64">
        <v>82.053460046693999</v>
      </c>
      <c r="F24" s="64">
        <v>2461.8254914672002</v>
      </c>
      <c r="G24" s="64">
        <v>24.865336001026598</v>
      </c>
      <c r="H24" s="64">
        <v>3382.1218878709101</v>
      </c>
      <c r="I24" s="630">
        <v>136.00894210537399</v>
      </c>
      <c r="J24" s="42"/>
      <c r="K24" s="630"/>
      <c r="L24" s="79"/>
      <c r="N24" s="79"/>
      <c r="O24" s="81"/>
    </row>
    <row r="25" spans="1:15" ht="11.25" customHeight="1">
      <c r="A25" s="12"/>
      <c r="B25" s="601">
        <v>11</v>
      </c>
      <c r="C25" s="322" t="s">
        <v>339</v>
      </c>
      <c r="D25" s="64">
        <v>916.04900204395597</v>
      </c>
      <c r="E25" s="64"/>
      <c r="F25" s="64">
        <v>886.43920852960002</v>
      </c>
      <c r="G25" s="64"/>
      <c r="H25" s="64">
        <v>1329.6588181366501</v>
      </c>
      <c r="I25" s="630">
        <v>150.00000060266399</v>
      </c>
      <c r="J25" s="42"/>
      <c r="K25" s="630"/>
      <c r="L25" s="79"/>
      <c r="N25" s="79"/>
      <c r="O25" s="81"/>
    </row>
    <row r="26" spans="1:15" ht="11.25" customHeight="1">
      <c r="A26" s="12"/>
      <c r="B26" s="601">
        <v>12</v>
      </c>
      <c r="C26" s="322" t="s">
        <v>340</v>
      </c>
      <c r="D26" s="64">
        <v>46886.631564150201</v>
      </c>
      <c r="E26" s="108"/>
      <c r="F26" s="64">
        <v>46886.631564150201</v>
      </c>
      <c r="G26" s="64"/>
      <c r="H26" s="64">
        <v>4688.6638557328297</v>
      </c>
      <c r="I26" s="630">
        <v>10.0000014915079</v>
      </c>
      <c r="J26" s="42"/>
      <c r="K26" s="630"/>
      <c r="L26" s="79"/>
      <c r="N26" s="79"/>
      <c r="O26" s="81"/>
    </row>
    <row r="27" spans="1:15" ht="11.25" customHeight="1">
      <c r="A27" s="12"/>
      <c r="B27" s="190">
        <v>13</v>
      </c>
      <c r="C27" s="322" t="s">
        <v>1016</v>
      </c>
      <c r="D27" s="110"/>
      <c r="E27" s="110"/>
      <c r="F27" s="96"/>
      <c r="G27" s="110"/>
      <c r="H27" s="110"/>
      <c r="I27" s="630"/>
      <c r="J27" s="42"/>
      <c r="K27" s="630"/>
      <c r="L27" s="79"/>
      <c r="N27" s="79"/>
      <c r="O27" s="81"/>
    </row>
    <row r="28" spans="1:15" ht="11.25" customHeight="1">
      <c r="A28" s="12"/>
      <c r="B28" s="601">
        <v>14</v>
      </c>
      <c r="C28" s="322" t="s">
        <v>341</v>
      </c>
      <c r="D28" s="64">
        <v>1120.268</v>
      </c>
      <c r="E28" s="108"/>
      <c r="F28" s="64">
        <v>1120.268</v>
      </c>
      <c r="G28" s="64"/>
      <c r="H28" s="64">
        <v>189.25559999999999</v>
      </c>
      <c r="I28" s="630">
        <v>16.893778988599198</v>
      </c>
      <c r="J28" s="42"/>
      <c r="K28" s="630"/>
    </row>
    <row r="29" spans="1:15" ht="11.25" customHeight="1">
      <c r="A29" s="12"/>
      <c r="B29" s="601">
        <v>15</v>
      </c>
      <c r="C29" s="322" t="s">
        <v>1017</v>
      </c>
      <c r="D29" s="64">
        <v>25330.453144049901</v>
      </c>
      <c r="E29" s="108"/>
      <c r="F29" s="64">
        <v>25330.45314405</v>
      </c>
      <c r="G29" s="64"/>
      <c r="H29" s="64">
        <v>55561.597513050001</v>
      </c>
      <c r="I29" s="630">
        <v>219.347033379469</v>
      </c>
      <c r="J29" s="42"/>
      <c r="K29" s="630"/>
      <c r="L29" s="79"/>
    </row>
    <row r="30" spans="1:15" ht="11.25" customHeight="1">
      <c r="A30" s="12"/>
      <c r="B30" s="601">
        <v>16</v>
      </c>
      <c r="C30" s="322" t="s">
        <v>1018</v>
      </c>
      <c r="D30" s="64">
        <v>29979.827287788299</v>
      </c>
      <c r="E30" s="108"/>
      <c r="F30" s="64">
        <v>29979.827287788299</v>
      </c>
      <c r="G30" s="64"/>
      <c r="H30" s="64">
        <v>16843.1223102656</v>
      </c>
      <c r="I30" s="630">
        <v>56.181518821245199</v>
      </c>
      <c r="J30" s="42"/>
      <c r="K30" s="630"/>
      <c r="L30" s="79"/>
      <c r="N30" s="79"/>
      <c r="O30" s="81"/>
    </row>
    <row r="31" spans="1:15" s="117" customFormat="1" ht="11.25" customHeight="1">
      <c r="A31" s="116"/>
      <c r="B31" s="1131">
        <v>17</v>
      </c>
      <c r="C31" s="1132" t="s">
        <v>1019</v>
      </c>
      <c r="D31" s="828">
        <v>1210960.8326574101</v>
      </c>
      <c r="E31" s="828">
        <v>242239.66400224</v>
      </c>
      <c r="F31" s="828">
        <v>1209512.1884357</v>
      </c>
      <c r="G31" s="828">
        <v>59083.145400555797</v>
      </c>
      <c r="H31" s="828">
        <v>316205.66349124402</v>
      </c>
      <c r="I31" s="1133">
        <v>24.925652417074001</v>
      </c>
      <c r="J31" s="42"/>
      <c r="K31" s="630"/>
      <c r="L31" s="223"/>
      <c r="N31" s="223"/>
      <c r="O31" s="224"/>
    </row>
    <row r="32" spans="1:15" ht="11.25" customHeight="1">
      <c r="A32" s="12"/>
      <c r="B32" s="68"/>
      <c r="C32" s="322"/>
      <c r="D32" s="64"/>
      <c r="E32" s="64"/>
      <c r="F32" s="64"/>
      <c r="G32" s="64"/>
      <c r="H32" s="64"/>
      <c r="I32" s="69"/>
      <c r="J32" s="79"/>
      <c r="K32" s="79"/>
      <c r="L32" s="79"/>
      <c r="M32" s="79"/>
      <c r="N32" s="79"/>
      <c r="O32" s="81"/>
    </row>
    <row r="33" spans="1:12" ht="11.25" customHeight="1">
      <c r="A33" s="12"/>
      <c r="B33" s="68"/>
      <c r="C33" s="322"/>
      <c r="D33" s="64"/>
      <c r="E33" s="64"/>
      <c r="F33" s="64"/>
      <c r="G33" s="64"/>
      <c r="H33" s="64"/>
      <c r="I33" s="69"/>
    </row>
    <row r="34" spans="1:12" ht="11.25" customHeight="1">
      <c r="A34" s="12"/>
      <c r="B34" s="1906" t="s">
        <v>28</v>
      </c>
      <c r="C34" s="1907"/>
      <c r="D34" s="884" t="s">
        <v>522</v>
      </c>
      <c r="E34" s="884" t="s">
        <v>392</v>
      </c>
      <c r="F34" s="884" t="s">
        <v>393</v>
      </c>
      <c r="G34" s="884" t="s">
        <v>523</v>
      </c>
      <c r="H34" s="884" t="s">
        <v>524</v>
      </c>
      <c r="I34" s="884" t="s">
        <v>525</v>
      </c>
    </row>
    <row r="35" spans="1:12" ht="11.25" customHeight="1">
      <c r="A35" s="12"/>
      <c r="D35" s="1962" t="s">
        <v>1005</v>
      </c>
      <c r="E35" s="1962"/>
      <c r="F35" s="1962" t="s">
        <v>1006</v>
      </c>
      <c r="G35" s="1962"/>
      <c r="H35" s="1962" t="s">
        <v>1007</v>
      </c>
      <c r="I35" s="1962"/>
    </row>
    <row r="36" spans="1:12" ht="11.25" customHeight="1">
      <c r="A36" s="12"/>
      <c r="B36" s="321"/>
      <c r="C36" s="326"/>
      <c r="D36" s="77" t="s">
        <v>1008</v>
      </c>
      <c r="E36" s="77" t="s">
        <v>1009</v>
      </c>
      <c r="F36" s="77" t="s">
        <v>1008</v>
      </c>
      <c r="G36" s="77" t="s">
        <v>1009</v>
      </c>
      <c r="H36" s="77"/>
      <c r="I36" s="77" t="s">
        <v>1010</v>
      </c>
    </row>
    <row r="37" spans="1:12" ht="11.25" customHeight="1">
      <c r="A37" s="12"/>
      <c r="B37" s="1959" t="s">
        <v>274</v>
      </c>
      <c r="C37" s="1920"/>
      <c r="D37" s="140" t="s">
        <v>1011</v>
      </c>
      <c r="E37" s="140" t="s">
        <v>1011</v>
      </c>
      <c r="F37" s="140" t="s">
        <v>1011</v>
      </c>
      <c r="G37" s="140" t="s">
        <v>1011</v>
      </c>
      <c r="H37" s="140" t="s">
        <v>1012</v>
      </c>
      <c r="I37" s="140" t="s">
        <v>1013</v>
      </c>
    </row>
    <row r="38" spans="1:12" ht="11.25" customHeight="1">
      <c r="A38" s="12"/>
      <c r="B38" s="1960" t="s">
        <v>1014</v>
      </c>
      <c r="C38" s="1961"/>
      <c r="D38" s="77"/>
      <c r="E38" s="77"/>
      <c r="F38" s="77"/>
      <c r="G38" s="77"/>
      <c r="H38" s="77"/>
      <c r="I38" s="77"/>
    </row>
    <row r="39" spans="1:12" ht="11.25" customHeight="1">
      <c r="A39" s="12"/>
      <c r="B39" s="601">
        <v>1</v>
      </c>
      <c r="C39" s="322" t="s">
        <v>1015</v>
      </c>
      <c r="D39" s="64">
        <v>415845.59284556803</v>
      </c>
      <c r="E39" s="64">
        <v>1343.63134853974</v>
      </c>
      <c r="F39" s="64">
        <v>416193.97424154799</v>
      </c>
      <c r="G39" s="64">
        <v>274.17949884262998</v>
      </c>
      <c r="H39" s="64">
        <v>1.1807698044699999</v>
      </c>
      <c r="I39" s="630">
        <v>2.83519830715807E-4</v>
      </c>
      <c r="J39" s="44"/>
      <c r="L39" s="42"/>
    </row>
    <row r="40" spans="1:12" ht="11.25" customHeight="1">
      <c r="A40" s="12"/>
      <c r="B40" s="601">
        <v>2</v>
      </c>
      <c r="C40" s="322" t="s">
        <v>330</v>
      </c>
      <c r="D40" s="64">
        <v>35650.5074646578</v>
      </c>
      <c r="E40" s="64">
        <v>9417.5172603410392</v>
      </c>
      <c r="F40" s="64">
        <v>35654.229663235303</v>
      </c>
      <c r="G40" s="64">
        <v>3120.5260204073102</v>
      </c>
      <c r="H40" s="64">
        <v>755.19996479040503</v>
      </c>
      <c r="I40" s="630">
        <v>1.94765886070816</v>
      </c>
    </row>
    <row r="41" spans="1:12" ht="11.25" customHeight="1">
      <c r="A41" s="12"/>
      <c r="B41" s="601">
        <v>3</v>
      </c>
      <c r="C41" s="322" t="s">
        <v>331</v>
      </c>
      <c r="D41" s="64">
        <v>59662.892675554802</v>
      </c>
      <c r="E41" s="64">
        <v>2430.3075141835702</v>
      </c>
      <c r="F41" s="64">
        <v>59505.1110755548</v>
      </c>
      <c r="G41" s="64">
        <v>1030.4390881265199</v>
      </c>
      <c r="H41" s="64">
        <v>45.056497329895002</v>
      </c>
      <c r="I41" s="630">
        <v>7.4429813899547101E-2</v>
      </c>
    </row>
    <row r="42" spans="1:12" ht="11.25" customHeight="1">
      <c r="A42" s="12"/>
      <c r="B42" s="601">
        <v>4</v>
      </c>
      <c r="C42" s="322" t="s">
        <v>332</v>
      </c>
      <c r="D42" s="64">
        <v>41635.655647713698</v>
      </c>
      <c r="E42" s="64">
        <v>100.422022</v>
      </c>
      <c r="F42" s="64">
        <v>41635.655647713698</v>
      </c>
      <c r="G42" s="64">
        <v>20.084403999999999</v>
      </c>
      <c r="H42" s="108"/>
      <c r="I42" s="630"/>
    </row>
    <row r="43" spans="1:12" ht="11.25" customHeight="1">
      <c r="A43" s="12"/>
      <c r="B43" s="601">
        <v>5</v>
      </c>
      <c r="C43" s="322" t="s">
        <v>333</v>
      </c>
      <c r="D43" s="64">
        <v>454.64118782474998</v>
      </c>
      <c r="E43" s="108"/>
      <c r="F43" s="64">
        <v>454.64118782474998</v>
      </c>
      <c r="G43" s="64"/>
      <c r="H43" s="108"/>
      <c r="I43" s="630"/>
    </row>
    <row r="44" spans="1:12" ht="11.25" customHeight="1">
      <c r="A44" s="12"/>
      <c r="B44" s="601">
        <v>6</v>
      </c>
      <c r="C44" s="322" t="s">
        <v>334</v>
      </c>
      <c r="D44" s="64">
        <v>13455.976647051</v>
      </c>
      <c r="E44" s="64">
        <v>43760.491828881903</v>
      </c>
      <c r="F44" s="64">
        <v>17036.887713856999</v>
      </c>
      <c r="G44" s="64">
        <v>14621.131995186</v>
      </c>
      <c r="H44" s="64">
        <v>9167.2362835807708</v>
      </c>
      <c r="I44" s="630">
        <v>28.957074282704301</v>
      </c>
    </row>
    <row r="45" spans="1:12" ht="11.25" customHeight="1">
      <c r="A45" s="12"/>
      <c r="B45" s="601">
        <v>7</v>
      </c>
      <c r="C45" s="322" t="s">
        <v>335</v>
      </c>
      <c r="D45" s="64">
        <v>157836.45052876201</v>
      </c>
      <c r="E45" s="64">
        <v>30042.1810943276</v>
      </c>
      <c r="F45" s="64">
        <v>154155.87698042</v>
      </c>
      <c r="G45" s="64">
        <v>10552.040086528999</v>
      </c>
      <c r="H45" s="64">
        <v>113591.257357781</v>
      </c>
      <c r="I45" s="630">
        <v>68.965268567878894</v>
      </c>
    </row>
    <row r="46" spans="1:12" ht="11.25" customHeight="1">
      <c r="A46" s="12"/>
      <c r="B46" s="601">
        <v>8</v>
      </c>
      <c r="C46" s="322" t="s">
        <v>336</v>
      </c>
      <c r="D46" s="64">
        <v>48732.360905424597</v>
      </c>
      <c r="E46" s="64">
        <v>94591.814725959804</v>
      </c>
      <c r="F46" s="64">
        <v>47789.144291751501</v>
      </c>
      <c r="G46" s="64">
        <v>17801.860738363699</v>
      </c>
      <c r="H46" s="64">
        <v>48923.928924825697</v>
      </c>
      <c r="I46" s="630">
        <v>74.589387527089997</v>
      </c>
    </row>
    <row r="47" spans="1:12" ht="11.25" customHeight="1">
      <c r="A47" s="12"/>
      <c r="B47" s="601">
        <v>9</v>
      </c>
      <c r="C47" s="322" t="s">
        <v>337</v>
      </c>
      <c r="D47" s="64">
        <v>121854.267843137</v>
      </c>
      <c r="E47" s="64">
        <v>23000.898597867901</v>
      </c>
      <c r="F47" s="64">
        <v>121359.989345642</v>
      </c>
      <c r="G47" s="64">
        <v>8317.9937488448104</v>
      </c>
      <c r="H47" s="64">
        <v>51464.988250220798</v>
      </c>
      <c r="I47" s="630">
        <v>39.686758709627902</v>
      </c>
    </row>
    <row r="48" spans="1:12" ht="11.25" customHeight="1">
      <c r="A48" s="12"/>
      <c r="B48" s="601">
        <v>10</v>
      </c>
      <c r="C48" s="322" t="s">
        <v>338</v>
      </c>
      <c r="D48" s="64">
        <v>1939.09203998114</v>
      </c>
      <c r="E48" s="64">
        <v>69.685048110484999</v>
      </c>
      <c r="F48" s="64">
        <v>1930.0874087598399</v>
      </c>
      <c r="G48" s="64">
        <v>32.277736105987501</v>
      </c>
      <c r="H48" s="64">
        <v>2624.5336219790202</v>
      </c>
      <c r="I48" s="630">
        <v>133.743387607838</v>
      </c>
    </row>
    <row r="49" spans="1:9" ht="11.25" customHeight="1">
      <c r="A49" s="12"/>
      <c r="B49" s="601">
        <v>11</v>
      </c>
      <c r="C49" s="322" t="s">
        <v>339</v>
      </c>
      <c r="D49" s="64">
        <v>903.58638813457503</v>
      </c>
      <c r="E49" s="64"/>
      <c r="F49" s="64">
        <v>903.58638813457503</v>
      </c>
      <c r="G49" s="64"/>
      <c r="H49" s="64">
        <v>1355.3795779432301</v>
      </c>
      <c r="I49" s="630">
        <v>149.99999952869601</v>
      </c>
    </row>
    <row r="50" spans="1:9" ht="11.25" customHeight="1">
      <c r="A50" s="12"/>
      <c r="B50" s="601">
        <v>12</v>
      </c>
      <c r="C50" s="322" t="s">
        <v>340</v>
      </c>
      <c r="D50" s="64">
        <v>43887.8833983574</v>
      </c>
      <c r="E50" s="108"/>
      <c r="F50" s="64">
        <v>43887.8833983574</v>
      </c>
      <c r="G50" s="64"/>
      <c r="H50" s="64">
        <v>4388.7881300161998</v>
      </c>
      <c r="I50" s="630">
        <v>9.9999995219192108</v>
      </c>
    </row>
    <row r="51" spans="1:9" ht="11.25" customHeight="1">
      <c r="A51" s="12"/>
      <c r="B51" s="190">
        <v>13</v>
      </c>
      <c r="C51" s="322" t="s">
        <v>1016</v>
      </c>
      <c r="D51" s="110"/>
      <c r="E51" s="110"/>
      <c r="F51" s="96"/>
      <c r="G51" s="110"/>
      <c r="H51" s="110"/>
      <c r="I51" s="630"/>
    </row>
    <row r="52" spans="1:9" ht="11.25" customHeight="1">
      <c r="A52" s="12"/>
      <c r="B52" s="601">
        <v>14</v>
      </c>
      <c r="C52" s="322" t="s">
        <v>341</v>
      </c>
      <c r="D52" s="64">
        <v>1089.0814270000001</v>
      </c>
      <c r="E52" s="108"/>
      <c r="F52" s="64">
        <v>1089.0814270000001</v>
      </c>
      <c r="G52" s="64"/>
      <c r="H52" s="64">
        <v>232.30435399999999</v>
      </c>
      <c r="I52" s="630">
        <v>21.3303016873503</v>
      </c>
    </row>
    <row r="53" spans="1:9" ht="11.25" customHeight="1">
      <c r="A53" s="12"/>
      <c r="B53" s="601">
        <v>15</v>
      </c>
      <c r="C53" s="322" t="s">
        <v>1017</v>
      </c>
      <c r="D53" s="64">
        <v>24572.183886566501</v>
      </c>
      <c r="E53" s="108"/>
      <c r="F53" s="64">
        <v>24572.183886566501</v>
      </c>
      <c r="G53" s="64"/>
      <c r="H53" s="64">
        <v>54602.399346566497</v>
      </c>
      <c r="I53" s="630">
        <v>222.21223639962</v>
      </c>
    </row>
    <row r="54" spans="1:9" ht="11.25" customHeight="1">
      <c r="A54" s="12"/>
      <c r="B54" s="601">
        <v>16</v>
      </c>
      <c r="C54" s="322" t="s">
        <v>1018</v>
      </c>
      <c r="D54" s="64">
        <v>24949.490917760901</v>
      </c>
      <c r="E54" s="108"/>
      <c r="F54" s="64">
        <v>24949.490917760901</v>
      </c>
      <c r="G54" s="64"/>
      <c r="H54" s="64">
        <v>11580.515247650101</v>
      </c>
      <c r="I54" s="630">
        <v>46.4158378454377</v>
      </c>
    </row>
    <row r="55" spans="1:9" s="117" customFormat="1" ht="11.25" customHeight="1">
      <c r="A55" s="116"/>
      <c r="B55" s="1131">
        <v>17</v>
      </c>
      <c r="C55" s="1132" t="s">
        <v>1019</v>
      </c>
      <c r="D55" s="828">
        <v>992469.66380349395</v>
      </c>
      <c r="E55" s="828">
        <v>204756.94944021199</v>
      </c>
      <c r="F55" s="828">
        <v>991117.823574126</v>
      </c>
      <c r="G55" s="828">
        <v>55770.533316405897</v>
      </c>
      <c r="H55" s="828">
        <v>298732.76832648797</v>
      </c>
      <c r="I55" s="1133">
        <v>28.535303345409599</v>
      </c>
    </row>
    <row r="56" spans="1:9" ht="11.25" customHeight="1">
      <c r="A56" s="12"/>
    </row>
    <row r="57" spans="1:9" ht="11.25" customHeight="1">
      <c r="A57" s="12"/>
    </row>
    <row r="58" spans="1:9" ht="11.25" customHeight="1">
      <c r="A58" s="12"/>
    </row>
    <row r="59" spans="1:9" ht="11.25" customHeight="1">
      <c r="A59" s="12"/>
    </row>
    <row r="60" spans="1:9" ht="11.25" customHeight="1">
      <c r="A60" s="12"/>
    </row>
    <row r="61" spans="1:9" ht="11.25" customHeight="1">
      <c r="A61" s="12"/>
    </row>
    <row r="62" spans="1:9" ht="11.25" customHeight="1">
      <c r="A62" s="12"/>
    </row>
    <row r="63" spans="1:9" ht="11.25" customHeight="1">
      <c r="A63" s="12"/>
    </row>
    <row r="64" spans="1:9" ht="11.25" customHeight="1">
      <c r="A64" s="12"/>
    </row>
    <row r="65" spans="1:1" ht="11.25" customHeight="1">
      <c r="A65" s="12"/>
    </row>
    <row r="66" spans="1:1" ht="11.25" customHeight="1">
      <c r="A66" s="12"/>
    </row>
    <row r="67" spans="1:1" ht="11.25" customHeight="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92" spans="1:1">
      <c r="A92" s="21"/>
    </row>
    <row r="93" spans="1:1">
      <c r="A93" s="21"/>
    </row>
    <row r="94" spans="1:1">
      <c r="A94" s="2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24"/>
    </row>
    <row r="104" spans="1:1">
      <c r="A104" s="24"/>
    </row>
    <row r="105" spans="1:1">
      <c r="A105" s="24"/>
    </row>
    <row r="106" spans="1:1">
      <c r="A106" s="24"/>
    </row>
    <row r="107" spans="1:1">
      <c r="A107" s="24"/>
    </row>
    <row r="108" spans="1:1">
      <c r="A108" s="24"/>
    </row>
    <row r="109" spans="1:1">
      <c r="A109" s="24"/>
    </row>
    <row r="110" spans="1:1">
      <c r="A110" s="24"/>
    </row>
  </sheetData>
  <mergeCells count="14">
    <mergeCell ref="B34:C34"/>
    <mergeCell ref="B3:H3"/>
    <mergeCell ref="D11:E11"/>
    <mergeCell ref="F11:G11"/>
    <mergeCell ref="H11:I11"/>
    <mergeCell ref="B10:C10"/>
    <mergeCell ref="B13:C13"/>
    <mergeCell ref="B14:C14"/>
    <mergeCell ref="B7:I7"/>
    <mergeCell ref="B37:C37"/>
    <mergeCell ref="B38:C38"/>
    <mergeCell ref="D35:E35"/>
    <mergeCell ref="F35:G35"/>
    <mergeCell ref="H35:I35"/>
  </mergeCells>
  <hyperlinks>
    <hyperlink ref="B3" location="Contents!A1" display="Back to index page" xr:uid="{00000000-0004-0000-1700-000000000000}"/>
    <hyperlink ref="B3:H3" location="CONTENTS!A1" display="Back to contents page" xr:uid="{00000000-0004-0000-1700-000001000000}"/>
  </hyperlinks>
  <pageMargins left="0.23622047244094491" right="0.23622047244094491" top="0.74803149606299213" bottom="0.74803149606299213" header="0.31496062992125984" footer="0.31496062992125984"/>
  <pageSetup paperSize="9" scale="66" orientation="landscape" r:id="rId1"/>
  <rowBreaks count="1" manualBreakCount="1">
    <brk id="5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2">
    <tabColor rgb="FF007272"/>
  </sheetPr>
  <dimension ref="B1:AE93"/>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53.5703125" style="31" customWidth="1"/>
    <col min="4" max="18" width="8.42578125" style="31" customWidth="1"/>
    <col min="19" max="19" width="9.140625" style="31" customWidth="1"/>
    <col min="20" max="20" width="8.42578125" style="31" customWidth="1"/>
    <col min="21" max="21" width="8.7109375" style="31" customWidth="1"/>
    <col min="22" max="16384" width="11.42578125" style="31"/>
  </cols>
  <sheetData>
    <row r="1" spans="2:31" s="10" customFormat="1" ht="11.25" customHeight="1">
      <c r="B1" s="7"/>
      <c r="C1" s="7"/>
      <c r="D1" s="8"/>
      <c r="E1" s="8"/>
      <c r="F1" s="8"/>
      <c r="G1" s="8"/>
      <c r="H1" s="8"/>
      <c r="I1" s="8"/>
      <c r="J1" s="8"/>
      <c r="K1" s="8"/>
      <c r="L1" s="8"/>
      <c r="M1" s="8"/>
      <c r="N1" s="8"/>
      <c r="O1" s="8"/>
      <c r="P1" s="8"/>
      <c r="Q1" s="8"/>
      <c r="R1" s="8"/>
      <c r="S1" s="8"/>
      <c r="T1" s="8"/>
    </row>
    <row r="2" spans="2:31" s="10" customFormat="1" ht="5.25" customHeight="1">
      <c r="B2" s="7"/>
      <c r="C2" s="7"/>
      <c r="D2" s="8"/>
      <c r="E2" s="8"/>
      <c r="F2" s="9"/>
      <c r="G2" s="9"/>
      <c r="H2" s="9"/>
    </row>
    <row r="3" spans="2:31" s="12" customFormat="1" ht="12.75" customHeight="1">
      <c r="B3" s="1885" t="s">
        <v>269</v>
      </c>
      <c r="C3" s="1892"/>
      <c r="D3" s="1892"/>
      <c r="E3" s="1892"/>
      <c r="F3" s="1892"/>
      <c r="G3" s="1892"/>
      <c r="H3" s="1892"/>
      <c r="I3" s="1892"/>
      <c r="J3" s="1892"/>
      <c r="K3" s="1892"/>
    </row>
    <row r="4" spans="2:31" s="10" customFormat="1" ht="5.25" customHeight="1">
      <c r="B4" s="7"/>
      <c r="C4" s="7"/>
      <c r="D4" s="8"/>
      <c r="E4" s="8"/>
      <c r="F4" s="9"/>
      <c r="G4" s="9"/>
      <c r="H4" s="9"/>
      <c r="J4" s="7"/>
      <c r="K4" s="7"/>
    </row>
    <row r="5" spans="2:31" s="6" customFormat="1" ht="15.75" customHeight="1">
      <c r="B5" s="1815" t="s">
        <v>1020</v>
      </c>
    </row>
    <row r="6" spans="2:31" ht="11.25" customHeight="1">
      <c r="B6" s="16"/>
    </row>
    <row r="7" spans="2:31" s="3" customFormat="1" ht="22.5" customHeight="1">
      <c r="B7" s="1927" t="s">
        <v>1021</v>
      </c>
      <c r="C7" s="1967"/>
      <c r="D7" s="1967"/>
      <c r="E7" s="1967"/>
      <c r="F7" s="1967"/>
      <c r="G7" s="1967"/>
      <c r="H7" s="1967"/>
      <c r="I7" s="1967"/>
      <c r="J7" s="1967"/>
      <c r="K7" s="1967"/>
      <c r="L7" s="1967"/>
      <c r="M7" s="1967"/>
      <c r="N7" s="1967"/>
      <c r="O7" s="1967"/>
      <c r="P7" s="1967"/>
      <c r="Q7" s="1967"/>
      <c r="R7" s="1967"/>
      <c r="S7" s="1878"/>
      <c r="T7" s="1878"/>
    </row>
    <row r="8" spans="2:31" s="3" customFormat="1" ht="11.25" customHeight="1">
      <c r="B8" s="328"/>
      <c r="C8" s="403"/>
      <c r="D8" s="403"/>
      <c r="E8" s="403"/>
      <c r="F8" s="403"/>
      <c r="G8" s="403"/>
      <c r="H8" s="403"/>
      <c r="I8" s="403"/>
      <c r="J8" s="403"/>
      <c r="K8" s="403"/>
      <c r="L8" s="403"/>
      <c r="M8" s="403"/>
      <c r="N8" s="403"/>
      <c r="O8" s="403"/>
      <c r="P8" s="403"/>
      <c r="Q8" s="403"/>
      <c r="R8" s="403"/>
      <c r="S8" s="564"/>
      <c r="T8" s="564"/>
    </row>
    <row r="9" spans="2:31" s="3" customFormat="1" ht="11.25" customHeight="1">
      <c r="B9" s="328"/>
      <c r="C9" s="403"/>
      <c r="D9" s="403"/>
      <c r="E9" s="403"/>
      <c r="F9" s="403"/>
      <c r="G9" s="403"/>
      <c r="H9" s="403"/>
      <c r="I9" s="403"/>
      <c r="J9" s="403"/>
      <c r="K9" s="403"/>
      <c r="L9" s="403"/>
      <c r="M9" s="403"/>
      <c r="N9" s="403"/>
      <c r="O9" s="403"/>
      <c r="P9" s="403"/>
      <c r="Q9" s="403"/>
      <c r="R9" s="403"/>
      <c r="S9" s="564"/>
      <c r="T9" s="564"/>
    </row>
    <row r="10" spans="2:31" s="589" customFormat="1" ht="11.25" customHeight="1">
      <c r="B10" s="1965" t="s">
        <v>2104</v>
      </c>
      <c r="C10" s="1966"/>
      <c r="D10" s="1781" t="s">
        <v>522</v>
      </c>
      <c r="E10" s="1781" t="s">
        <v>392</v>
      </c>
      <c r="F10" s="1781" t="s">
        <v>393</v>
      </c>
      <c r="G10" s="1781" t="s">
        <v>523</v>
      </c>
      <c r="H10" s="1781" t="s">
        <v>524</v>
      </c>
      <c r="I10" s="1781" t="s">
        <v>525</v>
      </c>
      <c r="J10" s="1781" t="s">
        <v>526</v>
      </c>
      <c r="K10" s="1781" t="s">
        <v>527</v>
      </c>
      <c r="L10" s="1781" t="s">
        <v>560</v>
      </c>
      <c r="M10" s="1781" t="s">
        <v>561</v>
      </c>
      <c r="N10" s="1781" t="s">
        <v>562</v>
      </c>
      <c r="O10" s="1781" t="s">
        <v>563</v>
      </c>
      <c r="P10" s="1781" t="s">
        <v>595</v>
      </c>
      <c r="Q10" s="1781" t="s">
        <v>596</v>
      </c>
      <c r="R10" s="1781" t="s">
        <v>1022</v>
      </c>
      <c r="S10" s="1781" t="s">
        <v>1023</v>
      </c>
      <c r="T10" s="1781" t="s">
        <v>1024</v>
      </c>
    </row>
    <row r="11" spans="2:31" ht="11.25" customHeight="1">
      <c r="D11" s="1964" t="s">
        <v>388</v>
      </c>
      <c r="E11" s="1953"/>
      <c r="F11" s="1953"/>
      <c r="G11" s="1953"/>
      <c r="H11" s="1953"/>
      <c r="I11" s="1953"/>
      <c r="J11" s="1953"/>
      <c r="K11" s="1953"/>
      <c r="L11" s="1953"/>
      <c r="M11" s="1953"/>
      <c r="N11" s="1953"/>
      <c r="O11" s="1953"/>
      <c r="P11" s="1953"/>
      <c r="Q11" s="1953"/>
      <c r="R11" s="109"/>
      <c r="T11" s="113" t="s">
        <v>542</v>
      </c>
    </row>
    <row r="12" spans="2:31" ht="11.25" customHeight="1">
      <c r="B12" s="1963" t="s">
        <v>274</v>
      </c>
      <c r="C12" s="1934"/>
      <c r="D12" s="310" t="s">
        <v>1025</v>
      </c>
      <c r="E12" s="310" t="s">
        <v>1026</v>
      </c>
      <c r="F12" s="310" t="s">
        <v>1027</v>
      </c>
      <c r="G12" s="310" t="s">
        <v>1028</v>
      </c>
      <c r="H12" s="310" t="s">
        <v>1029</v>
      </c>
      <c r="I12" s="310" t="s">
        <v>1030</v>
      </c>
      <c r="J12" s="310" t="s">
        <v>1031</v>
      </c>
      <c r="K12" s="310" t="s">
        <v>1032</v>
      </c>
      <c r="L12" s="310" t="s">
        <v>1033</v>
      </c>
      <c r="M12" s="310" t="s">
        <v>939</v>
      </c>
      <c r="N12" s="310" t="s">
        <v>589</v>
      </c>
      <c r="O12" s="310" t="s">
        <v>1034</v>
      </c>
      <c r="P12" s="310" t="s">
        <v>1035</v>
      </c>
      <c r="Q12" s="310" t="s">
        <v>1036</v>
      </c>
      <c r="R12" s="138" t="s">
        <v>1037</v>
      </c>
      <c r="S12" s="140" t="s">
        <v>1002</v>
      </c>
      <c r="T12" s="138" t="s">
        <v>1038</v>
      </c>
    </row>
    <row r="13" spans="2:31" s="40" customFormat="1" ht="11.25" customHeight="1">
      <c r="B13" s="1779">
        <v>1</v>
      </c>
      <c r="C13" s="1778" t="s">
        <v>1015</v>
      </c>
      <c r="D13" s="1780">
        <v>594610.92914751696</v>
      </c>
      <c r="E13" s="1780"/>
      <c r="F13" s="1780"/>
      <c r="G13" s="1780"/>
      <c r="H13" s="1780">
        <v>435.450853</v>
      </c>
      <c r="I13" s="1780"/>
      <c r="J13" s="1780">
        <v>0.156801</v>
      </c>
      <c r="K13" s="1780"/>
      <c r="L13" s="1780"/>
      <c r="M13" s="1780"/>
      <c r="N13" s="1780"/>
      <c r="O13" s="1780">
        <v>0.42900839572799998</v>
      </c>
      <c r="P13" s="1780"/>
      <c r="Q13" s="1780"/>
      <c r="R13" s="1780"/>
      <c r="S13" s="1780">
        <v>595046.965809913</v>
      </c>
      <c r="T13" s="1780"/>
      <c r="V13" s="1561"/>
      <c r="W13" s="1561"/>
      <c r="X13" s="1561"/>
      <c r="Y13" s="1561"/>
      <c r="Z13" s="1561"/>
      <c r="AA13" s="1561"/>
      <c r="AB13" s="1561"/>
      <c r="AC13" s="1561"/>
      <c r="AD13" s="1561"/>
      <c r="AE13" s="1561"/>
    </row>
    <row r="14" spans="2:31" ht="11.25" customHeight="1">
      <c r="B14" s="37">
        <v>2</v>
      </c>
      <c r="C14" s="321" t="s">
        <v>1039</v>
      </c>
      <c r="D14" s="51">
        <v>36037.565292734304</v>
      </c>
      <c r="E14" s="51"/>
      <c r="F14" s="51"/>
      <c r="G14" s="51"/>
      <c r="H14" s="51">
        <v>2720.4275312751402</v>
      </c>
      <c r="I14" s="51"/>
      <c r="J14" s="51"/>
      <c r="K14" s="51"/>
      <c r="L14" s="51"/>
      <c r="M14" s="51"/>
      <c r="N14" s="51"/>
      <c r="O14" s="51">
        <v>21.93638</v>
      </c>
      <c r="P14" s="51"/>
      <c r="Q14" s="51"/>
      <c r="R14" s="51"/>
      <c r="S14" s="51">
        <v>38779.929204009401</v>
      </c>
      <c r="T14" s="51"/>
      <c r="V14"/>
      <c r="W14"/>
      <c r="X14"/>
      <c r="Y14"/>
      <c r="Z14"/>
      <c r="AA14"/>
      <c r="AB14"/>
      <c r="AC14"/>
      <c r="AD14"/>
      <c r="AE14"/>
    </row>
    <row r="15" spans="2:31" ht="11.25" customHeight="1">
      <c r="B15" s="37">
        <v>3</v>
      </c>
      <c r="C15" s="321" t="s">
        <v>331</v>
      </c>
      <c r="D15" s="51">
        <v>71940.388242000001</v>
      </c>
      <c r="E15" s="51"/>
      <c r="F15" s="51"/>
      <c r="G15" s="51"/>
      <c r="H15" s="51">
        <v>18.798426059345999</v>
      </c>
      <c r="I15" s="51"/>
      <c r="J15" s="51">
        <v>99.481920391438194</v>
      </c>
      <c r="K15" s="51"/>
      <c r="L15" s="51"/>
      <c r="M15" s="51"/>
      <c r="N15" s="51"/>
      <c r="O15" s="51"/>
      <c r="P15" s="51"/>
      <c r="Q15" s="51"/>
      <c r="R15" s="51"/>
      <c r="S15" s="51">
        <v>72058.668588450804</v>
      </c>
      <c r="T15" s="51"/>
      <c r="V15"/>
      <c r="W15"/>
      <c r="X15"/>
      <c r="Y15"/>
      <c r="Z15"/>
      <c r="AA15"/>
      <c r="AB15"/>
      <c r="AC15"/>
      <c r="AD15"/>
      <c r="AE15"/>
    </row>
    <row r="16" spans="2:31" ht="11.25" customHeight="1">
      <c r="B16" s="37">
        <v>4</v>
      </c>
      <c r="C16" s="321" t="s">
        <v>332</v>
      </c>
      <c r="D16" s="51">
        <v>49984.219371481202</v>
      </c>
      <c r="E16" s="51"/>
      <c r="F16" s="51"/>
      <c r="G16" s="51"/>
      <c r="H16" s="51"/>
      <c r="I16" s="51"/>
      <c r="J16" s="51"/>
      <c r="K16" s="51"/>
      <c r="L16" s="51"/>
      <c r="M16" s="51"/>
      <c r="N16" s="51"/>
      <c r="O16" s="51"/>
      <c r="P16" s="51"/>
      <c r="Q16" s="51"/>
      <c r="R16" s="51"/>
      <c r="S16" s="51">
        <v>49984.219371481202</v>
      </c>
      <c r="T16" s="51"/>
      <c r="V16"/>
      <c r="W16"/>
      <c r="X16"/>
      <c r="Y16"/>
      <c r="Z16"/>
      <c r="AA16"/>
      <c r="AB16"/>
      <c r="AC16"/>
      <c r="AD16"/>
      <c r="AE16"/>
    </row>
    <row r="17" spans="2:31" ht="11.25" customHeight="1">
      <c r="B17" s="37">
        <v>5</v>
      </c>
      <c r="C17" s="321" t="s">
        <v>333</v>
      </c>
      <c r="D17" s="51">
        <v>123.86083834970999</v>
      </c>
      <c r="E17" s="51"/>
      <c r="F17" s="51"/>
      <c r="G17" s="51"/>
      <c r="H17" s="51"/>
      <c r="I17" s="51"/>
      <c r="J17" s="51"/>
      <c r="K17" s="51"/>
      <c r="L17" s="51"/>
      <c r="M17" s="51"/>
      <c r="N17" s="51"/>
      <c r="O17" s="51"/>
      <c r="P17" s="51"/>
      <c r="Q17" s="51"/>
      <c r="R17" s="51"/>
      <c r="S17" s="51">
        <v>123.86083834970999</v>
      </c>
      <c r="T17" s="51"/>
      <c r="V17"/>
      <c r="W17"/>
      <c r="X17"/>
      <c r="Y17"/>
      <c r="Z17"/>
      <c r="AA17"/>
      <c r="AB17"/>
      <c r="AC17"/>
      <c r="AD17"/>
      <c r="AE17"/>
    </row>
    <row r="18" spans="2:31" ht="11.25" customHeight="1">
      <c r="B18" s="37">
        <v>6</v>
      </c>
      <c r="C18" s="321" t="s">
        <v>334</v>
      </c>
      <c r="D18" s="51">
        <v>432.38826399999999</v>
      </c>
      <c r="E18" s="51"/>
      <c r="F18" s="51"/>
      <c r="G18" s="51"/>
      <c r="H18" s="51">
        <v>21432.708221241501</v>
      </c>
      <c r="I18" s="51"/>
      <c r="J18" s="51">
        <v>7531.5113961815396</v>
      </c>
      <c r="K18" s="51"/>
      <c r="L18" s="51"/>
      <c r="M18" s="51">
        <v>392.68992621052701</v>
      </c>
      <c r="N18" s="51">
        <v>2.7399879999999999</v>
      </c>
      <c r="O18" s="51"/>
      <c r="P18" s="51"/>
      <c r="Q18" s="51"/>
      <c r="R18" s="51">
        <v>-388.60359999999997</v>
      </c>
      <c r="S18" s="51">
        <v>29403.434195633599</v>
      </c>
      <c r="T18" s="51"/>
      <c r="V18"/>
      <c r="W18"/>
      <c r="X18"/>
      <c r="Y18"/>
      <c r="Z18"/>
      <c r="AA18"/>
      <c r="AB18"/>
      <c r="AC18"/>
      <c r="AD18"/>
      <c r="AE18"/>
    </row>
    <row r="19" spans="2:31" ht="11.25" customHeight="1">
      <c r="B19" s="37">
        <v>7</v>
      </c>
      <c r="C19" s="321" t="s">
        <v>1040</v>
      </c>
      <c r="D19" s="51">
        <v>9613.4931620000007</v>
      </c>
      <c r="E19" s="51"/>
      <c r="F19" s="51"/>
      <c r="G19" s="51"/>
      <c r="H19" s="51">
        <v>5725.5364342577504</v>
      </c>
      <c r="I19" s="51">
        <v>32955.561970000002</v>
      </c>
      <c r="J19" s="51">
        <v>409.79015679234601</v>
      </c>
      <c r="K19" s="51"/>
      <c r="L19" s="51"/>
      <c r="M19" s="51">
        <v>117265.975621142</v>
      </c>
      <c r="N19" s="51"/>
      <c r="O19" s="51"/>
      <c r="P19" s="51"/>
      <c r="Q19" s="51"/>
      <c r="R19" s="51"/>
      <c r="S19" s="51">
        <v>165970.35734419199</v>
      </c>
      <c r="T19" s="51">
        <v>163281.35734419199</v>
      </c>
      <c r="U19" s="1077"/>
      <c r="V19"/>
      <c r="W19"/>
      <c r="X19"/>
      <c r="Y19"/>
      <c r="Z19"/>
      <c r="AA19"/>
      <c r="AB19"/>
      <c r="AC19"/>
      <c r="AD19"/>
      <c r="AE19"/>
    </row>
    <row r="20" spans="2:31" ht="11.25" customHeight="1">
      <c r="B20" s="37">
        <v>8</v>
      </c>
      <c r="C20" s="321" t="s">
        <v>336</v>
      </c>
      <c r="D20" s="51">
        <v>1.9000000000000001E-5</v>
      </c>
      <c r="E20" s="51"/>
      <c r="F20" s="51"/>
      <c r="G20" s="51"/>
      <c r="H20" s="51"/>
      <c r="I20" s="51"/>
      <c r="J20" s="51"/>
      <c r="K20" s="51"/>
      <c r="L20" s="51">
        <v>74094.392645955595</v>
      </c>
      <c r="M20" s="51">
        <v>64.129055070563993</v>
      </c>
      <c r="N20" s="51"/>
      <c r="O20" s="51"/>
      <c r="P20" s="51"/>
      <c r="Q20" s="51"/>
      <c r="R20" s="51"/>
      <c r="S20" s="51">
        <v>74158.521720026096</v>
      </c>
      <c r="T20" s="51">
        <v>74158.521720026096</v>
      </c>
      <c r="V20" s="1617"/>
      <c r="W20"/>
      <c r="X20"/>
      <c r="Y20"/>
      <c r="Z20"/>
      <c r="AA20"/>
      <c r="AB20"/>
      <c r="AC20"/>
      <c r="AD20"/>
      <c r="AE20"/>
    </row>
    <row r="21" spans="2:31" ht="11.25" customHeight="1">
      <c r="B21" s="37">
        <v>9</v>
      </c>
      <c r="C21" s="321" t="s">
        <v>337</v>
      </c>
      <c r="D21" s="51"/>
      <c r="E21" s="51"/>
      <c r="F21" s="51"/>
      <c r="G21" s="51"/>
      <c r="H21" s="51"/>
      <c r="I21" s="51">
        <v>128931.586057472</v>
      </c>
      <c r="J21" s="51">
        <v>314.13122640761401</v>
      </c>
      <c r="K21" s="51"/>
      <c r="L21" s="51">
        <v>2214.395771</v>
      </c>
      <c r="M21" s="51">
        <v>963.77771983740001</v>
      </c>
      <c r="N21" s="51">
        <v>3955.1760504743002</v>
      </c>
      <c r="O21" s="51"/>
      <c r="P21" s="51"/>
      <c r="Q21" s="51"/>
      <c r="R21" s="51"/>
      <c r="S21" s="51">
        <v>136379.06682519201</v>
      </c>
      <c r="T21" s="51">
        <v>136379.06682519201</v>
      </c>
      <c r="V21"/>
      <c r="W21"/>
      <c r="X21"/>
      <c r="Y21"/>
      <c r="Z21"/>
      <c r="AA21"/>
      <c r="AB21"/>
      <c r="AC21"/>
      <c r="AD21"/>
      <c r="AE21"/>
    </row>
    <row r="22" spans="2:31" ht="11.25" customHeight="1">
      <c r="B22" s="37">
        <v>10</v>
      </c>
      <c r="C22" s="321" t="s">
        <v>338</v>
      </c>
      <c r="D22" s="51"/>
      <c r="E22" s="51"/>
      <c r="F22" s="51"/>
      <c r="G22" s="51"/>
      <c r="H22" s="51">
        <v>3.2772190000000001</v>
      </c>
      <c r="I22" s="51"/>
      <c r="J22" s="51"/>
      <c r="K22" s="51"/>
      <c r="L22" s="51"/>
      <c r="M22" s="51">
        <v>687.31263111810199</v>
      </c>
      <c r="N22" s="51">
        <v>1796.1009882907699</v>
      </c>
      <c r="O22" s="51"/>
      <c r="P22" s="51"/>
      <c r="Q22" s="51"/>
      <c r="R22" s="51"/>
      <c r="S22" s="51">
        <v>2486.6908384088802</v>
      </c>
      <c r="T22" s="51">
        <v>2486.6908384088802</v>
      </c>
      <c r="V22" s="1617"/>
      <c r="W22"/>
      <c r="X22"/>
      <c r="Y22"/>
      <c r="Z22"/>
      <c r="AA22"/>
      <c r="AB22"/>
      <c r="AC22"/>
      <c r="AD22"/>
      <c r="AE22"/>
    </row>
    <row r="23" spans="2:31" ht="11.25" customHeight="1">
      <c r="B23" s="37">
        <v>11</v>
      </c>
      <c r="C23" s="321" t="s">
        <v>339</v>
      </c>
      <c r="D23" s="51"/>
      <c r="E23" s="51"/>
      <c r="F23" s="51"/>
      <c r="G23" s="51"/>
      <c r="H23" s="51"/>
      <c r="I23" s="51"/>
      <c r="J23" s="51"/>
      <c r="K23" s="51"/>
      <c r="L23" s="51"/>
      <c r="M23" s="51"/>
      <c r="N23" s="51">
        <v>886.43922021410799</v>
      </c>
      <c r="O23" s="51"/>
      <c r="P23" s="51"/>
      <c r="Q23" s="51"/>
      <c r="R23" s="51"/>
      <c r="S23" s="51">
        <v>886.43922021410799</v>
      </c>
      <c r="T23" s="51">
        <v>886.43922021410799</v>
      </c>
      <c r="V23"/>
      <c r="W23"/>
      <c r="X23"/>
      <c r="Y23"/>
      <c r="Z23"/>
      <c r="AA23"/>
      <c r="AB23"/>
      <c r="AC23"/>
      <c r="AD23"/>
      <c r="AE23"/>
    </row>
    <row r="24" spans="2:31" ht="11.25" customHeight="1">
      <c r="B24" s="37">
        <v>12</v>
      </c>
      <c r="C24" s="321" t="s">
        <v>340</v>
      </c>
      <c r="D24" s="51"/>
      <c r="E24" s="51"/>
      <c r="F24" s="51"/>
      <c r="G24" s="51">
        <v>46886.631564150201</v>
      </c>
      <c r="H24" s="51"/>
      <c r="I24" s="51"/>
      <c r="J24" s="51"/>
      <c r="K24" s="51"/>
      <c r="L24" s="51"/>
      <c r="M24" s="51"/>
      <c r="N24" s="51"/>
      <c r="O24" s="51"/>
      <c r="P24" s="51"/>
      <c r="Q24" s="51"/>
      <c r="R24" s="51"/>
      <c r="S24" s="51">
        <v>46886.631564150201</v>
      </c>
      <c r="T24" s="3"/>
      <c r="V24" s="1617"/>
      <c r="W24"/>
      <c r="X24"/>
      <c r="Y24"/>
      <c r="Z24"/>
      <c r="AA24"/>
      <c r="AB24"/>
      <c r="AC24"/>
      <c r="AD24"/>
      <c r="AE24"/>
    </row>
    <row r="25" spans="2:31" ht="11.25" customHeight="1">
      <c r="B25" s="257">
        <v>13</v>
      </c>
      <c r="C25" s="321" t="s">
        <v>1016</v>
      </c>
      <c r="D25" s="51"/>
      <c r="E25" s="51"/>
      <c r="F25" s="51"/>
      <c r="G25" s="51"/>
      <c r="H25" s="51"/>
      <c r="I25" s="51"/>
      <c r="J25" s="51"/>
      <c r="K25" s="51"/>
      <c r="L25" s="51"/>
      <c r="M25" s="51"/>
      <c r="N25" s="51"/>
      <c r="O25" s="51"/>
      <c r="P25" s="51"/>
      <c r="Q25" s="51"/>
      <c r="R25" s="51"/>
      <c r="S25" s="51"/>
      <c r="T25" s="51"/>
      <c r="V25"/>
      <c r="W25"/>
      <c r="X25"/>
      <c r="Y25"/>
      <c r="Z25"/>
      <c r="AA25"/>
      <c r="AB25"/>
      <c r="AC25"/>
      <c r="AD25"/>
      <c r="AE25"/>
    </row>
    <row r="26" spans="2:31" ht="11.25" customHeight="1">
      <c r="B26" s="37">
        <v>14</v>
      </c>
      <c r="C26" s="321" t="s">
        <v>341</v>
      </c>
      <c r="D26" s="51">
        <v>698.447</v>
      </c>
      <c r="E26" s="51"/>
      <c r="F26" s="51"/>
      <c r="G26" s="51">
        <v>258.40600000000001</v>
      </c>
      <c r="H26" s="51"/>
      <c r="I26" s="51"/>
      <c r="J26" s="51"/>
      <c r="K26" s="51"/>
      <c r="L26" s="51"/>
      <c r="M26" s="51">
        <v>163.41499999999999</v>
      </c>
      <c r="N26" s="51"/>
      <c r="O26" s="51"/>
      <c r="P26" s="51"/>
      <c r="Q26" s="51"/>
      <c r="R26" s="51"/>
      <c r="S26" s="51">
        <v>1120.268</v>
      </c>
      <c r="T26" s="51"/>
      <c r="V26"/>
      <c r="W26"/>
      <c r="X26"/>
      <c r="Y26"/>
      <c r="Z26"/>
      <c r="AA26"/>
      <c r="AB26"/>
      <c r="AC26"/>
      <c r="AD26"/>
      <c r="AE26"/>
    </row>
    <row r="27" spans="2:31" ht="11.25" customHeight="1">
      <c r="B27" s="37">
        <v>15</v>
      </c>
      <c r="C27" s="321" t="s">
        <v>1017</v>
      </c>
      <c r="D27" s="51"/>
      <c r="E27" s="51"/>
      <c r="F27" s="51"/>
      <c r="G27" s="51"/>
      <c r="H27" s="51"/>
      <c r="I27" s="51"/>
      <c r="J27" s="51"/>
      <c r="K27" s="51"/>
      <c r="L27" s="51"/>
      <c r="M27" s="51">
        <v>5176.3568980499804</v>
      </c>
      <c r="N27" s="51"/>
      <c r="O27" s="51">
        <v>20154.096246000001</v>
      </c>
      <c r="P27" s="51"/>
      <c r="Q27" s="51"/>
      <c r="R27" s="51"/>
      <c r="S27" s="51">
        <v>25330.45314405</v>
      </c>
      <c r="T27" s="51">
        <v>25330.45314405</v>
      </c>
      <c r="V27"/>
      <c r="W27"/>
      <c r="X27"/>
      <c r="Y27"/>
      <c r="Z27"/>
      <c r="AA27"/>
      <c r="AB27"/>
      <c r="AC27"/>
      <c r="AD27"/>
      <c r="AE27"/>
    </row>
    <row r="28" spans="2:31" ht="11.25" customHeight="1">
      <c r="B28" s="37">
        <v>16</v>
      </c>
      <c r="C28" s="287" t="s">
        <v>1018</v>
      </c>
      <c r="D28" s="51">
        <v>13425.1846049988</v>
      </c>
      <c r="E28" s="51"/>
      <c r="F28" s="51"/>
      <c r="G28" s="51"/>
      <c r="H28" s="51">
        <v>5.3078221308420002</v>
      </c>
      <c r="I28" s="51"/>
      <c r="J28" s="51"/>
      <c r="K28" s="51"/>
      <c r="L28" s="51"/>
      <c r="M28" s="51">
        <v>16354.184272295301</v>
      </c>
      <c r="N28" s="51"/>
      <c r="O28" s="51">
        <v>195.15058936340799</v>
      </c>
      <c r="P28" s="51"/>
      <c r="Q28" s="51"/>
      <c r="R28" s="51"/>
      <c r="S28" s="51">
        <v>29979.827288788299</v>
      </c>
      <c r="T28" s="51">
        <v>29979.827288788299</v>
      </c>
      <c r="V28"/>
      <c r="W28"/>
      <c r="X28"/>
      <c r="Y28"/>
      <c r="Z28"/>
      <c r="AA28"/>
      <c r="AB28"/>
      <c r="AC28"/>
      <c r="AD28"/>
      <c r="AE28"/>
    </row>
    <row r="29" spans="2:31" s="44" customFormat="1" ht="11.25" customHeight="1">
      <c r="B29" s="1135">
        <v>17</v>
      </c>
      <c r="C29" s="1136" t="s">
        <v>1019</v>
      </c>
      <c r="D29" s="1137">
        <v>776866.47594208096</v>
      </c>
      <c r="E29" s="1137"/>
      <c r="F29" s="1137"/>
      <c r="G29" s="1137">
        <v>47145.037564150203</v>
      </c>
      <c r="H29" s="1137">
        <v>30341.506506964601</v>
      </c>
      <c r="I29" s="1137">
        <v>161887.14802747199</v>
      </c>
      <c r="J29" s="1137">
        <v>8355.0715007729304</v>
      </c>
      <c r="K29" s="1137"/>
      <c r="L29" s="1137">
        <v>76308.788416955605</v>
      </c>
      <c r="M29" s="1137">
        <v>141067.84112372401</v>
      </c>
      <c r="N29" s="1137">
        <v>6640.4562469791799</v>
      </c>
      <c r="O29" s="1137">
        <v>20371.612223759101</v>
      </c>
      <c r="P29" s="1137"/>
      <c r="Q29" s="1137"/>
      <c r="R29" s="1137">
        <v>-388.60359999999997</v>
      </c>
      <c r="S29" s="1137">
        <v>1268595.33395286</v>
      </c>
      <c r="T29" s="1137"/>
      <c r="V29"/>
      <c r="W29"/>
      <c r="X29"/>
      <c r="Y29"/>
      <c r="Z29"/>
      <c r="AA29"/>
      <c r="AB29"/>
      <c r="AC29"/>
      <c r="AD29"/>
      <c r="AE29"/>
    </row>
    <row r="30" spans="2:31" s="44" customFormat="1" ht="11.25" customHeight="1">
      <c r="B30" s="495"/>
      <c r="C30" s="495"/>
      <c r="D30" s="496"/>
      <c r="E30" s="496"/>
      <c r="F30" s="496"/>
      <c r="G30" s="496"/>
      <c r="H30" s="496"/>
      <c r="I30" s="496"/>
      <c r="J30" s="496"/>
      <c r="K30" s="496"/>
      <c r="L30" s="496"/>
      <c r="M30" s="496"/>
      <c r="N30" s="496"/>
      <c r="O30" s="496"/>
      <c r="P30" s="496"/>
      <c r="Q30" s="496"/>
      <c r="R30" s="496"/>
      <c r="S30" s="496"/>
      <c r="T30" s="496"/>
      <c r="V30"/>
      <c r="W30"/>
      <c r="X30"/>
      <c r="Y30"/>
      <c r="Z30"/>
      <c r="AA30"/>
      <c r="AB30"/>
      <c r="AC30"/>
      <c r="AD30"/>
      <c r="AE30"/>
    </row>
    <row r="31" spans="2:31" s="44" customFormat="1" ht="11.25" customHeight="1">
      <c r="B31" s="495"/>
      <c r="C31" s="495"/>
      <c r="D31" s="496"/>
      <c r="E31" s="496"/>
      <c r="F31" s="496"/>
      <c r="G31" s="496"/>
      <c r="H31" s="496"/>
      <c r="I31" s="496"/>
      <c r="J31" s="496"/>
      <c r="K31" s="496"/>
      <c r="L31" s="496"/>
      <c r="M31" s="496"/>
      <c r="N31" s="496"/>
      <c r="O31" s="496"/>
      <c r="P31" s="496"/>
      <c r="Q31" s="496"/>
      <c r="R31" s="496"/>
      <c r="S31" s="496"/>
      <c r="T31" s="496"/>
      <c r="V31"/>
      <c r="W31"/>
      <c r="X31"/>
      <c r="Y31"/>
      <c r="Z31"/>
      <c r="AA31"/>
      <c r="AB31"/>
      <c r="AC31"/>
      <c r="AD31"/>
      <c r="AE31"/>
    </row>
    <row r="32" spans="2:31" ht="11.25" customHeight="1">
      <c r="B32" s="31"/>
    </row>
    <row r="33" spans="2:20" s="589" customFormat="1" ht="11.25" customHeight="1">
      <c r="B33" s="1965" t="s">
        <v>28</v>
      </c>
      <c r="C33" s="1966"/>
      <c r="D33" s="1781" t="s">
        <v>522</v>
      </c>
      <c r="E33" s="1781" t="s">
        <v>392</v>
      </c>
      <c r="F33" s="1781" t="s">
        <v>393</v>
      </c>
      <c r="G33" s="1781" t="s">
        <v>523</v>
      </c>
      <c r="H33" s="1781" t="s">
        <v>524</v>
      </c>
      <c r="I33" s="1781" t="s">
        <v>525</v>
      </c>
      <c r="J33" s="1781" t="s">
        <v>526</v>
      </c>
      <c r="K33" s="1781" t="s">
        <v>527</v>
      </c>
      <c r="L33" s="1781" t="s">
        <v>560</v>
      </c>
      <c r="M33" s="1781" t="s">
        <v>561</v>
      </c>
      <c r="N33" s="1781" t="s">
        <v>562</v>
      </c>
      <c r="O33" s="1781" t="s">
        <v>563</v>
      </c>
      <c r="P33" s="1781" t="s">
        <v>595</v>
      </c>
      <c r="Q33" s="1781" t="s">
        <v>596</v>
      </c>
      <c r="R33" s="1781" t="s">
        <v>1022</v>
      </c>
      <c r="S33" s="1781" t="s">
        <v>1023</v>
      </c>
      <c r="T33" s="1781" t="s">
        <v>1024</v>
      </c>
    </row>
    <row r="34" spans="2:20" ht="11.25" customHeight="1">
      <c r="B34" s="31"/>
      <c r="D34" s="1964" t="s">
        <v>388</v>
      </c>
      <c r="E34" s="1953"/>
      <c r="F34" s="1953"/>
      <c r="G34" s="1953"/>
      <c r="H34" s="1953"/>
      <c r="I34" s="1953"/>
      <c r="J34" s="1953"/>
      <c r="K34" s="1953"/>
      <c r="L34" s="1953"/>
      <c r="M34" s="1953"/>
      <c r="N34" s="1953"/>
      <c r="O34" s="1953"/>
      <c r="P34" s="1953"/>
      <c r="Q34" s="1953"/>
      <c r="R34" s="109"/>
      <c r="T34" s="113" t="s">
        <v>542</v>
      </c>
    </row>
    <row r="35" spans="2:20" ht="11.25" customHeight="1">
      <c r="B35" s="1963" t="s">
        <v>274</v>
      </c>
      <c r="C35" s="1934"/>
      <c r="D35" s="310" t="s">
        <v>1025</v>
      </c>
      <c r="E35" s="310" t="s">
        <v>1026</v>
      </c>
      <c r="F35" s="310" t="s">
        <v>1027</v>
      </c>
      <c r="G35" s="310" t="s">
        <v>1028</v>
      </c>
      <c r="H35" s="310" t="s">
        <v>1029</v>
      </c>
      <c r="I35" s="310" t="s">
        <v>1030</v>
      </c>
      <c r="J35" s="310" t="s">
        <v>1031</v>
      </c>
      <c r="K35" s="310" t="s">
        <v>1032</v>
      </c>
      <c r="L35" s="310" t="s">
        <v>1033</v>
      </c>
      <c r="M35" s="310" t="s">
        <v>939</v>
      </c>
      <c r="N35" s="310" t="s">
        <v>589</v>
      </c>
      <c r="O35" s="310" t="s">
        <v>1034</v>
      </c>
      <c r="P35" s="310" t="s">
        <v>1035</v>
      </c>
      <c r="Q35" s="310" t="s">
        <v>1036</v>
      </c>
      <c r="R35" s="138" t="s">
        <v>1037</v>
      </c>
      <c r="S35" s="140" t="s">
        <v>1002</v>
      </c>
      <c r="T35" s="138" t="s">
        <v>1038</v>
      </c>
    </row>
    <row r="36" spans="2:20" s="40" customFormat="1" ht="11.25" customHeight="1">
      <c r="B36" s="675">
        <v>1</v>
      </c>
      <c r="C36" s="1201" t="s">
        <v>1015</v>
      </c>
      <c r="D36" s="1780">
        <v>416466.48816515802</v>
      </c>
      <c r="E36" s="1780"/>
      <c r="F36" s="1780"/>
      <c r="G36" s="1780"/>
      <c r="H36" s="1780"/>
      <c r="I36" s="1780"/>
      <c r="J36" s="1780">
        <v>1.49153</v>
      </c>
      <c r="K36" s="1780"/>
      <c r="L36" s="1780"/>
      <c r="M36" s="1780"/>
      <c r="N36" s="1780"/>
      <c r="O36" s="1780">
        <v>0.17399771487999999</v>
      </c>
      <c r="P36" s="1780"/>
      <c r="Q36" s="1780"/>
      <c r="R36" s="1780"/>
      <c r="S36" s="1780">
        <v>416468.15369287302</v>
      </c>
      <c r="T36" s="1780"/>
    </row>
    <row r="37" spans="2:20" ht="11.25" customHeight="1">
      <c r="B37" s="12">
        <v>2</v>
      </c>
      <c r="C37" s="321" t="s">
        <v>1041</v>
      </c>
      <c r="D37" s="51">
        <v>35540.298714202101</v>
      </c>
      <c r="E37" s="51"/>
      <c r="F37" s="51"/>
      <c r="G37" s="51"/>
      <c r="H37" s="51">
        <v>3187.3659692450701</v>
      </c>
      <c r="I37" s="51"/>
      <c r="J37" s="51"/>
      <c r="K37" s="51"/>
      <c r="L37" s="51"/>
      <c r="M37" s="51"/>
      <c r="N37" s="51"/>
      <c r="O37" s="51">
        <v>47.091000000000001</v>
      </c>
      <c r="P37" s="51"/>
      <c r="Q37" s="51"/>
      <c r="R37" s="51"/>
      <c r="S37" s="51">
        <v>38774.755683447198</v>
      </c>
      <c r="T37" s="51"/>
    </row>
    <row r="38" spans="2:20" ht="11.25" customHeight="1">
      <c r="B38" s="12">
        <v>3</v>
      </c>
      <c r="C38" s="321" t="s">
        <v>331</v>
      </c>
      <c r="D38" s="51">
        <v>60436.912543999999</v>
      </c>
      <c r="E38" s="51"/>
      <c r="F38" s="51"/>
      <c r="G38" s="51"/>
      <c r="H38" s="51">
        <v>14.207698930475001</v>
      </c>
      <c r="I38" s="51"/>
      <c r="J38" s="51">
        <v>84.429912750844494</v>
      </c>
      <c r="K38" s="51"/>
      <c r="L38" s="51"/>
      <c r="M38" s="51"/>
      <c r="N38" s="51"/>
      <c r="O38" s="51"/>
      <c r="P38" s="51"/>
      <c r="Q38" s="51"/>
      <c r="R38" s="51"/>
      <c r="S38" s="51">
        <v>60535.550155681303</v>
      </c>
      <c r="T38" s="51"/>
    </row>
    <row r="39" spans="2:20" ht="11.25" customHeight="1">
      <c r="B39" s="12">
        <v>4</v>
      </c>
      <c r="C39" s="321" t="s">
        <v>332</v>
      </c>
      <c r="D39" s="51">
        <v>41655.740051713699</v>
      </c>
      <c r="E39" s="51"/>
      <c r="F39" s="51"/>
      <c r="G39" s="51"/>
      <c r="H39" s="51"/>
      <c r="I39" s="51"/>
      <c r="J39" s="51"/>
      <c r="K39" s="51"/>
      <c r="L39" s="51"/>
      <c r="M39" s="51"/>
      <c r="N39" s="51"/>
      <c r="O39" s="51"/>
      <c r="P39" s="51"/>
      <c r="Q39" s="51"/>
      <c r="R39" s="51"/>
      <c r="S39" s="51">
        <v>41655.740051713699</v>
      </c>
      <c r="T39" s="51"/>
    </row>
    <row r="40" spans="2:20" ht="11.25" customHeight="1">
      <c r="B40" s="12">
        <v>5</v>
      </c>
      <c r="C40" s="321" t="s">
        <v>333</v>
      </c>
      <c r="D40" s="51">
        <v>454.64118782474998</v>
      </c>
      <c r="E40" s="51"/>
      <c r="F40" s="51"/>
      <c r="G40" s="51"/>
      <c r="H40" s="51"/>
      <c r="I40" s="51"/>
      <c r="J40" s="51"/>
      <c r="K40" s="51"/>
      <c r="L40" s="51"/>
      <c r="M40" s="51"/>
      <c r="N40" s="51"/>
      <c r="O40" s="51"/>
      <c r="P40" s="51"/>
      <c r="Q40" s="51"/>
      <c r="R40" s="51"/>
      <c r="S40" s="51">
        <v>454.64118782474998</v>
      </c>
      <c r="T40" s="51"/>
    </row>
    <row r="41" spans="2:20" ht="11.25" customHeight="1">
      <c r="B41" s="12">
        <v>6</v>
      </c>
      <c r="C41" s="321" t="s">
        <v>334</v>
      </c>
      <c r="D41" s="51">
        <v>1725.6403869999999</v>
      </c>
      <c r="E41" s="51"/>
      <c r="F41" s="51"/>
      <c r="G41" s="51"/>
      <c r="H41" s="51">
        <v>20265.376282799902</v>
      </c>
      <c r="I41" s="51"/>
      <c r="J41" s="51">
        <v>9191.3150068916602</v>
      </c>
      <c r="K41" s="51"/>
      <c r="L41" s="51"/>
      <c r="M41" s="51">
        <v>433.36099883414403</v>
      </c>
      <c r="N41" s="51">
        <v>40.358351999999996</v>
      </c>
      <c r="O41" s="51"/>
      <c r="P41" s="51"/>
      <c r="Q41" s="51">
        <v>1.96847200000001</v>
      </c>
      <c r="R41" s="51"/>
      <c r="S41" s="51">
        <v>31658.019499525701</v>
      </c>
      <c r="T41" s="792"/>
    </row>
    <row r="42" spans="2:20" ht="11.25" customHeight="1">
      <c r="B42" s="12">
        <v>7</v>
      </c>
      <c r="C42" s="321" t="s">
        <v>1040</v>
      </c>
      <c r="D42" s="51">
        <v>8379.1854530000001</v>
      </c>
      <c r="E42" s="51"/>
      <c r="F42" s="51"/>
      <c r="G42" s="51"/>
      <c r="H42" s="51">
        <v>6586.4608247824699</v>
      </c>
      <c r="I42" s="51">
        <v>31520.80502</v>
      </c>
      <c r="J42" s="51">
        <v>7193.1115452560598</v>
      </c>
      <c r="K42" s="51"/>
      <c r="L42" s="51"/>
      <c r="M42" s="51">
        <v>111020.54981291</v>
      </c>
      <c r="N42" s="51"/>
      <c r="O42" s="51"/>
      <c r="P42" s="51"/>
      <c r="Q42" s="51">
        <v>7.8054009999999998</v>
      </c>
      <c r="R42" s="51"/>
      <c r="S42" s="51">
        <v>164707.91805694901</v>
      </c>
      <c r="T42" s="792">
        <v>160864</v>
      </c>
    </row>
    <row r="43" spans="2:20" ht="11.25" customHeight="1">
      <c r="B43" s="12">
        <v>8</v>
      </c>
      <c r="C43" s="321" t="s">
        <v>336</v>
      </c>
      <c r="D43" s="51">
        <v>1.8E-5</v>
      </c>
      <c r="E43" s="51"/>
      <c r="F43" s="51"/>
      <c r="G43" s="51"/>
      <c r="H43" s="51"/>
      <c r="I43" s="51"/>
      <c r="J43" s="51"/>
      <c r="K43" s="51"/>
      <c r="L43" s="51">
        <v>65533.488006180203</v>
      </c>
      <c r="M43" s="51">
        <v>57.51699341778</v>
      </c>
      <c r="N43" s="51"/>
      <c r="O43" s="51"/>
      <c r="P43" s="51"/>
      <c r="Q43" s="51"/>
      <c r="R43" s="51"/>
      <c r="S43" s="51">
        <v>65591.005017597898</v>
      </c>
      <c r="T43" s="792">
        <v>65591.005017597898</v>
      </c>
    </row>
    <row r="44" spans="2:20" ht="11.25" customHeight="1">
      <c r="B44" s="12">
        <v>9</v>
      </c>
      <c r="C44" s="321" t="s">
        <v>337</v>
      </c>
      <c r="D44" s="51"/>
      <c r="E44" s="51"/>
      <c r="F44" s="51"/>
      <c r="G44" s="51"/>
      <c r="H44" s="51"/>
      <c r="I44" s="51">
        <v>122814.944588731</v>
      </c>
      <c r="J44" s="51"/>
      <c r="K44" s="51"/>
      <c r="L44" s="51">
        <v>2242.1190109999998</v>
      </c>
      <c r="M44" s="51">
        <v>254.9616150569</v>
      </c>
      <c r="N44" s="51">
        <v>4365.9578902151998</v>
      </c>
      <c r="O44" s="51"/>
      <c r="P44" s="51"/>
      <c r="Q44" s="51"/>
      <c r="R44" s="51"/>
      <c r="S44" s="51">
        <v>129677.98310500399</v>
      </c>
      <c r="T44" s="792">
        <v>129677.98310500399</v>
      </c>
    </row>
    <row r="45" spans="2:20" ht="11.25" customHeight="1">
      <c r="B45" s="12">
        <v>10</v>
      </c>
      <c r="C45" s="321" t="s">
        <v>338</v>
      </c>
      <c r="D45" s="51">
        <v>2.5434700000000001</v>
      </c>
      <c r="E45" s="51"/>
      <c r="F45" s="51"/>
      <c r="G45" s="51"/>
      <c r="H45" s="51"/>
      <c r="I45" s="51"/>
      <c r="J45" s="51"/>
      <c r="K45" s="51"/>
      <c r="L45" s="51"/>
      <c r="M45" s="51">
        <v>630.40124365339898</v>
      </c>
      <c r="N45" s="51">
        <v>1329.4204368216999</v>
      </c>
      <c r="O45" s="51"/>
      <c r="P45" s="51"/>
      <c r="Q45" s="51"/>
      <c r="R45" s="51"/>
      <c r="S45" s="51">
        <v>1962.3651504751001</v>
      </c>
      <c r="T45" s="792">
        <v>1962.3651504751001</v>
      </c>
    </row>
    <row r="46" spans="2:20" ht="11.25" customHeight="1">
      <c r="B46" s="12">
        <v>11</v>
      </c>
      <c r="C46" s="321" t="s">
        <v>339</v>
      </c>
      <c r="D46" s="51"/>
      <c r="E46" s="51"/>
      <c r="F46" s="51"/>
      <c r="G46" s="51"/>
      <c r="H46" s="51"/>
      <c r="I46" s="51"/>
      <c r="J46" s="51"/>
      <c r="K46" s="51"/>
      <c r="L46" s="51"/>
      <c r="M46" s="51"/>
      <c r="N46" s="51">
        <v>903.58638813457503</v>
      </c>
      <c r="O46" s="51"/>
      <c r="P46" s="51"/>
      <c r="Q46" s="51"/>
      <c r="R46" s="51"/>
      <c r="S46" s="51">
        <v>903.58638813457503</v>
      </c>
      <c r="T46" s="792">
        <v>903.58638813457503</v>
      </c>
    </row>
    <row r="47" spans="2:20" ht="11.25" customHeight="1">
      <c r="B47" s="12">
        <v>12</v>
      </c>
      <c r="C47" s="321" t="s">
        <v>340</v>
      </c>
      <c r="D47" s="51"/>
      <c r="E47" s="51"/>
      <c r="F47" s="51"/>
      <c r="G47" s="51">
        <v>43887.883398552702</v>
      </c>
      <c r="H47" s="51"/>
      <c r="I47" s="51"/>
      <c r="J47" s="51"/>
      <c r="K47" s="51"/>
      <c r="L47" s="51"/>
      <c r="M47" s="51"/>
      <c r="N47" s="51"/>
      <c r="O47" s="51"/>
      <c r="P47" s="51"/>
      <c r="Q47" s="51"/>
      <c r="R47" s="51"/>
      <c r="S47" s="51">
        <v>43887.883398552702</v>
      </c>
      <c r="T47" s="792"/>
    </row>
    <row r="48" spans="2:20" ht="11.25" customHeight="1">
      <c r="B48" s="111">
        <v>13</v>
      </c>
      <c r="C48" s="321" t="s">
        <v>1016</v>
      </c>
      <c r="D48" s="51"/>
      <c r="E48" s="51"/>
      <c r="F48" s="51"/>
      <c r="G48" s="51"/>
      <c r="H48" s="51"/>
      <c r="I48" s="51"/>
      <c r="J48" s="51"/>
      <c r="K48" s="51"/>
      <c r="L48" s="51"/>
      <c r="M48" s="51"/>
      <c r="N48" s="51"/>
      <c r="O48" s="51"/>
      <c r="P48" s="51"/>
      <c r="Q48" s="51"/>
      <c r="R48" s="51"/>
      <c r="S48" s="51"/>
      <c r="T48" s="792"/>
    </row>
    <row r="49" spans="2:20" ht="11.25" customHeight="1">
      <c r="B49" s="12">
        <v>14</v>
      </c>
      <c r="C49" s="321" t="s">
        <v>341</v>
      </c>
      <c r="D49" s="51">
        <v>690.786923</v>
      </c>
      <c r="E49" s="51"/>
      <c r="F49" s="51"/>
      <c r="G49" s="51"/>
      <c r="H49" s="51">
        <v>207.48768699999999</v>
      </c>
      <c r="I49" s="51"/>
      <c r="J49" s="51"/>
      <c r="K49" s="51"/>
      <c r="L49" s="51"/>
      <c r="M49" s="51">
        <v>190.806817</v>
      </c>
      <c r="N49" s="51"/>
      <c r="O49" s="51"/>
      <c r="P49" s="51"/>
      <c r="Q49" s="51"/>
      <c r="R49" s="51"/>
      <c r="S49" s="51">
        <v>1089.0814270000001</v>
      </c>
      <c r="T49" s="792"/>
    </row>
    <row r="50" spans="2:20" ht="11.25" customHeight="1">
      <c r="B50" s="12">
        <v>15</v>
      </c>
      <c r="C50" s="321" t="s">
        <v>1017</v>
      </c>
      <c r="D50" s="51"/>
      <c r="E50" s="51"/>
      <c r="F50" s="51"/>
      <c r="G50" s="51"/>
      <c r="H50" s="51"/>
      <c r="I50" s="51"/>
      <c r="J50" s="51"/>
      <c r="K50" s="51"/>
      <c r="L50" s="51"/>
      <c r="M50" s="51">
        <v>4552.0402465665602</v>
      </c>
      <c r="N50" s="51"/>
      <c r="O50" s="51">
        <v>20020.143639999998</v>
      </c>
      <c r="P50" s="51"/>
      <c r="Q50" s="51"/>
      <c r="R50" s="51"/>
      <c r="S50" s="51">
        <v>24572.1838865666</v>
      </c>
      <c r="T50" s="792">
        <v>24572.1838865666</v>
      </c>
    </row>
    <row r="51" spans="2:20" ht="11.25" customHeight="1">
      <c r="B51" s="12">
        <v>16</v>
      </c>
      <c r="C51" s="321" t="s">
        <v>1018</v>
      </c>
      <c r="D51" s="51">
        <v>13544.9734064604</v>
      </c>
      <c r="E51" s="51"/>
      <c r="F51" s="51"/>
      <c r="G51" s="51"/>
      <c r="H51" s="51">
        <v>4.8594204653400004</v>
      </c>
      <c r="I51" s="51"/>
      <c r="J51" s="51"/>
      <c r="K51" s="51"/>
      <c r="L51" s="51"/>
      <c r="M51" s="51">
        <v>11279.734577020499</v>
      </c>
      <c r="N51" s="51"/>
      <c r="O51" s="51">
        <v>119.9235148146</v>
      </c>
      <c r="P51" s="51"/>
      <c r="Q51" s="51"/>
      <c r="R51" s="51"/>
      <c r="S51" s="51">
        <v>24949.490918760901</v>
      </c>
      <c r="T51" s="792">
        <v>24949.490918760901</v>
      </c>
    </row>
    <row r="52" spans="2:20" s="44" customFormat="1" ht="11.25" customHeight="1">
      <c r="B52" s="680">
        <v>17</v>
      </c>
      <c r="C52" s="1015" t="s">
        <v>1019</v>
      </c>
      <c r="D52" s="1137">
        <v>578897.21032035898</v>
      </c>
      <c r="E52" s="1137"/>
      <c r="F52" s="1137"/>
      <c r="G52" s="1137">
        <v>43887.883398552702</v>
      </c>
      <c r="H52" s="1137">
        <v>30265.757883223199</v>
      </c>
      <c r="I52" s="1137">
        <v>154335.74960873101</v>
      </c>
      <c r="J52" s="1137">
        <v>16470.347994898599</v>
      </c>
      <c r="K52" s="1137"/>
      <c r="L52" s="1137">
        <v>67775.607017180198</v>
      </c>
      <c r="M52" s="1137">
        <v>128419.37230446</v>
      </c>
      <c r="N52" s="1137">
        <v>6639.32306717147</v>
      </c>
      <c r="O52" s="1137">
        <v>20187.3321525295</v>
      </c>
      <c r="P52" s="1137"/>
      <c r="Q52" s="1137">
        <v>9.7738730000000107</v>
      </c>
      <c r="R52" s="1137"/>
      <c r="S52" s="1137">
        <v>1046888.35762011</v>
      </c>
      <c r="T52" s="1137"/>
    </row>
    <row r="53" spans="2:20" ht="11.25" customHeight="1">
      <c r="B53" s="648"/>
      <c r="C53" s="321"/>
    </row>
    <row r="54" spans="2:20" ht="11.25" customHeight="1">
      <c r="B54" s="12"/>
    </row>
    <row r="55" spans="2:20">
      <c r="B55" s="12"/>
    </row>
    <row r="56" spans="2:20">
      <c r="B56" s="12"/>
    </row>
    <row r="57" spans="2:20">
      <c r="B57" s="12"/>
    </row>
    <row r="58" spans="2:20">
      <c r="B58" s="12"/>
    </row>
    <row r="59" spans="2:20">
      <c r="B59" s="12"/>
    </row>
    <row r="60" spans="2:20">
      <c r="B60" s="12"/>
    </row>
    <row r="61" spans="2:20">
      <c r="B61" s="12"/>
    </row>
    <row r="62" spans="2:20">
      <c r="B62" s="12"/>
    </row>
    <row r="63" spans="2:20">
      <c r="B63" s="12"/>
    </row>
    <row r="64" spans="2:20">
      <c r="B64" s="12"/>
    </row>
    <row r="65" spans="2:2">
      <c r="B65" s="12"/>
    </row>
    <row r="66" spans="2:2">
      <c r="B66" s="12"/>
    </row>
    <row r="67" spans="2:2">
      <c r="B67" s="12"/>
    </row>
    <row r="68" spans="2:2">
      <c r="B68" s="12"/>
    </row>
    <row r="75" spans="2:2">
      <c r="B75" s="21"/>
    </row>
    <row r="76" spans="2:2">
      <c r="B76" s="21"/>
    </row>
    <row r="77" spans="2:2">
      <c r="B77" s="22"/>
    </row>
    <row r="78" spans="2:2">
      <c r="B78" s="12"/>
    </row>
    <row r="79" spans="2:2">
      <c r="B79" s="12"/>
    </row>
    <row r="80" spans="2:2">
      <c r="B80" s="12"/>
    </row>
    <row r="81" spans="2:2">
      <c r="B81" s="12"/>
    </row>
    <row r="82" spans="2:2">
      <c r="B82" s="12"/>
    </row>
    <row r="83" spans="2:2">
      <c r="B83" s="12"/>
    </row>
    <row r="84" spans="2:2">
      <c r="B84" s="12"/>
    </row>
    <row r="85" spans="2:2">
      <c r="B85" s="12"/>
    </row>
    <row r="86" spans="2:2">
      <c r="B86" s="24"/>
    </row>
    <row r="87" spans="2:2">
      <c r="B87" s="24"/>
    </row>
    <row r="88" spans="2:2">
      <c r="B88" s="24"/>
    </row>
    <row r="89" spans="2:2">
      <c r="B89" s="24"/>
    </row>
    <row r="90" spans="2:2">
      <c r="B90" s="24"/>
    </row>
    <row r="91" spans="2:2">
      <c r="B91" s="24"/>
    </row>
    <row r="92" spans="2:2">
      <c r="B92" s="24"/>
    </row>
    <row r="93" spans="2:2">
      <c r="B93" s="24"/>
    </row>
  </sheetData>
  <mergeCells count="8">
    <mergeCell ref="B35:C35"/>
    <mergeCell ref="D11:Q11"/>
    <mergeCell ref="D34:Q34"/>
    <mergeCell ref="B3:K3"/>
    <mergeCell ref="B10:C10"/>
    <mergeCell ref="B12:C12"/>
    <mergeCell ref="B7:T7"/>
    <mergeCell ref="B33:C33"/>
  </mergeCells>
  <hyperlinks>
    <hyperlink ref="B3" location="Contents!A1" display="Back to index page" xr:uid="{51C875A5-480D-4450-BCFB-00D823B16003}"/>
  </hyperlinks>
  <pageMargins left="0.23622047244094491" right="0.23622047244094491" top="0.74803149606299213" bottom="0.74803149606299213" header="0.31496062992125984" footer="0.31496062992125984"/>
  <pageSetup paperSize="9"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33">
    <tabColor rgb="FF007272"/>
  </sheetPr>
  <dimension ref="A1:T478"/>
  <sheetViews>
    <sheetView showGridLines="0" showRowColHeaders="0" zoomScaleNormal="100" workbookViewId="0"/>
  </sheetViews>
  <sheetFormatPr baseColWidth="10" defaultColWidth="11.42578125" defaultRowHeight="11.25"/>
  <cols>
    <col min="1" max="1" width="2.7109375" style="19" customWidth="1"/>
    <col min="2" max="2" width="19.28515625" style="31" customWidth="1"/>
    <col min="3" max="3" width="17.42578125" style="12" customWidth="1"/>
    <col min="4" max="15" width="11.42578125" style="31"/>
    <col min="16" max="16" width="3.5703125" style="31" customWidth="1"/>
    <col min="17" max="17" width="2.140625" style="31" customWidth="1"/>
    <col min="18" max="16384" width="11.42578125" style="31"/>
  </cols>
  <sheetData>
    <row r="1" spans="1:18" s="10" customFormat="1" ht="11.25" customHeight="1">
      <c r="A1" s="7"/>
      <c r="B1" s="7"/>
      <c r="C1" s="7"/>
      <c r="D1" s="8"/>
      <c r="E1" s="8"/>
      <c r="F1" s="8"/>
      <c r="G1" s="8"/>
      <c r="H1" s="8"/>
      <c r="I1" s="8"/>
      <c r="J1" s="8"/>
      <c r="K1" s="8"/>
      <c r="L1" s="8"/>
      <c r="M1" s="8"/>
      <c r="N1" s="8"/>
      <c r="O1" s="8"/>
      <c r="R1" s="19"/>
    </row>
    <row r="2" spans="1:18" s="10" customFormat="1" ht="5.25" customHeight="1">
      <c r="A2" s="7"/>
      <c r="B2" s="7"/>
      <c r="C2" s="7"/>
      <c r="D2" s="8"/>
      <c r="E2" s="8"/>
      <c r="F2" s="9"/>
      <c r="G2" s="9"/>
      <c r="H2" s="9"/>
      <c r="R2" s="19"/>
    </row>
    <row r="3" spans="1:18" s="12" customFormat="1" ht="12.75" customHeight="1">
      <c r="A3" s="11"/>
      <c r="B3" s="1840" t="s">
        <v>269</v>
      </c>
      <c r="C3" s="1840"/>
      <c r="D3" s="1840"/>
      <c r="E3" s="1840"/>
      <c r="F3" s="1840"/>
      <c r="G3" s="1840"/>
      <c r="H3" s="1840"/>
    </row>
    <row r="4" spans="1:18" s="10" customFormat="1" ht="5.25" customHeight="1">
      <c r="A4" s="7"/>
      <c r="B4" s="7"/>
      <c r="C4" s="7"/>
      <c r="D4" s="8"/>
      <c r="E4" s="8"/>
      <c r="F4" s="9"/>
      <c r="G4" s="9"/>
      <c r="H4" s="9"/>
      <c r="J4" s="7"/>
      <c r="K4" s="7"/>
      <c r="R4" s="19"/>
    </row>
    <row r="5" spans="1:18" s="6" customFormat="1" ht="15.75" customHeight="1">
      <c r="A5" s="13"/>
      <c r="B5" s="1815" t="s">
        <v>1042</v>
      </c>
      <c r="C5" s="497"/>
      <c r="R5" s="101"/>
    </row>
    <row r="6" spans="1:18" s="6" customFormat="1" ht="11.25" customHeight="1">
      <c r="A6" s="13"/>
      <c r="B6" s="14"/>
      <c r="C6" s="497"/>
      <c r="R6" s="101"/>
    </row>
    <row r="7" spans="1:18" s="12" customFormat="1" ht="22.5" customHeight="1">
      <c r="A7" s="590"/>
      <c r="B7" s="1970" t="s">
        <v>2306</v>
      </c>
      <c r="C7" s="1970"/>
      <c r="D7" s="1970"/>
      <c r="E7" s="1970"/>
      <c r="F7" s="1970"/>
      <c r="G7" s="1970"/>
      <c r="H7" s="1970"/>
      <c r="I7" s="1970"/>
      <c r="J7" s="1970"/>
      <c r="K7" s="1970"/>
      <c r="L7" s="1970"/>
      <c r="M7" s="1970"/>
      <c r="N7" s="1970"/>
      <c r="O7" s="1970"/>
    </row>
    <row r="8" spans="1:18" s="12" customFormat="1" ht="11.25" customHeight="1">
      <c r="A8" s="590"/>
      <c r="B8" s="228"/>
      <c r="C8" s="228"/>
      <c r="D8" s="228"/>
      <c r="E8" s="228"/>
      <c r="F8" s="228"/>
      <c r="G8" s="228"/>
      <c r="H8" s="228"/>
      <c r="I8" s="228"/>
      <c r="J8" s="228"/>
      <c r="K8" s="228"/>
      <c r="L8" s="228"/>
      <c r="M8" s="228"/>
      <c r="N8" s="228"/>
      <c r="O8" s="228"/>
    </row>
    <row r="9" spans="1:18" s="6" customFormat="1" ht="56.25" customHeight="1">
      <c r="A9" s="13"/>
      <c r="B9" s="1968" t="s">
        <v>2276</v>
      </c>
      <c r="C9" s="1969"/>
      <c r="D9" s="1969"/>
      <c r="E9" s="1969"/>
      <c r="F9" s="1969"/>
      <c r="G9" s="1969"/>
      <c r="H9" s="1969"/>
      <c r="I9" s="1969"/>
      <c r="J9" s="1969"/>
      <c r="K9" s="1969"/>
      <c r="L9" s="1969"/>
      <c r="M9" s="1969"/>
      <c r="N9" s="1969"/>
      <c r="O9" s="1969"/>
      <c r="R9" s="101"/>
    </row>
    <row r="10" spans="1:18" s="6" customFormat="1" ht="11.25" customHeight="1">
      <c r="A10" s="13"/>
      <c r="B10" s="1472"/>
      <c r="C10" s="1473"/>
      <c r="D10" s="1473"/>
      <c r="E10" s="1473"/>
      <c r="F10" s="1473"/>
      <c r="G10" s="1473"/>
      <c r="H10" s="1473"/>
      <c r="I10" s="1473"/>
      <c r="J10" s="1473"/>
      <c r="K10" s="1473"/>
      <c r="L10" s="1473"/>
      <c r="M10" s="1473"/>
      <c r="N10" s="1473"/>
      <c r="O10" s="1473"/>
      <c r="R10" s="101"/>
    </row>
    <row r="11" spans="1:18" ht="11.25" customHeight="1"/>
    <row r="12" spans="1:18" ht="11.25" customHeight="1">
      <c r="A12" s="16"/>
      <c r="B12" s="1906" t="s">
        <v>2104</v>
      </c>
      <c r="C12" s="1907"/>
      <c r="D12" s="1134" t="s">
        <v>392</v>
      </c>
      <c r="E12" s="1134" t="s">
        <v>393</v>
      </c>
      <c r="F12" s="1134" t="s">
        <v>523</v>
      </c>
      <c r="G12" s="1013" t="s">
        <v>524</v>
      </c>
      <c r="H12" s="1134" t="s">
        <v>525</v>
      </c>
      <c r="I12" s="1134" t="s">
        <v>526</v>
      </c>
      <c r="J12" s="1134" t="s">
        <v>527</v>
      </c>
      <c r="K12" s="1134" t="s">
        <v>560</v>
      </c>
      <c r="L12" s="1134" t="s">
        <v>561</v>
      </c>
      <c r="M12" s="1134" t="s">
        <v>562</v>
      </c>
      <c r="N12" s="1134" t="s">
        <v>563</v>
      </c>
      <c r="O12" s="1134" t="s">
        <v>595</v>
      </c>
    </row>
    <row r="13" spans="1:18" ht="11.25" customHeight="1">
      <c r="A13" s="16"/>
      <c r="B13" s="319" t="s">
        <v>1043</v>
      </c>
      <c r="C13" s="535"/>
      <c r="F13" s="77"/>
      <c r="G13" s="145"/>
      <c r="H13" s="3"/>
      <c r="I13" s="145"/>
      <c r="J13" s="3"/>
      <c r="K13" s="85" t="s">
        <v>1044</v>
      </c>
      <c r="L13" s="85" t="s">
        <v>1045</v>
      </c>
      <c r="M13" s="85" t="s">
        <v>1046</v>
      </c>
      <c r="N13" s="145"/>
      <c r="O13" s="145"/>
      <c r="P13" s="3"/>
    </row>
    <row r="14" spans="1:18" ht="11.25" customHeight="1">
      <c r="A14" s="16"/>
      <c r="B14" s="535"/>
      <c r="C14" s="535"/>
      <c r="E14" s="337" t="s">
        <v>1047</v>
      </c>
      <c r="F14" s="3"/>
      <c r="G14" s="3"/>
      <c r="H14" s="85" t="s">
        <v>1044</v>
      </c>
      <c r="I14" s="145"/>
      <c r="J14" s="85" t="s">
        <v>1044</v>
      </c>
      <c r="K14" s="85" t="s">
        <v>1048</v>
      </c>
      <c r="L14" s="85" t="s">
        <v>1049</v>
      </c>
      <c r="M14" s="85" t="s">
        <v>1048</v>
      </c>
      <c r="N14" s="145"/>
      <c r="O14" s="145"/>
      <c r="P14" s="3"/>
    </row>
    <row r="15" spans="1:18" ht="11.25" customHeight="1">
      <c r="A15" s="16"/>
      <c r="B15" s="535"/>
      <c r="C15" s="535"/>
      <c r="D15" s="337" t="s">
        <v>1050</v>
      </c>
      <c r="E15" s="337" t="s">
        <v>949</v>
      </c>
      <c r="F15" s="85" t="s">
        <v>1044</v>
      </c>
      <c r="G15" s="85" t="s">
        <v>1044</v>
      </c>
      <c r="H15" s="85" t="s">
        <v>1048</v>
      </c>
      <c r="I15" s="3"/>
      <c r="J15" s="85" t="s">
        <v>1048</v>
      </c>
      <c r="K15" s="85" t="s">
        <v>1051</v>
      </c>
      <c r="L15" s="85" t="s">
        <v>1052</v>
      </c>
      <c r="M15" s="85" t="s">
        <v>1053</v>
      </c>
      <c r="N15" s="145"/>
      <c r="O15" s="85" t="s">
        <v>1054</v>
      </c>
      <c r="P15" s="3"/>
    </row>
    <row r="16" spans="1:18" ht="11.25" customHeight="1">
      <c r="A16" s="16"/>
      <c r="B16" s="503"/>
      <c r="C16" s="31"/>
      <c r="D16" s="337" t="s">
        <v>949</v>
      </c>
      <c r="E16" s="337" t="s">
        <v>548</v>
      </c>
      <c r="F16" s="85" t="s">
        <v>1048</v>
      </c>
      <c r="G16" s="85" t="s">
        <v>1055</v>
      </c>
      <c r="H16" s="85" t="s">
        <v>1056</v>
      </c>
      <c r="I16" s="85" t="s">
        <v>1057</v>
      </c>
      <c r="J16" s="85" t="s">
        <v>1058</v>
      </c>
      <c r="K16" s="85" t="s">
        <v>624</v>
      </c>
      <c r="L16" s="85" t="s">
        <v>1059</v>
      </c>
      <c r="M16" s="85" t="s">
        <v>1060</v>
      </c>
      <c r="N16" s="85" t="s">
        <v>1061</v>
      </c>
      <c r="O16" s="85" t="s">
        <v>1062</v>
      </c>
      <c r="P16" s="3"/>
    </row>
    <row r="17" spans="1:19" s="41" customFormat="1" ht="11.25" customHeight="1">
      <c r="A17" s="27"/>
      <c r="B17" s="558" t="s">
        <v>274</v>
      </c>
      <c r="C17" s="319" t="s">
        <v>1063</v>
      </c>
      <c r="D17" s="337" t="s">
        <v>548</v>
      </c>
      <c r="E17" s="337" t="s">
        <v>1064</v>
      </c>
      <c r="F17" s="85" t="s">
        <v>1065</v>
      </c>
      <c r="G17" s="85" t="s">
        <v>1066</v>
      </c>
      <c r="H17" s="85" t="s">
        <v>1067</v>
      </c>
      <c r="I17" s="85" t="s">
        <v>1068</v>
      </c>
      <c r="J17" s="85" t="s">
        <v>1067</v>
      </c>
      <c r="K17" s="85" t="s">
        <v>1069</v>
      </c>
      <c r="L17" s="85" t="s">
        <v>1070</v>
      </c>
      <c r="M17" s="85" t="s">
        <v>1067</v>
      </c>
      <c r="N17" s="85" t="s">
        <v>1060</v>
      </c>
      <c r="O17" s="85" t="s">
        <v>1071</v>
      </c>
      <c r="P17" s="803"/>
    </row>
    <row r="18" spans="1:19" ht="15" customHeight="1">
      <c r="A18" s="12"/>
      <c r="B18" s="1389" t="s">
        <v>1072</v>
      </c>
      <c r="C18" s="684"/>
      <c r="D18" s="675"/>
      <c r="E18" s="675"/>
      <c r="F18" s="686"/>
      <c r="G18" s="686"/>
      <c r="H18" s="1620"/>
      <c r="I18" s="686"/>
      <c r="J18" s="686"/>
      <c r="K18" s="686"/>
      <c r="L18" s="686"/>
      <c r="M18" s="686"/>
      <c r="N18" s="686"/>
      <c r="O18" s="686"/>
      <c r="P18" s="3"/>
    </row>
    <row r="19" spans="1:19" ht="11.25" customHeight="1">
      <c r="A19" s="12"/>
      <c r="B19" s="264"/>
      <c r="C19" s="264" t="s">
        <v>1073</v>
      </c>
      <c r="D19" s="112">
        <v>2399.6621180000002</v>
      </c>
      <c r="E19" s="112">
        <v>723.84621300000003</v>
      </c>
      <c r="F19" s="409">
        <v>37.200000000000003</v>
      </c>
      <c r="G19" s="112">
        <v>2668.6918260000002</v>
      </c>
      <c r="H19" s="409">
        <v>0.1</v>
      </c>
      <c r="I19" s="112">
        <v>151</v>
      </c>
      <c r="J19" s="409">
        <v>25.9</v>
      </c>
      <c r="K19" s="262">
        <v>1.5640000000000001</v>
      </c>
      <c r="L19" s="112">
        <v>188.14899</v>
      </c>
      <c r="M19" s="262">
        <v>7.0502329331149998</v>
      </c>
      <c r="N19" s="112">
        <v>0.32989000000000002</v>
      </c>
      <c r="O19" s="734"/>
      <c r="P19" s="3"/>
      <c r="S19" s="737"/>
    </row>
    <row r="20" spans="1:19" ht="11.25" customHeight="1">
      <c r="A20" s="12"/>
      <c r="B20" s="264"/>
      <c r="C20" s="264" t="s">
        <v>1074</v>
      </c>
      <c r="D20" s="112">
        <v>2139.18273</v>
      </c>
      <c r="E20" s="112">
        <v>676.12797399999999</v>
      </c>
      <c r="F20" s="409">
        <v>36.9</v>
      </c>
      <c r="G20" s="112">
        <v>2388.5431239999998</v>
      </c>
      <c r="H20" s="409"/>
      <c r="I20" s="112">
        <v>101</v>
      </c>
      <c r="J20" s="409">
        <v>26.1</v>
      </c>
      <c r="K20" s="262">
        <v>1.6</v>
      </c>
      <c r="L20" s="112">
        <v>148.867728</v>
      </c>
      <c r="M20" s="262">
        <v>6.2325744301696799</v>
      </c>
      <c r="N20" s="112">
        <v>0.233125</v>
      </c>
      <c r="O20" s="734"/>
      <c r="P20" s="3"/>
      <c r="R20" s="3"/>
      <c r="S20" s="1451"/>
    </row>
    <row r="21" spans="1:19" ht="11.25" customHeight="1">
      <c r="A21" s="12"/>
      <c r="B21" s="264"/>
      <c r="C21" s="264" t="s">
        <v>1075</v>
      </c>
      <c r="D21" s="112">
        <v>260.47938799999997</v>
      </c>
      <c r="E21" s="112">
        <v>47.718238999999997</v>
      </c>
      <c r="F21" s="409">
        <v>41.2</v>
      </c>
      <c r="G21" s="112">
        <v>280.14870200000001</v>
      </c>
      <c r="H21" s="409">
        <v>0.1</v>
      </c>
      <c r="I21" s="112">
        <v>50</v>
      </c>
      <c r="J21" s="409">
        <v>23.9</v>
      </c>
      <c r="K21" s="262">
        <v>1.2549999999999999</v>
      </c>
      <c r="L21" s="112">
        <v>39.281261999999998</v>
      </c>
      <c r="M21" s="262">
        <v>14.0215755845265</v>
      </c>
      <c r="N21" s="112">
        <v>9.6765000000000004E-2</v>
      </c>
      <c r="O21" s="734"/>
      <c r="P21" s="3"/>
      <c r="R21" s="3"/>
      <c r="S21" s="3"/>
    </row>
    <row r="22" spans="1:19" ht="11.25" customHeight="1">
      <c r="A22" s="12"/>
      <c r="B22" s="264"/>
      <c r="C22" s="264" t="s">
        <v>1076</v>
      </c>
      <c r="D22" s="112">
        <v>970.39212199999997</v>
      </c>
      <c r="E22" s="112">
        <v>377.60519699999998</v>
      </c>
      <c r="F22" s="409">
        <v>43.8</v>
      </c>
      <c r="G22" s="112">
        <v>1135.8950689999999</v>
      </c>
      <c r="H22" s="409">
        <v>0.2</v>
      </c>
      <c r="I22" s="112">
        <v>407</v>
      </c>
      <c r="J22" s="409">
        <v>29.7</v>
      </c>
      <c r="K22" s="735">
        <v>1.6859999999999999</v>
      </c>
      <c r="L22" s="112">
        <v>256.12125900000001</v>
      </c>
      <c r="M22" s="735">
        <v>22.547968204975099</v>
      </c>
      <c r="N22" s="112">
        <v>0.73531000000000002</v>
      </c>
      <c r="O22" s="734"/>
      <c r="P22" s="3"/>
      <c r="R22" s="3"/>
      <c r="S22" s="1451"/>
    </row>
    <row r="23" spans="1:19" ht="11.25" customHeight="1">
      <c r="A23" s="12"/>
      <c r="B23" s="264"/>
      <c r="C23" s="264" t="s">
        <v>1077</v>
      </c>
      <c r="D23" s="112">
        <v>45916.693469999998</v>
      </c>
      <c r="E23" s="112">
        <v>8455.6004929999999</v>
      </c>
      <c r="F23" s="409">
        <v>44.6</v>
      </c>
      <c r="G23" s="112">
        <v>49690.021480000003</v>
      </c>
      <c r="H23" s="409">
        <v>0.4</v>
      </c>
      <c r="I23" s="112">
        <v>6887</v>
      </c>
      <c r="J23" s="409">
        <v>25</v>
      </c>
      <c r="K23" s="735">
        <v>2.2759999999999998</v>
      </c>
      <c r="L23" s="112">
        <v>13318.606159999999</v>
      </c>
      <c r="M23" s="735">
        <v>26.8033817722552</v>
      </c>
      <c r="N23" s="112">
        <v>48.655504000000001</v>
      </c>
      <c r="O23" s="734"/>
      <c r="P23" s="3"/>
      <c r="R23" s="3"/>
      <c r="S23" s="1451"/>
    </row>
    <row r="24" spans="1:19" ht="11.25" customHeight="1">
      <c r="A24" s="12"/>
      <c r="B24" s="264"/>
      <c r="C24" s="264" t="s">
        <v>1078</v>
      </c>
      <c r="D24" s="112">
        <v>47111.362090000002</v>
      </c>
      <c r="E24" s="112">
        <v>10488.685299999999</v>
      </c>
      <c r="F24" s="409">
        <v>40.9</v>
      </c>
      <c r="G24" s="112">
        <v>51399.869910000001</v>
      </c>
      <c r="H24" s="409">
        <v>0.6</v>
      </c>
      <c r="I24" s="112">
        <v>7581</v>
      </c>
      <c r="J24" s="409">
        <v>28.1</v>
      </c>
      <c r="K24" s="735">
        <v>1.909</v>
      </c>
      <c r="L24" s="112">
        <v>18679.028719999998</v>
      </c>
      <c r="M24" s="735">
        <v>36.340614777248597</v>
      </c>
      <c r="N24" s="112">
        <v>90.323562999999993</v>
      </c>
      <c r="O24" s="734"/>
      <c r="P24" s="3"/>
      <c r="R24" s="3"/>
      <c r="S24" s="1451"/>
    </row>
    <row r="25" spans="1:19" ht="11.25" customHeight="1">
      <c r="A25" s="12"/>
      <c r="B25" s="264"/>
      <c r="C25" s="264" t="s">
        <v>1079</v>
      </c>
      <c r="D25" s="112">
        <v>66294.322669999994</v>
      </c>
      <c r="E25" s="112">
        <v>14307.493387</v>
      </c>
      <c r="F25" s="409">
        <v>44.2</v>
      </c>
      <c r="G25" s="112">
        <v>72615.348379999996</v>
      </c>
      <c r="H25" s="409">
        <v>1.3</v>
      </c>
      <c r="I25" s="112">
        <v>15525</v>
      </c>
      <c r="J25" s="409">
        <v>27.7</v>
      </c>
      <c r="K25" s="735">
        <v>2.1339999999999999</v>
      </c>
      <c r="L25" s="112">
        <v>34122.009447999997</v>
      </c>
      <c r="M25" s="735">
        <v>46.9900788321468</v>
      </c>
      <c r="N25" s="112">
        <v>264.228005</v>
      </c>
      <c r="O25" s="734"/>
      <c r="P25" s="3"/>
      <c r="R25" s="61"/>
      <c r="S25" s="737"/>
    </row>
    <row r="26" spans="1:19" ht="11.25" customHeight="1">
      <c r="A26" s="12"/>
      <c r="B26" s="264"/>
      <c r="C26" s="264" t="s">
        <v>1080</v>
      </c>
      <c r="D26" s="112">
        <v>53164.673790000001</v>
      </c>
      <c r="E26" s="112">
        <v>12536.33944</v>
      </c>
      <c r="F26" s="409">
        <v>44.5</v>
      </c>
      <c r="G26" s="112">
        <v>58742.272689999998</v>
      </c>
      <c r="H26" s="409">
        <v>1.2</v>
      </c>
      <c r="I26" s="112">
        <v>12078</v>
      </c>
      <c r="J26" s="409">
        <v>28</v>
      </c>
      <c r="K26" s="735">
        <v>2.0760000000000001</v>
      </c>
      <c r="L26" s="112">
        <v>26814.758099999999</v>
      </c>
      <c r="M26" s="735">
        <v>45.648145487167703</v>
      </c>
      <c r="N26" s="112">
        <v>188.085342</v>
      </c>
      <c r="O26" s="734"/>
      <c r="P26" s="3"/>
      <c r="S26" s="737"/>
    </row>
    <row r="27" spans="1:19" ht="11.25" customHeight="1">
      <c r="A27" s="12"/>
      <c r="B27" s="264"/>
      <c r="C27" s="264" t="s">
        <v>1081</v>
      </c>
      <c r="D27" s="112">
        <v>13129.648880000001</v>
      </c>
      <c r="E27" s="112">
        <v>1771.153947</v>
      </c>
      <c r="F27" s="409">
        <v>42</v>
      </c>
      <c r="G27" s="112">
        <v>13873.07569</v>
      </c>
      <c r="H27" s="409">
        <v>2.1</v>
      </c>
      <c r="I27" s="112">
        <v>3447</v>
      </c>
      <c r="J27" s="409">
        <v>26.3</v>
      </c>
      <c r="K27" s="735">
        <v>2.38</v>
      </c>
      <c r="L27" s="112">
        <v>7307.2513479999998</v>
      </c>
      <c r="M27" s="735">
        <v>52.672179632575798</v>
      </c>
      <c r="N27" s="112">
        <v>76.142662999999999</v>
      </c>
      <c r="O27" s="734"/>
      <c r="P27" s="3"/>
      <c r="S27" s="737"/>
    </row>
    <row r="28" spans="1:19" ht="11.25" customHeight="1">
      <c r="A28" s="12"/>
      <c r="B28" s="264"/>
      <c r="C28" s="264" t="s">
        <v>1082</v>
      </c>
      <c r="D28" s="112">
        <v>23981.505786999998</v>
      </c>
      <c r="E28" s="112">
        <v>4882.240898</v>
      </c>
      <c r="F28" s="409">
        <v>46.7</v>
      </c>
      <c r="G28" s="112">
        <v>26261.611806000001</v>
      </c>
      <c r="H28" s="409">
        <v>3.8</v>
      </c>
      <c r="I28" s="112">
        <v>8346</v>
      </c>
      <c r="J28" s="409">
        <v>26.5</v>
      </c>
      <c r="K28" s="735">
        <v>2.2890000000000001</v>
      </c>
      <c r="L28" s="112">
        <v>15350.274845</v>
      </c>
      <c r="M28" s="735">
        <v>58.451381272389803</v>
      </c>
      <c r="N28" s="112">
        <v>270.317207</v>
      </c>
      <c r="O28" s="734"/>
      <c r="P28" s="3"/>
      <c r="S28" s="737"/>
    </row>
    <row r="29" spans="1:19" ht="11.25" customHeight="1">
      <c r="A29" s="12"/>
      <c r="B29" s="264"/>
      <c r="C29" s="264" t="s">
        <v>1083</v>
      </c>
      <c r="D29" s="112">
        <v>19881.852470000002</v>
      </c>
      <c r="E29" s="112">
        <v>3831.0968459999999</v>
      </c>
      <c r="F29" s="409">
        <v>47.7</v>
      </c>
      <c r="G29" s="112">
        <v>21710.46747</v>
      </c>
      <c r="H29" s="409">
        <v>3.3</v>
      </c>
      <c r="I29" s="112">
        <v>5724</v>
      </c>
      <c r="J29" s="409">
        <v>26.2</v>
      </c>
      <c r="K29" s="735">
        <v>2.2989999999999999</v>
      </c>
      <c r="L29" s="112">
        <v>12142.986440000001</v>
      </c>
      <c r="M29" s="735">
        <v>55.931483081971599</v>
      </c>
      <c r="N29" s="112">
        <v>188.599782</v>
      </c>
      <c r="O29" s="734"/>
      <c r="P29" s="3"/>
      <c r="S29" s="737"/>
    </row>
    <row r="30" spans="1:19" ht="11.25" customHeight="1">
      <c r="A30" s="12"/>
      <c r="B30" s="264"/>
      <c r="C30" s="264" t="s">
        <v>1084</v>
      </c>
      <c r="D30" s="112">
        <v>4099.6533170000002</v>
      </c>
      <c r="E30" s="112">
        <v>1051.1440520000001</v>
      </c>
      <c r="F30" s="409">
        <v>43</v>
      </c>
      <c r="G30" s="112">
        <v>4551.1443360000003</v>
      </c>
      <c r="H30" s="409">
        <v>6.4</v>
      </c>
      <c r="I30" s="112">
        <v>2622</v>
      </c>
      <c r="J30" s="409">
        <v>27.9</v>
      </c>
      <c r="K30" s="735">
        <v>2.2370000000000001</v>
      </c>
      <c r="L30" s="112">
        <v>3207.2884049999998</v>
      </c>
      <c r="M30" s="735">
        <v>70.472131143590204</v>
      </c>
      <c r="N30" s="112">
        <v>81.717425000000006</v>
      </c>
      <c r="O30" s="734"/>
      <c r="P30" s="3"/>
      <c r="S30" s="737"/>
    </row>
    <row r="31" spans="1:19" ht="11.25" customHeight="1">
      <c r="A31" s="12"/>
      <c r="B31" s="264"/>
      <c r="C31" s="264" t="s">
        <v>1085</v>
      </c>
      <c r="D31" s="112">
        <v>1389.8225629999999</v>
      </c>
      <c r="E31" s="112">
        <v>179.347621</v>
      </c>
      <c r="F31" s="409">
        <v>39.299999999999997</v>
      </c>
      <c r="G31" s="112">
        <v>1460.3345549999999</v>
      </c>
      <c r="H31" s="409">
        <v>16.5</v>
      </c>
      <c r="I31" s="112">
        <v>1190</v>
      </c>
      <c r="J31" s="409">
        <v>30.2</v>
      </c>
      <c r="K31" s="735">
        <v>2.2949999999999999</v>
      </c>
      <c r="L31" s="112">
        <v>1480.6200920000001</v>
      </c>
      <c r="M31" s="735">
        <v>101.38910203354099</v>
      </c>
      <c r="N31" s="112">
        <v>75.020135999999994</v>
      </c>
      <c r="O31" s="734"/>
      <c r="P31" s="3"/>
      <c r="S31" s="737"/>
    </row>
    <row r="32" spans="1:19" ht="11.25" customHeight="1">
      <c r="A32" s="12"/>
      <c r="B32" s="264"/>
      <c r="C32" s="264" t="s">
        <v>1086</v>
      </c>
      <c r="D32" s="112">
        <v>1085.1555840000001</v>
      </c>
      <c r="E32" s="112">
        <v>140.17953</v>
      </c>
      <c r="F32" s="409">
        <v>39.700000000000003</v>
      </c>
      <c r="G32" s="112">
        <v>1140.813251</v>
      </c>
      <c r="H32" s="409">
        <v>13.2</v>
      </c>
      <c r="I32" s="112">
        <v>918</v>
      </c>
      <c r="J32" s="409">
        <v>29.4</v>
      </c>
      <c r="K32" s="735">
        <v>2.1640000000000001</v>
      </c>
      <c r="L32" s="112">
        <v>1101.1632159999999</v>
      </c>
      <c r="M32" s="735">
        <v>96.524406166807395</v>
      </c>
      <c r="N32" s="112">
        <v>45.092686</v>
      </c>
      <c r="O32" s="734"/>
      <c r="P32" s="3"/>
      <c r="S32" s="737"/>
    </row>
    <row r="33" spans="1:20" ht="11.25" customHeight="1">
      <c r="A33" s="12"/>
      <c r="B33" s="264"/>
      <c r="C33" s="264" t="s">
        <v>1087</v>
      </c>
      <c r="D33" s="112">
        <v>184.564887</v>
      </c>
      <c r="E33" s="112">
        <v>26.667456999999999</v>
      </c>
      <c r="F33" s="409">
        <v>35.4</v>
      </c>
      <c r="G33" s="112">
        <v>194.00075799999999</v>
      </c>
      <c r="H33" s="409">
        <v>23.1</v>
      </c>
      <c r="I33" s="112">
        <v>181</v>
      </c>
      <c r="J33" s="409">
        <v>32.6</v>
      </c>
      <c r="K33" s="735">
        <v>2.77</v>
      </c>
      <c r="L33" s="112">
        <v>223.38616099999999</v>
      </c>
      <c r="M33" s="735">
        <v>115.147055765627</v>
      </c>
      <c r="N33" s="112">
        <v>14.643731000000001</v>
      </c>
      <c r="O33" s="734"/>
      <c r="P33" s="3"/>
      <c r="S33" s="737"/>
    </row>
    <row r="34" spans="1:20" ht="11.25" customHeight="1">
      <c r="A34" s="12"/>
      <c r="B34" s="264"/>
      <c r="C34" s="264" t="s">
        <v>1088</v>
      </c>
      <c r="D34" s="112">
        <v>120.102092</v>
      </c>
      <c r="E34" s="112">
        <v>12.500634</v>
      </c>
      <c r="F34" s="409">
        <v>43.3</v>
      </c>
      <c r="G34" s="112">
        <v>125.520546</v>
      </c>
      <c r="H34" s="409">
        <v>36.299999999999997</v>
      </c>
      <c r="I34" s="112">
        <v>91</v>
      </c>
      <c r="J34" s="409">
        <v>33.6</v>
      </c>
      <c r="K34" s="735">
        <v>2.75</v>
      </c>
      <c r="L34" s="112">
        <v>156.07071500000001</v>
      </c>
      <c r="M34" s="735">
        <v>124.33877956521999</v>
      </c>
      <c r="N34" s="112">
        <v>15.283719</v>
      </c>
      <c r="O34" s="734"/>
      <c r="P34" s="3"/>
      <c r="S34" s="737"/>
    </row>
    <row r="35" spans="1:20" ht="11.25" customHeight="1">
      <c r="A35" s="12"/>
      <c r="B35" s="264"/>
      <c r="C35" s="264" t="s">
        <v>1089</v>
      </c>
      <c r="D35" s="112">
        <v>3732.5802560000002</v>
      </c>
      <c r="E35" s="112">
        <v>243.59724</v>
      </c>
      <c r="F35" s="409">
        <v>43.6</v>
      </c>
      <c r="G35" s="112">
        <v>3838.7938220000001</v>
      </c>
      <c r="H35" s="409">
        <v>100</v>
      </c>
      <c r="I35" s="112">
        <v>1816</v>
      </c>
      <c r="J35" s="409">
        <v>32.6</v>
      </c>
      <c r="K35" s="735">
        <v>1.9690000000000001</v>
      </c>
      <c r="L35" s="112">
        <v>6503.2098420000002</v>
      </c>
      <c r="M35" s="735">
        <v>169.40763540699501</v>
      </c>
      <c r="N35" s="112">
        <v>1015.23433</v>
      </c>
      <c r="O35" s="491">
        <v>-1015.23433</v>
      </c>
      <c r="P35" s="3"/>
      <c r="S35" s="737"/>
      <c r="T35" s="742"/>
    </row>
    <row r="36" spans="1:20" ht="11.25" customHeight="1">
      <c r="A36" s="12"/>
      <c r="B36" s="1138" t="s">
        <v>1090</v>
      </c>
      <c r="C36" s="1138"/>
      <c r="D36" s="817">
        <v>191796.34107600001</v>
      </c>
      <c r="E36" s="817">
        <v>39658.416348999999</v>
      </c>
      <c r="F36" s="1139">
        <v>43.557527909205099</v>
      </c>
      <c r="G36" s="817">
        <v>209070.56684799999</v>
      </c>
      <c r="H36" s="1139">
        <v>3.1</v>
      </c>
      <c r="I36" s="817">
        <v>41903</v>
      </c>
      <c r="J36" s="1139">
        <v>27.1</v>
      </c>
      <c r="K36" s="1140">
        <v>2.4816699999999998</v>
      </c>
      <c r="L36" s="817">
        <v>89898.019356000004</v>
      </c>
      <c r="M36" s="1140">
        <v>42.998888227704597</v>
      </c>
      <c r="N36" s="817">
        <v>1764.8439450000001</v>
      </c>
      <c r="O36" s="817">
        <v>-1015.23433</v>
      </c>
      <c r="P36" s="3"/>
      <c r="S36" s="737"/>
    </row>
    <row r="37" spans="1:20" ht="15" customHeight="1">
      <c r="A37" s="12"/>
      <c r="B37" s="1281" t="s">
        <v>1091</v>
      </c>
      <c r="C37" s="264"/>
      <c r="D37" s="42"/>
      <c r="F37" s="3"/>
      <c r="G37" s="3"/>
      <c r="H37" s="1295"/>
      <c r="I37" s="1296"/>
      <c r="J37" s="1297"/>
      <c r="K37" s="1298"/>
      <c r="L37" s="3"/>
      <c r="M37" s="839"/>
      <c r="N37" s="3"/>
      <c r="O37" s="2"/>
      <c r="P37" s="3"/>
    </row>
    <row r="38" spans="1:20" ht="11.25" customHeight="1">
      <c r="A38" s="12"/>
      <c r="B38" s="264"/>
      <c r="C38" s="264" t="s">
        <v>1073</v>
      </c>
      <c r="D38" s="112">
        <v>47288.495239999997</v>
      </c>
      <c r="E38" s="112">
        <v>117086.36431999999</v>
      </c>
      <c r="F38" s="409">
        <v>48.3</v>
      </c>
      <c r="G38" s="112">
        <v>103828.19596</v>
      </c>
      <c r="H38" s="409">
        <v>0.1</v>
      </c>
      <c r="I38" s="112">
        <v>1600</v>
      </c>
      <c r="J38" s="409">
        <v>27.7</v>
      </c>
      <c r="K38" s="409">
        <v>2.4900000000000002</v>
      </c>
      <c r="L38" s="112">
        <v>17274.185049</v>
      </c>
      <c r="M38" s="409">
        <v>16.6372774652224</v>
      </c>
      <c r="N38" s="112">
        <v>24.414183000000001</v>
      </c>
      <c r="O38" s="112"/>
      <c r="P38" s="3"/>
    </row>
    <row r="39" spans="1:20" ht="11.25" customHeight="1">
      <c r="A39" s="12"/>
      <c r="B39" s="264"/>
      <c r="C39" s="264" t="s">
        <v>1074</v>
      </c>
      <c r="D39" s="112">
        <v>25487.46975</v>
      </c>
      <c r="E39" s="112">
        <v>74584.738440000001</v>
      </c>
      <c r="F39" s="409">
        <v>45.3</v>
      </c>
      <c r="G39" s="112">
        <v>59238.968079999999</v>
      </c>
      <c r="H39" s="409">
        <v>0.1</v>
      </c>
      <c r="I39" s="112">
        <v>251</v>
      </c>
      <c r="J39" s="409">
        <v>29.6</v>
      </c>
      <c r="K39" s="409">
        <v>2.4289999999999998</v>
      </c>
      <c r="L39" s="112">
        <v>8190.8932709999999</v>
      </c>
      <c r="M39" s="409">
        <v>13.8268669027767</v>
      </c>
      <c r="N39" s="112">
        <v>9.6951649999999994</v>
      </c>
      <c r="O39" s="112"/>
      <c r="P39" s="3"/>
      <c r="S39" s="736"/>
    </row>
    <row r="40" spans="1:20" ht="11.25" customHeight="1">
      <c r="A40" s="12"/>
      <c r="B40" s="264"/>
      <c r="C40" s="264" t="s">
        <v>1075</v>
      </c>
      <c r="D40" s="112">
        <v>21801.02549</v>
      </c>
      <c r="E40" s="112">
        <v>42501.62588</v>
      </c>
      <c r="F40" s="409">
        <v>53.6</v>
      </c>
      <c r="G40" s="112">
        <v>44589.227879999999</v>
      </c>
      <c r="H40" s="409">
        <v>0.1</v>
      </c>
      <c r="I40" s="112">
        <v>1349</v>
      </c>
      <c r="J40" s="409">
        <v>25.3</v>
      </c>
      <c r="K40" s="409">
        <v>2.5710000000000002</v>
      </c>
      <c r="L40" s="112">
        <v>9083.2917780000007</v>
      </c>
      <c r="M40" s="409">
        <v>20.371045227437602</v>
      </c>
      <c r="N40" s="112">
        <v>14.719018</v>
      </c>
      <c r="O40" s="112"/>
      <c r="P40" s="3"/>
      <c r="R40" s="736"/>
      <c r="S40" s="736"/>
    </row>
    <row r="41" spans="1:20" ht="11.25" customHeight="1">
      <c r="A41" s="12"/>
      <c r="B41" s="264"/>
      <c r="C41" s="264" t="s">
        <v>1076</v>
      </c>
      <c r="D41" s="112">
        <v>44877.418149999998</v>
      </c>
      <c r="E41" s="112">
        <v>59076.305390000001</v>
      </c>
      <c r="F41" s="409">
        <v>49.9</v>
      </c>
      <c r="G41" s="112">
        <v>74362.767399999997</v>
      </c>
      <c r="H41" s="409">
        <v>0.2</v>
      </c>
      <c r="I41" s="112">
        <v>904</v>
      </c>
      <c r="J41" s="409">
        <v>23.2</v>
      </c>
      <c r="K41" s="409">
        <v>2.6539999999999999</v>
      </c>
      <c r="L41" s="112">
        <v>17019.332279999999</v>
      </c>
      <c r="M41" s="409">
        <v>22.8869000913487</v>
      </c>
      <c r="N41" s="112">
        <v>34.632500999999998</v>
      </c>
      <c r="O41" s="112"/>
      <c r="P41" s="3"/>
      <c r="R41" s="736"/>
      <c r="S41" s="736"/>
    </row>
    <row r="42" spans="1:20" ht="11.25" customHeight="1">
      <c r="A42" s="12"/>
      <c r="B42" s="264"/>
      <c r="C42" s="264" t="s">
        <v>1077</v>
      </c>
      <c r="D42" s="112">
        <v>95941.299629999994</v>
      </c>
      <c r="E42" s="112">
        <v>64736.497150000003</v>
      </c>
      <c r="F42" s="409">
        <v>48.9</v>
      </c>
      <c r="G42" s="112">
        <v>127584.4549</v>
      </c>
      <c r="H42" s="409">
        <v>0.3</v>
      </c>
      <c r="I42" s="112">
        <v>2342</v>
      </c>
      <c r="J42" s="409">
        <v>23.7</v>
      </c>
      <c r="K42" s="409">
        <v>2.3420000000000001</v>
      </c>
      <c r="L42" s="112">
        <v>38210.702899999997</v>
      </c>
      <c r="M42" s="409">
        <v>29.949340560297401</v>
      </c>
      <c r="N42" s="112">
        <v>105.896748</v>
      </c>
      <c r="O42" s="112"/>
      <c r="P42" s="3"/>
      <c r="R42" s="736"/>
      <c r="S42" s="736"/>
    </row>
    <row r="43" spans="1:20" ht="11.25" customHeight="1">
      <c r="A43" s="12"/>
      <c r="B43" s="264"/>
      <c r="C43" s="264" t="s">
        <v>1078</v>
      </c>
      <c r="D43" s="112">
        <v>99674.895799999998</v>
      </c>
      <c r="E43" s="112">
        <v>34144.109360000002</v>
      </c>
      <c r="F43" s="409">
        <v>50</v>
      </c>
      <c r="G43" s="112">
        <v>116745.95789999999</v>
      </c>
      <c r="H43" s="409">
        <v>0.6</v>
      </c>
      <c r="I43" s="112">
        <v>1529</v>
      </c>
      <c r="J43" s="409">
        <v>25.7</v>
      </c>
      <c r="K43" s="409">
        <v>2.008</v>
      </c>
      <c r="L43" s="112">
        <v>46450.651729999998</v>
      </c>
      <c r="M43" s="409">
        <v>39.787802991678603</v>
      </c>
      <c r="N43" s="112">
        <v>189.529875</v>
      </c>
      <c r="O43" s="112"/>
      <c r="P43" s="3"/>
      <c r="R43" s="736"/>
      <c r="S43" s="736"/>
    </row>
    <row r="44" spans="1:20" ht="11.25" customHeight="1">
      <c r="A44" s="12"/>
      <c r="B44" s="264"/>
      <c r="C44" s="264" t="s">
        <v>1079</v>
      </c>
      <c r="D44" s="112">
        <v>182803.77108000001</v>
      </c>
      <c r="E44" s="112">
        <v>87097.332750000001</v>
      </c>
      <c r="F44" s="409">
        <v>46.4</v>
      </c>
      <c r="G44" s="112">
        <v>223182.63208000001</v>
      </c>
      <c r="H44" s="409">
        <v>1.3</v>
      </c>
      <c r="I44" s="112">
        <v>4410</v>
      </c>
      <c r="J44" s="409">
        <v>23.7</v>
      </c>
      <c r="K44" s="409">
        <v>2.222</v>
      </c>
      <c r="L44" s="112">
        <v>110062.66353000001</v>
      </c>
      <c r="M44" s="409">
        <v>49.315066546283902</v>
      </c>
      <c r="N44" s="112">
        <v>675.27900899999997</v>
      </c>
      <c r="O44" s="112"/>
      <c r="P44" s="3"/>
      <c r="R44" s="736"/>
      <c r="S44" s="736"/>
    </row>
    <row r="45" spans="1:20" ht="11.25" customHeight="1">
      <c r="A45" s="12"/>
      <c r="B45" s="264"/>
      <c r="C45" s="264" t="s">
        <v>1080</v>
      </c>
      <c r="D45" s="112">
        <v>147271.57949999999</v>
      </c>
      <c r="E45" s="112">
        <v>75238.512640000001</v>
      </c>
      <c r="F45" s="409">
        <v>45.9</v>
      </c>
      <c r="G45" s="112">
        <v>181830.95809999999</v>
      </c>
      <c r="H45" s="409">
        <v>1.1000000000000001</v>
      </c>
      <c r="I45" s="112">
        <v>3405</v>
      </c>
      <c r="J45" s="409">
        <v>23.8</v>
      </c>
      <c r="K45" s="409">
        <v>2.2559999999999998</v>
      </c>
      <c r="L45" s="112">
        <v>86951.002280000001</v>
      </c>
      <c r="M45" s="409">
        <v>47.819690985833297</v>
      </c>
      <c r="N45" s="112">
        <v>481.77550100000002</v>
      </c>
      <c r="O45" s="112"/>
      <c r="P45" s="3"/>
      <c r="R45" s="736"/>
      <c r="S45" s="736"/>
    </row>
    <row r="46" spans="1:20" ht="11.25" customHeight="1">
      <c r="A46" s="12"/>
      <c r="B46" s="264"/>
      <c r="C46" s="264" t="s">
        <v>1081</v>
      </c>
      <c r="D46" s="112">
        <v>35532.191579999999</v>
      </c>
      <c r="E46" s="112">
        <v>11858.820110000001</v>
      </c>
      <c r="F46" s="409">
        <v>49.1</v>
      </c>
      <c r="G46" s="112">
        <v>41351.67398</v>
      </c>
      <c r="H46" s="409">
        <v>2</v>
      </c>
      <c r="I46" s="112">
        <v>1005</v>
      </c>
      <c r="J46" s="409">
        <v>22.9</v>
      </c>
      <c r="K46" s="409">
        <v>2.0720000000000001</v>
      </c>
      <c r="L46" s="112">
        <v>23111.661250000001</v>
      </c>
      <c r="M46" s="409">
        <v>55.890509441475302</v>
      </c>
      <c r="N46" s="112">
        <v>193.50350800000001</v>
      </c>
      <c r="O46" s="112"/>
      <c r="P46" s="3"/>
      <c r="R46" s="736"/>
      <c r="S46" s="736"/>
    </row>
    <row r="47" spans="1:20" ht="11.25" customHeight="1">
      <c r="A47" s="12"/>
      <c r="B47" s="264"/>
      <c r="C47" s="264" t="s">
        <v>1082</v>
      </c>
      <c r="D47" s="112">
        <v>44685.049579999999</v>
      </c>
      <c r="E47" s="112">
        <v>30991.41777</v>
      </c>
      <c r="F47" s="409">
        <v>48.7</v>
      </c>
      <c r="G47" s="112">
        <v>59793.29623</v>
      </c>
      <c r="H47" s="409">
        <v>4.2</v>
      </c>
      <c r="I47" s="112">
        <v>3190</v>
      </c>
      <c r="J47" s="409">
        <v>25.2</v>
      </c>
      <c r="K47" s="409">
        <v>2.37</v>
      </c>
      <c r="L47" s="112">
        <v>44973.980900000002</v>
      </c>
      <c r="M47" s="409">
        <v>75.215757845166706</v>
      </c>
      <c r="N47" s="112">
        <v>613.383554</v>
      </c>
      <c r="O47" s="112"/>
      <c r="P47" s="3"/>
      <c r="R47" s="736"/>
      <c r="S47" s="736"/>
    </row>
    <row r="48" spans="1:20" ht="11.25" customHeight="1">
      <c r="A48" s="12"/>
      <c r="B48" s="264"/>
      <c r="C48" s="264" t="s">
        <v>1083</v>
      </c>
      <c r="D48" s="112">
        <v>32719.044300000001</v>
      </c>
      <c r="E48" s="112">
        <v>20628.595659999999</v>
      </c>
      <c r="F48" s="409">
        <v>47.5</v>
      </c>
      <c r="G48" s="112">
        <v>42512.791299999997</v>
      </c>
      <c r="H48" s="409">
        <v>3.4</v>
      </c>
      <c r="I48" s="112">
        <v>2067</v>
      </c>
      <c r="J48" s="409">
        <v>26.6</v>
      </c>
      <c r="K48" s="409">
        <v>2.3809999999999998</v>
      </c>
      <c r="L48" s="112">
        <v>32349.014940000001</v>
      </c>
      <c r="M48" s="409">
        <v>76.092427598373206</v>
      </c>
      <c r="N48" s="112">
        <v>384.16383400000001</v>
      </c>
      <c r="O48" s="112"/>
      <c r="P48" s="3"/>
      <c r="R48" s="736"/>
      <c r="S48" s="736"/>
    </row>
    <row r="49" spans="1:19" ht="11.25" customHeight="1">
      <c r="A49" s="12"/>
      <c r="B49" s="264"/>
      <c r="C49" s="264" t="s">
        <v>1084</v>
      </c>
      <c r="D49" s="112">
        <v>11966.005279999999</v>
      </c>
      <c r="E49" s="112">
        <v>10362.822109999999</v>
      </c>
      <c r="F49" s="409">
        <v>51.3</v>
      </c>
      <c r="G49" s="112">
        <v>17280.504929999999</v>
      </c>
      <c r="H49" s="409">
        <v>6</v>
      </c>
      <c r="I49" s="112">
        <v>1123</v>
      </c>
      <c r="J49" s="409">
        <v>21.6</v>
      </c>
      <c r="K49" s="409">
        <v>2.3420000000000001</v>
      </c>
      <c r="L49" s="112">
        <v>12624.96596</v>
      </c>
      <c r="M49" s="409">
        <v>73.059010782041995</v>
      </c>
      <c r="N49" s="112">
        <v>229.21972</v>
      </c>
      <c r="O49" s="112"/>
      <c r="P49" s="3"/>
      <c r="R49" s="736"/>
      <c r="S49" s="736"/>
    </row>
    <row r="50" spans="1:19" ht="11.25" customHeight="1">
      <c r="A50" s="12"/>
      <c r="B50" s="264"/>
      <c r="C50" s="264" t="s">
        <v>1085</v>
      </c>
      <c r="D50" s="112">
        <v>11020.621477000001</v>
      </c>
      <c r="E50" s="112">
        <v>9808.4976389999993</v>
      </c>
      <c r="F50" s="409">
        <v>66</v>
      </c>
      <c r="G50" s="112">
        <v>17490.607695999999</v>
      </c>
      <c r="H50" s="409">
        <v>12.8</v>
      </c>
      <c r="I50" s="112">
        <v>656</v>
      </c>
      <c r="J50" s="409">
        <v>20.399999999999999</v>
      </c>
      <c r="K50" s="409">
        <v>2.38</v>
      </c>
      <c r="L50" s="112">
        <v>17138.758333999998</v>
      </c>
      <c r="M50" s="409">
        <v>97.988352559754304</v>
      </c>
      <c r="N50" s="112">
        <v>469.67868800000002</v>
      </c>
      <c r="O50" s="112"/>
      <c r="P50" s="3"/>
      <c r="R50" s="736"/>
      <c r="S50" s="736"/>
    </row>
    <row r="51" spans="1:19" ht="11.25" customHeight="1">
      <c r="A51" s="12"/>
      <c r="B51" s="264"/>
      <c r="C51" s="264" t="s">
        <v>1086</v>
      </c>
      <c r="D51" s="112">
        <v>10994.96819</v>
      </c>
      <c r="E51" s="112">
        <v>9760.1276259999995</v>
      </c>
      <c r="F51" s="409">
        <v>66.2</v>
      </c>
      <c r="G51" s="112">
        <v>17454.040690000002</v>
      </c>
      <c r="H51" s="409">
        <v>12.8</v>
      </c>
      <c r="I51" s="112">
        <v>534</v>
      </c>
      <c r="J51" s="409">
        <v>20.399999999999999</v>
      </c>
      <c r="K51" s="409">
        <v>2.3820000000000001</v>
      </c>
      <c r="L51" s="112">
        <v>17106.876489999999</v>
      </c>
      <c r="M51" s="409">
        <v>98.010980917450794</v>
      </c>
      <c r="N51" s="112">
        <v>467.20608299999998</v>
      </c>
      <c r="O51" s="112"/>
      <c r="P51" s="3"/>
      <c r="R51" s="736"/>
      <c r="S51" s="736"/>
    </row>
    <row r="52" spans="1:19" ht="11.25" customHeight="1">
      <c r="A52" s="12"/>
      <c r="B52" s="264"/>
      <c r="C52" s="264" t="s">
        <v>1087</v>
      </c>
      <c r="D52" s="112">
        <v>13.939743999999999</v>
      </c>
      <c r="E52" s="112">
        <v>48.370013</v>
      </c>
      <c r="F52" s="409">
        <v>22.6</v>
      </c>
      <c r="G52" s="112">
        <v>24.853463000000001</v>
      </c>
      <c r="H52" s="409">
        <v>25.2</v>
      </c>
      <c r="I52" s="112">
        <v>116</v>
      </c>
      <c r="J52" s="409">
        <v>25.3</v>
      </c>
      <c r="K52" s="409">
        <v>1.649</v>
      </c>
      <c r="L52" s="112">
        <v>22.137771000000001</v>
      </c>
      <c r="M52" s="409">
        <v>89.0731846906003</v>
      </c>
      <c r="N52" s="112">
        <v>1.560014</v>
      </c>
      <c r="O52" s="112"/>
      <c r="P52" s="3"/>
      <c r="R52" s="736"/>
      <c r="S52" s="736"/>
    </row>
    <row r="53" spans="1:19" ht="11.25" customHeight="1">
      <c r="A53" s="12"/>
      <c r="B53" s="264"/>
      <c r="C53" s="264" t="s">
        <v>1088</v>
      </c>
      <c r="D53" s="112">
        <v>11.713543</v>
      </c>
      <c r="E53" s="112"/>
      <c r="F53" s="409"/>
      <c r="G53" s="112">
        <v>11.713543</v>
      </c>
      <c r="H53" s="409">
        <v>32.6</v>
      </c>
      <c r="I53" s="112">
        <v>6</v>
      </c>
      <c r="J53" s="409">
        <v>23.9</v>
      </c>
      <c r="K53" s="409">
        <v>1.026</v>
      </c>
      <c r="L53" s="112">
        <v>9.7440730000000002</v>
      </c>
      <c r="M53" s="409">
        <v>83.186385195324803</v>
      </c>
      <c r="N53" s="112">
        <v>0.91259100000000004</v>
      </c>
      <c r="O53" s="112"/>
      <c r="P53" s="3"/>
      <c r="R53" s="736"/>
    </row>
    <row r="54" spans="1:19" ht="11.25" customHeight="1">
      <c r="A54" s="12"/>
      <c r="B54" s="264"/>
      <c r="C54" s="264" t="s">
        <v>1089</v>
      </c>
      <c r="D54" s="112">
        <v>14511.362649999999</v>
      </c>
      <c r="E54" s="112">
        <v>1675.8325970000001</v>
      </c>
      <c r="F54" s="409">
        <v>82.8</v>
      </c>
      <c r="G54" s="112">
        <v>15898.71413</v>
      </c>
      <c r="H54" s="409">
        <v>100</v>
      </c>
      <c r="I54" s="112">
        <v>889</v>
      </c>
      <c r="J54" s="409">
        <v>31.4</v>
      </c>
      <c r="K54" s="409">
        <v>1.641</v>
      </c>
      <c r="L54" s="112">
        <v>29799.144639999999</v>
      </c>
      <c r="M54" s="409">
        <v>187.43116201939</v>
      </c>
      <c r="N54" s="112">
        <v>3787.4664170000001</v>
      </c>
      <c r="O54" s="112">
        <v>-3788.2201879999998</v>
      </c>
      <c r="P54" s="3"/>
      <c r="R54" s="736"/>
    </row>
    <row r="55" spans="1:19" ht="11.25" customHeight="1">
      <c r="A55" s="12"/>
      <c r="B55" s="1138" t="s">
        <v>1092</v>
      </c>
      <c r="C55" s="1138"/>
      <c r="D55" s="817">
        <v>540802.91360700002</v>
      </c>
      <c r="E55" s="817">
        <v>404616.35697600001</v>
      </c>
      <c r="F55" s="1139">
        <v>48.9559330148385</v>
      </c>
      <c r="G55" s="817">
        <v>738886.62629599997</v>
      </c>
      <c r="H55" s="1139">
        <v>3.3</v>
      </c>
      <c r="I55" s="817">
        <v>15520</v>
      </c>
      <c r="J55" s="1139">
        <v>24.9</v>
      </c>
      <c r="K55" s="1139">
        <v>2.22641</v>
      </c>
      <c r="L55" s="817">
        <v>320929.41936300002</v>
      </c>
      <c r="M55" s="1139">
        <v>43.434189758150403</v>
      </c>
      <c r="N55" s="817">
        <v>5900.2809749999997</v>
      </c>
      <c r="O55" s="817">
        <v>-3788.2201879999998</v>
      </c>
      <c r="P55" s="3"/>
      <c r="R55" s="736"/>
    </row>
    <row r="56" spans="1:19" ht="15" customHeight="1">
      <c r="A56" s="12"/>
      <c r="B56" s="1281" t="s">
        <v>1093</v>
      </c>
      <c r="C56" s="264"/>
      <c r="F56" s="3"/>
      <c r="G56" s="3"/>
      <c r="H56" s="1295"/>
      <c r="I56" s="3"/>
      <c r="J56" s="1297"/>
      <c r="K56" s="1299"/>
      <c r="L56" s="3"/>
      <c r="M56" s="839"/>
      <c r="N56" s="3"/>
      <c r="O56" s="2"/>
      <c r="P56" s="3"/>
      <c r="R56" s="736"/>
    </row>
    <row r="57" spans="1:19" ht="11.25" customHeight="1">
      <c r="A57" s="12"/>
      <c r="B57" s="264"/>
      <c r="C57" s="264" t="s">
        <v>1073</v>
      </c>
      <c r="D57" s="1060">
        <v>360.62737299999998</v>
      </c>
      <c r="E57" s="112">
        <v>1.9330449999999999</v>
      </c>
      <c r="F57" s="409">
        <v>50</v>
      </c>
      <c r="G57" s="112">
        <v>361.59389599999997</v>
      </c>
      <c r="H57" s="409">
        <v>0.1</v>
      </c>
      <c r="I57" s="112">
        <v>4</v>
      </c>
      <c r="J57" s="409">
        <v>34.6</v>
      </c>
      <c r="K57" s="409">
        <v>3.331</v>
      </c>
      <c r="L57" s="112">
        <v>106.41122900000001</v>
      </c>
      <c r="M57" s="409">
        <v>29.4283808928014</v>
      </c>
      <c r="N57" s="112">
        <v>0.133326</v>
      </c>
      <c r="O57" s="112"/>
      <c r="P57" s="3"/>
      <c r="R57" s="736"/>
      <c r="S57" s="721"/>
    </row>
    <row r="58" spans="1:19" ht="11.25" customHeight="1">
      <c r="A58" s="12"/>
      <c r="B58" s="264"/>
      <c r="C58" s="264" t="s">
        <v>1074</v>
      </c>
      <c r="D58" s="112">
        <v>181.342164</v>
      </c>
      <c r="E58" s="112">
        <v>1.9330449999999999</v>
      </c>
      <c r="F58" s="409">
        <v>50</v>
      </c>
      <c r="G58" s="112">
        <v>182.30868699999999</v>
      </c>
      <c r="H58" s="409">
        <v>0.1</v>
      </c>
      <c r="I58" s="112">
        <v>3</v>
      </c>
      <c r="J58" s="409">
        <v>22.9</v>
      </c>
      <c r="K58" s="409">
        <v>2.113</v>
      </c>
      <c r="L58" s="112">
        <v>19.213298000000002</v>
      </c>
      <c r="M58" s="409">
        <v>10.5388823298365</v>
      </c>
      <c r="N58" s="112">
        <v>2.4971E-2</v>
      </c>
      <c r="O58" s="112"/>
      <c r="P58" s="3"/>
      <c r="R58" s="736"/>
      <c r="S58" s="721"/>
    </row>
    <row r="59" spans="1:19" ht="11.25" customHeight="1">
      <c r="A59" s="12"/>
      <c r="B59" s="264"/>
      <c r="C59" s="264" t="s">
        <v>1075</v>
      </c>
      <c r="D59" s="112">
        <v>179.28520900000001</v>
      </c>
      <c r="E59" s="112"/>
      <c r="F59" s="409"/>
      <c r="G59" s="112">
        <v>179.28520900000001</v>
      </c>
      <c r="H59" s="409">
        <v>0.1</v>
      </c>
      <c r="I59" s="112">
        <v>1</v>
      </c>
      <c r="J59" s="409">
        <v>46.5</v>
      </c>
      <c r="K59" s="409">
        <v>4.57</v>
      </c>
      <c r="L59" s="112">
        <v>87.197930999999997</v>
      </c>
      <c r="M59" s="409">
        <v>48.6364332486569</v>
      </c>
      <c r="N59" s="112">
        <v>0.10835500000000001</v>
      </c>
      <c r="O59" s="112"/>
      <c r="P59" s="3"/>
      <c r="R59" s="736"/>
      <c r="S59" s="721"/>
    </row>
    <row r="60" spans="1:19" ht="11.25" customHeight="1">
      <c r="A60" s="12"/>
      <c r="B60" s="264"/>
      <c r="C60" s="264" t="s">
        <v>1076</v>
      </c>
      <c r="D60" s="112">
        <v>513.22148000000004</v>
      </c>
      <c r="E60" s="112">
        <v>105.160572</v>
      </c>
      <c r="F60" s="409">
        <v>60</v>
      </c>
      <c r="G60" s="112">
        <v>576.31782299999998</v>
      </c>
      <c r="H60" s="409">
        <v>0.2</v>
      </c>
      <c r="I60" s="112">
        <v>4</v>
      </c>
      <c r="J60" s="409">
        <v>22.9</v>
      </c>
      <c r="K60" s="409">
        <v>2.1120000000000001</v>
      </c>
      <c r="L60" s="112">
        <v>115.017292</v>
      </c>
      <c r="M60" s="409">
        <v>19.957267918816399</v>
      </c>
      <c r="N60" s="112">
        <v>0.259905</v>
      </c>
      <c r="O60" s="112"/>
      <c r="P60" s="3"/>
      <c r="R60" s="736"/>
      <c r="S60" s="721"/>
    </row>
    <row r="61" spans="1:19" ht="11.25" customHeight="1">
      <c r="A61" s="12"/>
      <c r="B61" s="264"/>
      <c r="C61" s="264" t="s">
        <v>1077</v>
      </c>
      <c r="D61" s="112">
        <v>1027.248652</v>
      </c>
      <c r="E61" s="112">
        <v>156.76472899999999</v>
      </c>
      <c r="F61" s="409">
        <v>47.9</v>
      </c>
      <c r="G61" s="112">
        <v>1102.36366</v>
      </c>
      <c r="H61" s="409">
        <v>0.4</v>
      </c>
      <c r="I61" s="112">
        <v>25</v>
      </c>
      <c r="J61" s="409">
        <v>27.4</v>
      </c>
      <c r="K61" s="409">
        <v>2.11</v>
      </c>
      <c r="L61" s="112">
        <v>335.45236</v>
      </c>
      <c r="M61" s="409">
        <v>30.4302810562533</v>
      </c>
      <c r="N61" s="112">
        <v>1.1348590000000001</v>
      </c>
      <c r="O61" s="112"/>
      <c r="P61" s="3"/>
      <c r="R61" s="736"/>
      <c r="S61" s="721"/>
    </row>
    <row r="62" spans="1:19" ht="11.25" customHeight="1">
      <c r="A62" s="12"/>
      <c r="B62" s="264"/>
      <c r="C62" s="264" t="s">
        <v>1078</v>
      </c>
      <c r="D62" s="112">
        <v>1635.0277000000001</v>
      </c>
      <c r="E62" s="112">
        <v>174.21963099999999</v>
      </c>
      <c r="F62" s="409">
        <v>38</v>
      </c>
      <c r="G62" s="112">
        <v>1701.21486</v>
      </c>
      <c r="H62" s="409">
        <v>0.6</v>
      </c>
      <c r="I62" s="112">
        <v>28</v>
      </c>
      <c r="J62" s="409">
        <v>25.2</v>
      </c>
      <c r="K62" s="409">
        <v>1.76</v>
      </c>
      <c r="L62" s="112">
        <v>586.87733300000002</v>
      </c>
      <c r="M62" s="409">
        <v>34.497543302672497</v>
      </c>
      <c r="N62" s="112">
        <v>2.7864550000000001</v>
      </c>
      <c r="O62" s="112"/>
      <c r="P62" s="3"/>
      <c r="R62" s="736"/>
      <c r="S62" s="721"/>
    </row>
    <row r="63" spans="1:19" ht="11.25" customHeight="1">
      <c r="A63" s="12"/>
      <c r="B63" s="264"/>
      <c r="C63" s="264" t="s">
        <v>1079</v>
      </c>
      <c r="D63" s="112">
        <v>1400.0839020000001</v>
      </c>
      <c r="E63" s="112">
        <v>202.89444</v>
      </c>
      <c r="F63" s="409">
        <v>47.6</v>
      </c>
      <c r="G63" s="112">
        <v>1496.679142</v>
      </c>
      <c r="H63" s="409">
        <v>1.1000000000000001</v>
      </c>
      <c r="I63" s="112">
        <v>47</v>
      </c>
      <c r="J63" s="409">
        <v>25.3</v>
      </c>
      <c r="K63" s="409">
        <v>2.54</v>
      </c>
      <c r="L63" s="112">
        <v>673.49132599999996</v>
      </c>
      <c r="M63" s="409">
        <v>44.999045359850399</v>
      </c>
      <c r="N63" s="112">
        <v>4.0152570000000001</v>
      </c>
      <c r="O63" s="112"/>
      <c r="P63" s="3"/>
      <c r="R63" s="736"/>
      <c r="S63" s="721"/>
    </row>
    <row r="64" spans="1:19" ht="11.25" customHeight="1">
      <c r="A64" s="12"/>
      <c r="B64" s="264"/>
      <c r="C64" s="264" t="s">
        <v>1080</v>
      </c>
      <c r="D64" s="112">
        <v>1392.3769830000001</v>
      </c>
      <c r="E64" s="112">
        <v>200.39444</v>
      </c>
      <c r="F64" s="409">
        <v>47.6</v>
      </c>
      <c r="G64" s="112">
        <v>1487.8336730000001</v>
      </c>
      <c r="H64" s="409">
        <v>1.1000000000000001</v>
      </c>
      <c r="I64" s="112">
        <v>43</v>
      </c>
      <c r="J64" s="409">
        <v>25.4</v>
      </c>
      <c r="K64" s="409">
        <v>2.528</v>
      </c>
      <c r="L64" s="112">
        <v>669.20628999999997</v>
      </c>
      <c r="M64" s="409">
        <v>44.978568649454097</v>
      </c>
      <c r="N64" s="112">
        <v>3.9754399999999999</v>
      </c>
      <c r="O64" s="112"/>
      <c r="P64" s="3"/>
      <c r="R64" s="736"/>
      <c r="S64" s="721"/>
    </row>
    <row r="65" spans="1:19" ht="11.25" customHeight="1">
      <c r="A65" s="12"/>
      <c r="B65" s="264"/>
      <c r="C65" s="264" t="s">
        <v>1081</v>
      </c>
      <c r="D65" s="112">
        <v>7.7069190000000001</v>
      </c>
      <c r="E65" s="112">
        <v>2.5</v>
      </c>
      <c r="F65" s="409">
        <v>45.5</v>
      </c>
      <c r="G65" s="112">
        <v>8.8454689999999996</v>
      </c>
      <c r="H65" s="409">
        <v>1.9</v>
      </c>
      <c r="I65" s="112">
        <v>4</v>
      </c>
      <c r="J65" s="409">
        <v>23.3</v>
      </c>
      <c r="K65" s="409">
        <v>4.4139999999999997</v>
      </c>
      <c r="L65" s="112">
        <v>4.2850359999999998</v>
      </c>
      <c r="M65" s="409">
        <v>48.4432877442677</v>
      </c>
      <c r="N65" s="112">
        <v>3.9816999999999998E-2</v>
      </c>
      <c r="O65" s="112"/>
      <c r="P65" s="3"/>
      <c r="R65" s="736"/>
      <c r="S65" s="721"/>
    </row>
    <row r="66" spans="1:19" ht="11.25" customHeight="1">
      <c r="A66" s="12"/>
      <c r="B66" s="264"/>
      <c r="C66" s="264" t="s">
        <v>1082</v>
      </c>
      <c r="D66" s="112">
        <v>296.04171100000002</v>
      </c>
      <c r="E66" s="112">
        <v>10.553754</v>
      </c>
      <c r="F66" s="409">
        <v>34.6</v>
      </c>
      <c r="G66" s="112">
        <v>299.68932999999998</v>
      </c>
      <c r="H66" s="409">
        <v>4.5999999999999996</v>
      </c>
      <c r="I66" s="112">
        <v>19</v>
      </c>
      <c r="J66" s="409">
        <v>23</v>
      </c>
      <c r="K66" s="409">
        <v>1.3280000000000001</v>
      </c>
      <c r="L66" s="112">
        <v>154.28234399999999</v>
      </c>
      <c r="M66" s="409">
        <v>51.480759758780898</v>
      </c>
      <c r="N66" s="112">
        <v>3.3589850000000001</v>
      </c>
      <c r="O66" s="112"/>
      <c r="P66" s="3"/>
      <c r="R66" s="736"/>
      <c r="S66" s="721"/>
    </row>
    <row r="67" spans="1:19" ht="11.25" customHeight="1">
      <c r="A67" s="12"/>
      <c r="B67" s="264"/>
      <c r="C67" s="264" t="s">
        <v>1083</v>
      </c>
      <c r="D67" s="112">
        <v>169.825682</v>
      </c>
      <c r="E67" s="112">
        <v>10.553754</v>
      </c>
      <c r="F67" s="409">
        <v>34.6</v>
      </c>
      <c r="G67" s="112">
        <v>173.47330099999999</v>
      </c>
      <c r="H67" s="409">
        <v>3.2</v>
      </c>
      <c r="I67" s="112">
        <v>15</v>
      </c>
      <c r="J67" s="409">
        <v>19.899999999999999</v>
      </c>
      <c r="K67" s="409">
        <v>1.5449999999999999</v>
      </c>
      <c r="L67" s="112">
        <v>64.938006000000001</v>
      </c>
      <c r="M67" s="409">
        <v>37.434006054914498</v>
      </c>
      <c r="N67" s="112">
        <v>1.111102</v>
      </c>
      <c r="O67" s="112"/>
      <c r="P67" s="3"/>
      <c r="R67" s="736"/>
      <c r="S67" s="721"/>
    </row>
    <row r="68" spans="1:19" ht="11.25" customHeight="1">
      <c r="A68" s="12"/>
      <c r="B68" s="264"/>
      <c r="C68" s="264" t="s">
        <v>1084</v>
      </c>
      <c r="D68" s="112">
        <v>126.21602900000001</v>
      </c>
      <c r="E68" s="112"/>
      <c r="F68" s="409"/>
      <c r="G68" s="112">
        <v>126.21602900000001</v>
      </c>
      <c r="H68" s="409">
        <v>6.5</v>
      </c>
      <c r="I68" s="112">
        <v>4</v>
      </c>
      <c r="J68" s="409">
        <v>27.4</v>
      </c>
      <c r="K68" s="409">
        <v>1.0289999999999999</v>
      </c>
      <c r="L68" s="112">
        <v>89.344337999999993</v>
      </c>
      <c r="M68" s="409">
        <v>70.786839601806804</v>
      </c>
      <c r="N68" s="112">
        <v>2.2478829999999999</v>
      </c>
      <c r="O68" s="112"/>
      <c r="P68" s="3"/>
      <c r="R68" s="736"/>
      <c r="S68" s="721"/>
    </row>
    <row r="69" spans="1:19" ht="11.25" customHeight="1">
      <c r="A69" s="12"/>
      <c r="B69" s="264"/>
      <c r="C69" s="264" t="s">
        <v>1085</v>
      </c>
      <c r="D69" s="112">
        <v>328.26258300000001</v>
      </c>
      <c r="E69" s="112">
        <v>294.45336600000002</v>
      </c>
      <c r="F69" s="409">
        <v>64</v>
      </c>
      <c r="G69" s="112">
        <v>516.71273799999994</v>
      </c>
      <c r="H69" s="409">
        <v>12.6</v>
      </c>
      <c r="I69" s="112">
        <v>2</v>
      </c>
      <c r="J69" s="409">
        <v>26.9</v>
      </c>
      <c r="K69" s="409">
        <v>4.9820000000000002</v>
      </c>
      <c r="L69" s="112">
        <v>774.46079899999995</v>
      </c>
      <c r="M69" s="409">
        <v>149.882273465455</v>
      </c>
      <c r="N69" s="112">
        <v>17.465291000000001</v>
      </c>
      <c r="O69" s="112"/>
      <c r="P69" s="3"/>
      <c r="R69" s="736"/>
      <c r="S69" s="721"/>
    </row>
    <row r="70" spans="1:19" ht="11.25" customHeight="1">
      <c r="A70" s="12"/>
      <c r="B70" s="264"/>
      <c r="C70" s="264" t="s">
        <v>1086</v>
      </c>
      <c r="D70" s="112">
        <v>325.62299300000001</v>
      </c>
      <c r="E70" s="112">
        <v>294.45336600000002</v>
      </c>
      <c r="F70" s="409">
        <v>64</v>
      </c>
      <c r="G70" s="112">
        <v>514.07314799999995</v>
      </c>
      <c r="H70" s="409">
        <v>12.4</v>
      </c>
      <c r="I70" s="112">
        <v>1</v>
      </c>
      <c r="J70" s="409">
        <v>26.9</v>
      </c>
      <c r="K70" s="409">
        <v>5</v>
      </c>
      <c r="L70" s="112">
        <v>771.932411</v>
      </c>
      <c r="M70" s="409">
        <v>150.160033451115</v>
      </c>
      <c r="N70" s="112">
        <v>17.176286000000001</v>
      </c>
      <c r="O70" s="112"/>
      <c r="P70" s="3"/>
      <c r="R70" s="736"/>
      <c r="S70" s="721"/>
    </row>
    <row r="71" spans="1:19" ht="11.25" customHeight="1">
      <c r="A71" s="12"/>
      <c r="B71" s="264"/>
      <c r="C71" s="264" t="s">
        <v>1087</v>
      </c>
      <c r="D71" s="112"/>
      <c r="E71" s="112"/>
      <c r="F71" s="409"/>
      <c r="G71" s="112"/>
      <c r="H71" s="409"/>
      <c r="I71" s="112"/>
      <c r="J71" s="409"/>
      <c r="K71" s="409"/>
      <c r="L71" s="112"/>
      <c r="M71" s="409"/>
      <c r="N71" s="112"/>
      <c r="O71" s="112"/>
      <c r="P71" s="3"/>
      <c r="R71" s="736"/>
      <c r="S71" s="721"/>
    </row>
    <row r="72" spans="1:19" ht="11.25" customHeight="1">
      <c r="A72" s="12"/>
      <c r="B72" s="264"/>
      <c r="C72" s="264" t="s">
        <v>1088</v>
      </c>
      <c r="D72" s="112">
        <v>2.6395900000000001</v>
      </c>
      <c r="E72" s="112"/>
      <c r="F72" s="409"/>
      <c r="G72" s="112">
        <v>2.6395900000000001</v>
      </c>
      <c r="H72" s="409">
        <v>40</v>
      </c>
      <c r="I72" s="112">
        <v>1</v>
      </c>
      <c r="J72" s="409">
        <v>27.4</v>
      </c>
      <c r="K72" s="409">
        <v>1.524</v>
      </c>
      <c r="L72" s="112">
        <v>2.5283880000000001</v>
      </c>
      <c r="M72" s="409">
        <v>95.787148761739502</v>
      </c>
      <c r="N72" s="112">
        <v>0.28900500000000001</v>
      </c>
      <c r="O72" s="112"/>
      <c r="P72" s="3"/>
      <c r="R72" s="736"/>
      <c r="S72" s="721"/>
    </row>
    <row r="73" spans="1:19" ht="11.25" customHeight="1">
      <c r="A73" s="12"/>
      <c r="B73" s="264"/>
      <c r="C73" s="264" t="s">
        <v>1089</v>
      </c>
      <c r="D73" s="112">
        <v>1592.5353829999999</v>
      </c>
      <c r="E73" s="112">
        <v>4.0844279999999999</v>
      </c>
      <c r="F73" s="409">
        <v>31</v>
      </c>
      <c r="G73" s="112">
        <v>1593.801555</v>
      </c>
      <c r="H73" s="409">
        <v>100</v>
      </c>
      <c r="I73" s="112">
        <v>6</v>
      </c>
      <c r="J73" s="409">
        <v>43.4</v>
      </c>
      <c r="K73" s="409">
        <v>4.859</v>
      </c>
      <c r="L73" s="112">
        <v>145.10230899999999</v>
      </c>
      <c r="M73" s="409">
        <v>9.1041641002790996</v>
      </c>
      <c r="N73" s="112">
        <v>719.85618399999998</v>
      </c>
      <c r="O73" s="112">
        <v>-719.85618399999998</v>
      </c>
      <c r="P73" s="3"/>
      <c r="R73" s="736"/>
      <c r="S73" s="721"/>
    </row>
    <row r="74" spans="1:19" ht="11.25" customHeight="1">
      <c r="A74" s="12"/>
      <c r="B74" s="1138" t="s">
        <v>1094</v>
      </c>
      <c r="C74" s="1138"/>
      <c r="D74" s="817">
        <v>7153.0487839999996</v>
      </c>
      <c r="E74" s="817">
        <v>950.06396500000005</v>
      </c>
      <c r="F74" s="1139">
        <v>52.135880952586803</v>
      </c>
      <c r="G74" s="817">
        <v>7648.373004</v>
      </c>
      <c r="H74" s="1139">
        <v>22.1</v>
      </c>
      <c r="I74" s="817">
        <v>135</v>
      </c>
      <c r="J74" s="1139">
        <v>29.7</v>
      </c>
      <c r="K74" s="1139">
        <v>2.8009300000000001</v>
      </c>
      <c r="L74" s="817">
        <v>2891.0949919999998</v>
      </c>
      <c r="M74" s="1139">
        <v>37.800130700843098</v>
      </c>
      <c r="N74" s="817">
        <v>749.01026200000001</v>
      </c>
      <c r="O74" s="817">
        <v>-719.85618399999998</v>
      </c>
      <c r="P74" s="3"/>
      <c r="R74" s="736"/>
    </row>
    <row r="75" spans="1:19" ht="15" customHeight="1">
      <c r="A75" s="12"/>
      <c r="B75" s="1281" t="s">
        <v>1095</v>
      </c>
      <c r="C75" s="264"/>
      <c r="F75" s="3"/>
      <c r="G75" s="3"/>
      <c r="H75" s="1295"/>
      <c r="I75" s="3"/>
      <c r="J75" s="1297"/>
      <c r="K75" s="1299"/>
      <c r="L75" s="3"/>
      <c r="M75" s="839"/>
      <c r="N75" s="3"/>
      <c r="O75" s="2"/>
      <c r="P75" s="3"/>
    </row>
    <row r="76" spans="1:19" ht="11.25" customHeight="1">
      <c r="A76" s="12"/>
      <c r="B76" s="264"/>
      <c r="C76" s="264" t="s">
        <v>1073</v>
      </c>
      <c r="D76" s="112"/>
      <c r="E76" s="112"/>
      <c r="F76" s="409"/>
      <c r="G76" s="112"/>
      <c r="H76" s="409"/>
      <c r="I76" s="112"/>
      <c r="J76" s="409"/>
      <c r="K76" s="409"/>
      <c r="L76" s="112"/>
      <c r="M76" s="409"/>
      <c r="N76" s="112"/>
      <c r="O76" s="112"/>
      <c r="P76" s="3"/>
    </row>
    <row r="77" spans="1:19" ht="11.25" customHeight="1">
      <c r="A77" s="12"/>
      <c r="B77" s="264"/>
      <c r="C77" s="264" t="s">
        <v>1074</v>
      </c>
      <c r="D77" s="112"/>
      <c r="E77" s="112"/>
      <c r="F77" s="409"/>
      <c r="G77" s="112"/>
      <c r="H77" s="409"/>
      <c r="I77" s="112"/>
      <c r="J77" s="409"/>
      <c r="K77" s="409"/>
      <c r="L77" s="112"/>
      <c r="M77" s="409"/>
      <c r="N77" s="112"/>
      <c r="O77" s="112"/>
      <c r="P77" s="3"/>
      <c r="Q77" s="737"/>
    </row>
    <row r="78" spans="1:19" ht="11.25" customHeight="1">
      <c r="A78" s="12"/>
      <c r="B78" s="264"/>
      <c r="C78" s="264" t="s">
        <v>1075</v>
      </c>
      <c r="D78" s="112"/>
      <c r="E78" s="112"/>
      <c r="F78" s="409"/>
      <c r="G78" s="112"/>
      <c r="H78" s="409"/>
      <c r="I78" s="112"/>
      <c r="J78" s="409"/>
      <c r="K78" s="409"/>
      <c r="L78" s="112"/>
      <c r="M78" s="409"/>
      <c r="N78" s="112"/>
      <c r="O78" s="112"/>
      <c r="P78" s="3"/>
      <c r="Q78" s="737"/>
    </row>
    <row r="79" spans="1:19" ht="11.25" customHeight="1">
      <c r="A79" s="12"/>
      <c r="B79" s="264"/>
      <c r="C79" s="264" t="s">
        <v>1076</v>
      </c>
      <c r="D79" s="112">
        <v>90555.43621</v>
      </c>
      <c r="E79" s="112">
        <v>13545.16714</v>
      </c>
      <c r="F79" s="409">
        <v>100</v>
      </c>
      <c r="G79" s="112">
        <v>104100.6033</v>
      </c>
      <c r="H79" s="409">
        <v>0.2</v>
      </c>
      <c r="I79" s="112">
        <v>34316</v>
      </c>
      <c r="J79" s="409">
        <v>18.100000000000001</v>
      </c>
      <c r="K79" s="409">
        <v>4.7919999999999998</v>
      </c>
      <c r="L79" s="112">
        <v>8149.7263990000001</v>
      </c>
      <c r="M79" s="409">
        <v>7.8287023712186299</v>
      </c>
      <c r="N79" s="112">
        <v>38.556091000000002</v>
      </c>
      <c r="O79" s="112"/>
      <c r="P79" s="3"/>
      <c r="Q79" s="737"/>
    </row>
    <row r="80" spans="1:19" ht="11.25" customHeight="1">
      <c r="A80" s="12"/>
      <c r="B80" s="264"/>
      <c r="C80" s="264" t="s">
        <v>1077</v>
      </c>
      <c r="D80" s="112">
        <v>274107.66480000003</v>
      </c>
      <c r="E80" s="112">
        <v>45921.288780000003</v>
      </c>
      <c r="F80" s="409">
        <v>100</v>
      </c>
      <c r="G80" s="112">
        <v>320028.95360000001</v>
      </c>
      <c r="H80" s="409">
        <v>0.3</v>
      </c>
      <c r="I80" s="112">
        <v>155639</v>
      </c>
      <c r="J80" s="409">
        <v>20.3</v>
      </c>
      <c r="K80" s="409">
        <v>4.8520000000000003</v>
      </c>
      <c r="L80" s="112">
        <v>37944.681429999997</v>
      </c>
      <c r="M80" s="409">
        <v>11.8566401580735</v>
      </c>
      <c r="N80" s="112">
        <v>200.55762100000001</v>
      </c>
      <c r="O80" s="112"/>
      <c r="P80" s="3"/>
      <c r="Q80" s="737"/>
    </row>
    <row r="81" spans="1:17" ht="11.25" customHeight="1">
      <c r="A81" s="12"/>
      <c r="B81" s="264"/>
      <c r="C81" s="264" t="s">
        <v>1078</v>
      </c>
      <c r="D81" s="112">
        <v>201433.04829999999</v>
      </c>
      <c r="E81" s="112">
        <v>31594.036810000001</v>
      </c>
      <c r="F81" s="409">
        <v>100</v>
      </c>
      <c r="G81" s="112">
        <v>233027.0851</v>
      </c>
      <c r="H81" s="409">
        <v>0.6</v>
      </c>
      <c r="I81" s="112">
        <v>109413</v>
      </c>
      <c r="J81" s="409">
        <v>20.100000000000001</v>
      </c>
      <c r="K81" s="409">
        <v>4.8639999999999999</v>
      </c>
      <c r="L81" s="112">
        <v>45359.092539999998</v>
      </c>
      <c r="M81" s="409">
        <v>19.465158962330399</v>
      </c>
      <c r="N81" s="112">
        <v>294.02038800000003</v>
      </c>
      <c r="O81" s="112"/>
      <c r="P81" s="3"/>
      <c r="Q81" s="737"/>
    </row>
    <row r="82" spans="1:17" ht="11.25" customHeight="1">
      <c r="A82" s="12"/>
      <c r="B82" s="264"/>
      <c r="C82" s="264" t="s">
        <v>1079</v>
      </c>
      <c r="D82" s="112">
        <v>193815.48178</v>
      </c>
      <c r="E82" s="112">
        <v>20649.025472000001</v>
      </c>
      <c r="F82" s="409">
        <v>100</v>
      </c>
      <c r="G82" s="112">
        <v>214464.50719999999</v>
      </c>
      <c r="H82" s="409">
        <v>1.4</v>
      </c>
      <c r="I82" s="112">
        <v>91697</v>
      </c>
      <c r="J82" s="409">
        <v>20.3</v>
      </c>
      <c r="K82" s="409">
        <v>4.88</v>
      </c>
      <c r="L82" s="112">
        <v>70672.356794000007</v>
      </c>
      <c r="M82" s="409">
        <v>32.952938328435899</v>
      </c>
      <c r="N82" s="112">
        <v>602.09426299999996</v>
      </c>
      <c r="O82" s="112"/>
      <c r="P82" s="3"/>
      <c r="Q82" s="737"/>
    </row>
    <row r="83" spans="1:17" ht="11.25" customHeight="1">
      <c r="A83" s="12"/>
      <c r="B83" s="264"/>
      <c r="C83" s="264" t="s">
        <v>1080</v>
      </c>
      <c r="D83" s="112">
        <v>181887.75570000001</v>
      </c>
      <c r="E83" s="112">
        <v>20457.873749999999</v>
      </c>
      <c r="F83" s="409">
        <v>100</v>
      </c>
      <c r="G83" s="112">
        <v>202345.62940000001</v>
      </c>
      <c r="H83" s="409">
        <v>1.3</v>
      </c>
      <c r="I83" s="112">
        <v>86637</v>
      </c>
      <c r="J83" s="409">
        <v>20.100000000000001</v>
      </c>
      <c r="K83" s="409">
        <v>4.8780000000000001</v>
      </c>
      <c r="L83" s="112">
        <v>64764.383880000001</v>
      </c>
      <c r="M83" s="409">
        <v>32.006811351468698</v>
      </c>
      <c r="N83" s="112">
        <v>544.19473300000004</v>
      </c>
      <c r="O83" s="112"/>
      <c r="P83" s="3"/>
      <c r="Q83" s="737"/>
    </row>
    <row r="84" spans="1:17" ht="11.25" customHeight="1">
      <c r="A84" s="12"/>
      <c r="B84" s="264"/>
      <c r="C84" s="264" t="s">
        <v>1081</v>
      </c>
      <c r="D84" s="112">
        <v>11927.72608</v>
      </c>
      <c r="E84" s="112">
        <v>191.15172200000001</v>
      </c>
      <c r="F84" s="409">
        <v>100</v>
      </c>
      <c r="G84" s="112">
        <v>12118.8778</v>
      </c>
      <c r="H84" s="409">
        <v>2.1</v>
      </c>
      <c r="I84" s="112">
        <v>5060</v>
      </c>
      <c r="J84" s="409">
        <v>23.1</v>
      </c>
      <c r="K84" s="409">
        <v>4.9189999999999996</v>
      </c>
      <c r="L84" s="112">
        <v>5907.9729139999999</v>
      </c>
      <c r="M84" s="409">
        <v>48.7501649203856</v>
      </c>
      <c r="N84" s="112">
        <v>57.899529999999999</v>
      </c>
      <c r="O84" s="112"/>
      <c r="P84" s="3"/>
      <c r="Q84" s="737"/>
    </row>
    <row r="85" spans="1:17" ht="11.25" customHeight="1">
      <c r="A85" s="12"/>
      <c r="B85" s="264"/>
      <c r="C85" s="264" t="s">
        <v>1082</v>
      </c>
      <c r="D85" s="112">
        <v>50779.003780999999</v>
      </c>
      <c r="E85" s="112">
        <v>4546.1767669999999</v>
      </c>
      <c r="F85" s="409">
        <v>100</v>
      </c>
      <c r="G85" s="112">
        <v>55325.180542000002</v>
      </c>
      <c r="H85" s="409">
        <v>3.4</v>
      </c>
      <c r="I85" s="112">
        <v>23094</v>
      </c>
      <c r="J85" s="409">
        <v>20.100000000000001</v>
      </c>
      <c r="K85" s="409">
        <v>4.8869999999999996</v>
      </c>
      <c r="L85" s="112">
        <v>31293.678019999999</v>
      </c>
      <c r="M85" s="409">
        <v>56.563173790718103</v>
      </c>
      <c r="N85" s="112">
        <v>387.79404</v>
      </c>
      <c r="O85" s="112"/>
      <c r="P85" s="3"/>
      <c r="Q85" s="737"/>
    </row>
    <row r="86" spans="1:17" ht="11.25" customHeight="1">
      <c r="A86" s="12"/>
      <c r="B86" s="264"/>
      <c r="C86" s="264" t="s">
        <v>1083</v>
      </c>
      <c r="D86" s="112">
        <v>45294.868159999998</v>
      </c>
      <c r="E86" s="112">
        <v>4263.3140759999997</v>
      </c>
      <c r="F86" s="409">
        <v>100</v>
      </c>
      <c r="G86" s="112">
        <v>49558.182229999999</v>
      </c>
      <c r="H86" s="409">
        <v>3.1</v>
      </c>
      <c r="I86" s="112">
        <v>20662</v>
      </c>
      <c r="J86" s="409">
        <v>19.899999999999999</v>
      </c>
      <c r="K86" s="409">
        <v>4.8879999999999999</v>
      </c>
      <c r="L86" s="112">
        <v>26243.334429999999</v>
      </c>
      <c r="M86" s="409">
        <v>52.9545944768604</v>
      </c>
      <c r="N86" s="112">
        <v>303.33874400000002</v>
      </c>
      <c r="O86" s="112"/>
      <c r="P86" s="3"/>
      <c r="Q86" s="737"/>
    </row>
    <row r="87" spans="1:17" ht="11.25" customHeight="1">
      <c r="A87" s="12"/>
      <c r="B87" s="264"/>
      <c r="C87" s="264" t="s">
        <v>1084</v>
      </c>
      <c r="D87" s="112">
        <v>5484.1356210000004</v>
      </c>
      <c r="E87" s="112">
        <v>282.86269099999998</v>
      </c>
      <c r="F87" s="409">
        <v>100</v>
      </c>
      <c r="G87" s="112">
        <v>5766.9983119999997</v>
      </c>
      <c r="H87" s="409">
        <v>6.7</v>
      </c>
      <c r="I87" s="112">
        <v>2432</v>
      </c>
      <c r="J87" s="409">
        <v>21.8</v>
      </c>
      <c r="K87" s="409">
        <v>4.8819999999999997</v>
      </c>
      <c r="L87" s="112">
        <v>5050.3435900000004</v>
      </c>
      <c r="M87" s="409">
        <v>87.573176144186107</v>
      </c>
      <c r="N87" s="112">
        <v>84.455296000000004</v>
      </c>
      <c r="O87" s="112"/>
      <c r="P87" s="3"/>
      <c r="Q87" s="737"/>
    </row>
    <row r="88" spans="1:17" ht="11.25" customHeight="1">
      <c r="A88" s="12"/>
      <c r="B88" s="264"/>
      <c r="C88" s="264" t="s">
        <v>1085</v>
      </c>
      <c r="D88" s="112">
        <v>2137.955911</v>
      </c>
      <c r="E88" s="112">
        <v>49.217286000000001</v>
      </c>
      <c r="F88" s="409">
        <v>100</v>
      </c>
      <c r="G88" s="112">
        <v>2187.1731970000001</v>
      </c>
      <c r="H88" s="409">
        <v>14.9</v>
      </c>
      <c r="I88" s="112">
        <v>907</v>
      </c>
      <c r="J88" s="409">
        <v>21.7</v>
      </c>
      <c r="K88" s="409">
        <v>4.91</v>
      </c>
      <c r="L88" s="112">
        <v>2540.1360709999999</v>
      </c>
      <c r="M88" s="409">
        <v>116.137856594262</v>
      </c>
      <c r="N88" s="112">
        <v>68.948852000000002</v>
      </c>
      <c r="O88" s="112"/>
      <c r="P88" s="3"/>
      <c r="Q88" s="737"/>
    </row>
    <row r="89" spans="1:17" ht="11.25" customHeight="1">
      <c r="A89" s="12"/>
      <c r="B89" s="264"/>
      <c r="C89" s="264" t="s">
        <v>1086</v>
      </c>
      <c r="D89" s="112">
        <v>1903.931654</v>
      </c>
      <c r="E89" s="112">
        <v>48.703339999999997</v>
      </c>
      <c r="F89" s="409">
        <v>100</v>
      </c>
      <c r="G89" s="112">
        <v>1952.634994</v>
      </c>
      <c r="H89" s="409">
        <v>13.6</v>
      </c>
      <c r="I89" s="112">
        <v>860</v>
      </c>
      <c r="J89" s="409">
        <v>22.2</v>
      </c>
      <c r="K89" s="409">
        <v>4.93</v>
      </c>
      <c r="L89" s="112">
        <v>2297.7226260000002</v>
      </c>
      <c r="M89" s="409">
        <v>117.67292059501</v>
      </c>
      <c r="N89" s="112">
        <v>58.782206000000002</v>
      </c>
      <c r="O89" s="112"/>
      <c r="P89" s="3"/>
      <c r="Q89" s="737"/>
    </row>
    <row r="90" spans="1:17" ht="11.25" customHeight="1">
      <c r="A90" s="12"/>
      <c r="B90" s="264"/>
      <c r="C90" s="264" t="s">
        <v>1087</v>
      </c>
      <c r="D90" s="112">
        <v>208.29672600000001</v>
      </c>
      <c r="E90" s="112">
        <v>0.494371</v>
      </c>
      <c r="F90" s="409">
        <v>100</v>
      </c>
      <c r="G90" s="112">
        <v>208.79109700000001</v>
      </c>
      <c r="H90" s="409">
        <v>23.9</v>
      </c>
      <c r="I90" s="112">
        <v>34</v>
      </c>
      <c r="J90" s="409">
        <v>16.2</v>
      </c>
      <c r="K90" s="409">
        <v>4.8120000000000003</v>
      </c>
      <c r="L90" s="112">
        <v>205.82047299999999</v>
      </c>
      <c r="M90" s="409">
        <v>98.577226690848804</v>
      </c>
      <c r="N90" s="112">
        <v>7.9636659999999999</v>
      </c>
      <c r="O90" s="112"/>
      <c r="P90" s="3"/>
      <c r="Q90" s="737"/>
    </row>
    <row r="91" spans="1:17" ht="11.25" customHeight="1">
      <c r="A91" s="12"/>
      <c r="B91" s="264"/>
      <c r="C91" s="264" t="s">
        <v>1088</v>
      </c>
      <c r="D91" s="112">
        <v>25.727530999999999</v>
      </c>
      <c r="E91" s="112">
        <v>1.9574999999999999E-2</v>
      </c>
      <c r="F91" s="409">
        <v>100</v>
      </c>
      <c r="G91" s="112">
        <v>25.747105999999999</v>
      </c>
      <c r="H91" s="409">
        <v>37.1</v>
      </c>
      <c r="I91" s="112">
        <v>13</v>
      </c>
      <c r="J91" s="409">
        <v>23.5</v>
      </c>
      <c r="K91" s="409">
        <v>4.1619999999999999</v>
      </c>
      <c r="L91" s="112">
        <v>36.592972000000003</v>
      </c>
      <c r="M91" s="409">
        <v>142.124602275689</v>
      </c>
      <c r="N91" s="112">
        <v>2.2029800000000002</v>
      </c>
      <c r="O91" s="112"/>
      <c r="P91" s="3"/>
      <c r="Q91" s="737"/>
    </row>
    <row r="92" spans="1:17" ht="11.25" customHeight="1">
      <c r="A92" s="12"/>
      <c r="B92" s="264"/>
      <c r="C92" s="264" t="s">
        <v>1089</v>
      </c>
      <c r="D92" s="112">
        <v>2299.1481899999999</v>
      </c>
      <c r="E92" s="112">
        <v>21.350137</v>
      </c>
      <c r="F92" s="409">
        <v>100</v>
      </c>
      <c r="G92" s="112">
        <v>2320.4983269999998</v>
      </c>
      <c r="H92" s="409">
        <v>100</v>
      </c>
      <c r="I92" s="112">
        <v>1376</v>
      </c>
      <c r="J92" s="409">
        <v>23.3</v>
      </c>
      <c r="K92" s="409">
        <v>4.8319999999999999</v>
      </c>
      <c r="L92" s="112">
        <v>5734.6756139999998</v>
      </c>
      <c r="M92" s="409">
        <v>247.13121088149799</v>
      </c>
      <c r="N92" s="112">
        <v>94.930558000000005</v>
      </c>
      <c r="O92" s="112">
        <v>-94.930558000000005</v>
      </c>
      <c r="P92" s="3"/>
      <c r="Q92" s="737"/>
    </row>
    <row r="93" spans="1:17" ht="11.25" customHeight="1">
      <c r="A93" s="12"/>
      <c r="B93" s="1138" t="s">
        <v>1096</v>
      </c>
      <c r="C93" s="1138"/>
      <c r="D93" s="817">
        <v>815127.73897199996</v>
      </c>
      <c r="E93" s="817">
        <v>116326.262392</v>
      </c>
      <c r="F93" s="1139">
        <v>100</v>
      </c>
      <c r="G93" s="817">
        <v>931454.00126599998</v>
      </c>
      <c r="H93" s="1139">
        <v>1.1000000000000001</v>
      </c>
      <c r="I93" s="817">
        <v>416442</v>
      </c>
      <c r="J93" s="1300">
        <v>20</v>
      </c>
      <c r="K93" s="1139">
        <v>4.8551900000000003</v>
      </c>
      <c r="L93" s="817">
        <v>201694.34686799999</v>
      </c>
      <c r="M93" s="1139">
        <v>21.6537098551151</v>
      </c>
      <c r="N93" s="817">
        <v>1686.9018129999999</v>
      </c>
      <c r="O93" s="817">
        <v>-94.930558000000005</v>
      </c>
      <c r="P93" s="3"/>
    </row>
    <row r="94" spans="1:17" ht="15" customHeight="1">
      <c r="A94" s="12"/>
      <c r="B94" s="1281" t="s">
        <v>1097</v>
      </c>
      <c r="C94" s="47"/>
      <c r="D94" s="42"/>
      <c r="E94" s="42"/>
      <c r="F94" s="734"/>
      <c r="G94" s="734"/>
      <c r="H94" s="1295"/>
      <c r="I94" s="839"/>
      <c r="J94" s="1297"/>
      <c r="K94" s="1390"/>
      <c r="L94" s="734"/>
      <c r="M94" s="839"/>
      <c r="N94" s="734"/>
      <c r="O94" s="80"/>
      <c r="P94" s="3"/>
    </row>
    <row r="95" spans="1:17" ht="11.25" customHeight="1">
      <c r="A95" s="12"/>
      <c r="B95" s="264"/>
      <c r="C95" s="264" t="s">
        <v>1073</v>
      </c>
      <c r="D95" s="112">
        <v>2002.6862920000001</v>
      </c>
      <c r="E95" s="112">
        <v>132.127679</v>
      </c>
      <c r="F95" s="409">
        <v>20</v>
      </c>
      <c r="G95" s="112">
        <v>2029.1118280000001</v>
      </c>
      <c r="H95" s="409">
        <v>0.1</v>
      </c>
      <c r="I95" s="112">
        <v>7374</v>
      </c>
      <c r="J95" s="409">
        <v>23</v>
      </c>
      <c r="K95" s="409">
        <v>3.41</v>
      </c>
      <c r="L95" s="112">
        <v>136.92281800000001</v>
      </c>
      <c r="M95" s="409">
        <v>6.7479187746373901</v>
      </c>
      <c r="N95" s="112">
        <v>0.54437400000000002</v>
      </c>
      <c r="O95" s="112"/>
      <c r="P95" s="3"/>
      <c r="Q95" s="630"/>
    </row>
    <row r="96" spans="1:17" ht="11.25" customHeight="1">
      <c r="A96" s="12"/>
      <c r="B96" s="264"/>
      <c r="C96" s="264" t="s">
        <v>1074</v>
      </c>
      <c r="D96" s="112"/>
      <c r="E96" s="112"/>
      <c r="F96" s="409"/>
      <c r="G96" s="112"/>
      <c r="H96" s="409"/>
      <c r="I96" s="112"/>
      <c r="J96" s="409"/>
      <c r="K96" s="409"/>
      <c r="L96" s="112"/>
      <c r="M96" s="409"/>
      <c r="N96" s="112"/>
      <c r="O96" s="112"/>
      <c r="P96" s="3"/>
      <c r="Q96" s="630"/>
    </row>
    <row r="97" spans="1:17" ht="11.25" customHeight="1">
      <c r="A97" s="12"/>
      <c r="B97" s="264"/>
      <c r="C97" s="264" t="s">
        <v>1075</v>
      </c>
      <c r="D97" s="112">
        <v>2002.6862920000001</v>
      </c>
      <c r="E97" s="112">
        <v>132.127679</v>
      </c>
      <c r="F97" s="409">
        <v>20</v>
      </c>
      <c r="G97" s="112">
        <v>2029.1118280000001</v>
      </c>
      <c r="H97" s="409">
        <v>0.1</v>
      </c>
      <c r="I97" s="112">
        <v>7374</v>
      </c>
      <c r="J97" s="409">
        <v>23</v>
      </c>
      <c r="K97" s="409">
        <v>3.41</v>
      </c>
      <c r="L97" s="112">
        <v>136.92281800000001</v>
      </c>
      <c r="M97" s="409">
        <v>6.7479187746373901</v>
      </c>
      <c r="N97" s="112">
        <v>0.54437400000000002</v>
      </c>
      <c r="O97" s="112"/>
      <c r="P97" s="3"/>
      <c r="Q97" s="630"/>
    </row>
    <row r="98" spans="1:17" ht="11.25" customHeight="1">
      <c r="A98" s="12"/>
      <c r="B98" s="264"/>
      <c r="C98" s="264" t="s">
        <v>1076</v>
      </c>
      <c r="D98" s="112">
        <v>8815.2248249999993</v>
      </c>
      <c r="E98" s="112">
        <v>35467.694089999997</v>
      </c>
      <c r="F98" s="409">
        <v>64.599999999999994</v>
      </c>
      <c r="G98" s="112">
        <v>31737.846509999999</v>
      </c>
      <c r="H98" s="409">
        <v>0.2</v>
      </c>
      <c r="I98" s="112">
        <v>877389</v>
      </c>
      <c r="J98" s="409">
        <v>34.6</v>
      </c>
      <c r="K98" s="409">
        <v>1.1930000000000001</v>
      </c>
      <c r="L98" s="112">
        <v>4325.8340889999999</v>
      </c>
      <c r="M98" s="409">
        <v>13.6298916425757</v>
      </c>
      <c r="N98" s="112">
        <v>19.386531000000002</v>
      </c>
      <c r="O98" s="112"/>
      <c r="P98" s="3"/>
      <c r="Q98" s="630"/>
    </row>
    <row r="99" spans="1:17" ht="11.25" customHeight="1">
      <c r="A99" s="12"/>
      <c r="B99" s="264"/>
      <c r="C99" s="264" t="s">
        <v>1077</v>
      </c>
      <c r="D99" s="112">
        <v>6765.8909320000002</v>
      </c>
      <c r="E99" s="112">
        <v>1381.227613</v>
      </c>
      <c r="F99" s="409">
        <v>64.2</v>
      </c>
      <c r="G99" s="112">
        <v>7652.3599190000004</v>
      </c>
      <c r="H99" s="409">
        <v>0.4</v>
      </c>
      <c r="I99" s="112">
        <v>71691</v>
      </c>
      <c r="J99" s="409">
        <v>31.7</v>
      </c>
      <c r="K99" s="409">
        <v>2.4809999999999999</v>
      </c>
      <c r="L99" s="112">
        <v>1544.8667009999999</v>
      </c>
      <c r="M99" s="409">
        <v>20.188108209132398</v>
      </c>
      <c r="N99" s="112">
        <v>8.9856750000000005</v>
      </c>
      <c r="O99" s="112"/>
      <c r="P99" s="3"/>
      <c r="Q99" s="630"/>
    </row>
    <row r="100" spans="1:17" ht="11.25" customHeight="1">
      <c r="A100" s="12"/>
      <c r="B100" s="264"/>
      <c r="C100" s="264" t="s">
        <v>1078</v>
      </c>
      <c r="D100" s="112">
        <v>4045.650228</v>
      </c>
      <c r="E100" s="112">
        <v>488.806847</v>
      </c>
      <c r="F100" s="409">
        <v>61.7</v>
      </c>
      <c r="G100" s="112">
        <v>4347.2722039999999</v>
      </c>
      <c r="H100" s="409">
        <v>0.6</v>
      </c>
      <c r="I100" s="112">
        <v>29982</v>
      </c>
      <c r="J100" s="409">
        <v>30.1</v>
      </c>
      <c r="K100" s="409">
        <v>2.7269999999999999</v>
      </c>
      <c r="L100" s="112">
        <v>1121.0449169999999</v>
      </c>
      <c r="M100" s="409">
        <v>25.787318216892601</v>
      </c>
      <c r="N100" s="112">
        <v>8.1273739999999997</v>
      </c>
      <c r="O100" s="112"/>
      <c r="P100" s="3"/>
      <c r="Q100" s="630"/>
    </row>
    <row r="101" spans="1:17" ht="11.25" customHeight="1">
      <c r="A101" s="12"/>
      <c r="B101" s="264"/>
      <c r="C101" s="264" t="s">
        <v>1079</v>
      </c>
      <c r="D101" s="112">
        <v>11644.372654999999</v>
      </c>
      <c r="E101" s="112">
        <v>952.22562500000004</v>
      </c>
      <c r="F101" s="409">
        <v>49.7</v>
      </c>
      <c r="G101" s="112">
        <v>12117.743408</v>
      </c>
      <c r="H101" s="409">
        <v>1.4</v>
      </c>
      <c r="I101" s="112">
        <v>64979</v>
      </c>
      <c r="J101" s="409">
        <v>28.8</v>
      </c>
      <c r="K101" s="409">
        <v>3.0030000000000001</v>
      </c>
      <c r="L101" s="112">
        <v>4185.9949269999997</v>
      </c>
      <c r="M101" s="409">
        <v>34.544343662504502</v>
      </c>
      <c r="N101" s="112">
        <v>49.293120999999999</v>
      </c>
      <c r="O101" s="112"/>
      <c r="P101" s="3"/>
      <c r="Q101" s="630"/>
    </row>
    <row r="102" spans="1:17" ht="11.25" customHeight="1">
      <c r="A102" s="12"/>
      <c r="B102" s="264"/>
      <c r="C102" s="264" t="s">
        <v>1080</v>
      </c>
      <c r="D102" s="112">
        <v>8519.0191130000003</v>
      </c>
      <c r="E102" s="112">
        <v>838.53934300000003</v>
      </c>
      <c r="F102" s="409">
        <v>53.7</v>
      </c>
      <c r="G102" s="112">
        <v>8969.3585500000008</v>
      </c>
      <c r="H102" s="409">
        <v>1.2</v>
      </c>
      <c r="I102" s="112">
        <v>53375</v>
      </c>
      <c r="J102" s="409">
        <v>29.2</v>
      </c>
      <c r="K102" s="409">
        <v>2.9340000000000002</v>
      </c>
      <c r="L102" s="112">
        <v>2979.0267090000002</v>
      </c>
      <c r="M102" s="409">
        <v>33.213375208419997</v>
      </c>
      <c r="N102" s="112">
        <v>30.923731</v>
      </c>
      <c r="O102" s="112"/>
      <c r="P102" s="3"/>
      <c r="Q102" s="630"/>
    </row>
    <row r="103" spans="1:17" ht="11.25" customHeight="1">
      <c r="A103" s="12"/>
      <c r="B103" s="264"/>
      <c r="C103" s="264" t="s">
        <v>1081</v>
      </c>
      <c r="D103" s="112">
        <v>3125.3535419999998</v>
      </c>
      <c r="E103" s="112">
        <v>113.68628200000001</v>
      </c>
      <c r="F103" s="409">
        <v>20.3</v>
      </c>
      <c r="G103" s="112">
        <v>3148.3848579999999</v>
      </c>
      <c r="H103" s="409">
        <v>2.1</v>
      </c>
      <c r="I103" s="112">
        <v>11604</v>
      </c>
      <c r="J103" s="409">
        <v>27.8</v>
      </c>
      <c r="K103" s="409">
        <v>3.202</v>
      </c>
      <c r="L103" s="112">
        <v>1206.968218</v>
      </c>
      <c r="M103" s="409">
        <v>38.336107954944303</v>
      </c>
      <c r="N103" s="112">
        <v>18.369389999999999</v>
      </c>
      <c r="O103" s="112"/>
      <c r="P103" s="3"/>
      <c r="Q103" s="630"/>
    </row>
    <row r="104" spans="1:17" ht="11.25" customHeight="1">
      <c r="A104" s="12"/>
      <c r="B104" s="264"/>
      <c r="C104" s="264" t="s">
        <v>1082</v>
      </c>
      <c r="D104" s="112">
        <v>8446.221614</v>
      </c>
      <c r="E104" s="112">
        <v>1219.5120959999999</v>
      </c>
      <c r="F104" s="409">
        <v>53.7</v>
      </c>
      <c r="G104" s="112">
        <v>9101.1446379999998</v>
      </c>
      <c r="H104" s="409">
        <v>4.4000000000000004</v>
      </c>
      <c r="I104" s="112">
        <v>73612</v>
      </c>
      <c r="J104" s="409">
        <v>32.6</v>
      </c>
      <c r="K104" s="409">
        <v>2.931</v>
      </c>
      <c r="L104" s="112">
        <v>4559.6261809999996</v>
      </c>
      <c r="M104" s="409">
        <v>50.0994804759194</v>
      </c>
      <c r="N104" s="112">
        <v>132.46225799999999</v>
      </c>
      <c r="O104" s="112"/>
      <c r="P104" s="3"/>
      <c r="Q104" s="630"/>
    </row>
    <row r="105" spans="1:17" ht="11.25" customHeight="1">
      <c r="A105" s="12"/>
      <c r="B105" s="264"/>
      <c r="C105" s="264" t="s">
        <v>1083</v>
      </c>
      <c r="D105" s="112">
        <v>5769.0583630000001</v>
      </c>
      <c r="E105" s="112">
        <v>927.32435899999996</v>
      </c>
      <c r="F105" s="409">
        <v>55.6</v>
      </c>
      <c r="G105" s="112">
        <v>6284.4053389999999</v>
      </c>
      <c r="H105" s="409">
        <v>3.4</v>
      </c>
      <c r="I105" s="112">
        <v>50058</v>
      </c>
      <c r="J105" s="409">
        <v>32</v>
      </c>
      <c r="K105" s="409">
        <v>2.9369999999999998</v>
      </c>
      <c r="L105" s="112">
        <v>3010.8866699999999</v>
      </c>
      <c r="M105" s="409">
        <v>47.910446694374201</v>
      </c>
      <c r="N105" s="112">
        <v>68.927353999999994</v>
      </c>
      <c r="O105" s="112"/>
      <c r="P105" s="3"/>
      <c r="Q105" s="630"/>
    </row>
    <row r="106" spans="1:17" ht="11.25" customHeight="1">
      <c r="A106" s="12"/>
      <c r="B106" s="264"/>
      <c r="C106" s="264" t="s">
        <v>1084</v>
      </c>
      <c r="D106" s="112">
        <v>2677.1632509999999</v>
      </c>
      <c r="E106" s="112">
        <v>292.18773700000003</v>
      </c>
      <c r="F106" s="409">
        <v>47.8</v>
      </c>
      <c r="G106" s="112">
        <v>2816.7392989999998</v>
      </c>
      <c r="H106" s="409">
        <v>6.7</v>
      </c>
      <c r="I106" s="112">
        <v>23554</v>
      </c>
      <c r="J106" s="409">
        <v>33.9</v>
      </c>
      <c r="K106" s="409">
        <v>2.9180000000000001</v>
      </c>
      <c r="L106" s="112">
        <v>1548.739511</v>
      </c>
      <c r="M106" s="409">
        <v>54.983416873185</v>
      </c>
      <c r="N106" s="112">
        <v>63.534903999999997</v>
      </c>
      <c r="O106" s="112"/>
      <c r="P106" s="3"/>
      <c r="Q106" s="630"/>
    </row>
    <row r="107" spans="1:17" ht="11.25" customHeight="1">
      <c r="A107" s="12"/>
      <c r="B107" s="264"/>
      <c r="C107" s="264" t="s">
        <v>1085</v>
      </c>
      <c r="D107" s="112">
        <v>1148.2997350000001</v>
      </c>
      <c r="E107" s="112">
        <v>158.270881</v>
      </c>
      <c r="F107" s="409">
        <v>63.4</v>
      </c>
      <c r="G107" s="112">
        <v>1248.630435</v>
      </c>
      <c r="H107" s="409">
        <v>16.5</v>
      </c>
      <c r="I107" s="112">
        <v>12668</v>
      </c>
      <c r="J107" s="409">
        <v>37.4</v>
      </c>
      <c r="K107" s="409">
        <v>2.3559999999999999</v>
      </c>
      <c r="L107" s="112">
        <v>1011.513372</v>
      </c>
      <c r="M107" s="409">
        <v>81.009828340440905</v>
      </c>
      <c r="N107" s="112">
        <v>77.969382999999993</v>
      </c>
      <c r="O107" s="112"/>
      <c r="P107" s="3"/>
      <c r="Q107" s="630"/>
    </row>
    <row r="108" spans="1:17" ht="11.25" customHeight="1">
      <c r="A108" s="12"/>
      <c r="B108" s="264"/>
      <c r="C108" s="264" t="s">
        <v>1086</v>
      </c>
      <c r="D108" s="112">
        <v>1009.949376</v>
      </c>
      <c r="E108" s="112">
        <v>149.16110699999999</v>
      </c>
      <c r="F108" s="409">
        <v>66</v>
      </c>
      <c r="G108" s="112">
        <v>1108.458122</v>
      </c>
      <c r="H108" s="409">
        <v>15.3</v>
      </c>
      <c r="I108" s="112">
        <v>11994</v>
      </c>
      <c r="J108" s="409">
        <v>38</v>
      </c>
      <c r="K108" s="409">
        <v>2.27</v>
      </c>
      <c r="L108" s="112">
        <v>892.48799699999995</v>
      </c>
      <c r="M108" s="409">
        <v>80.5161673938278</v>
      </c>
      <c r="N108" s="112">
        <v>65.949151000000001</v>
      </c>
      <c r="O108" s="112"/>
      <c r="P108" s="3"/>
      <c r="Q108" s="630"/>
    </row>
    <row r="109" spans="1:17" ht="11.25" customHeight="1">
      <c r="A109" s="12"/>
      <c r="B109" s="264"/>
      <c r="C109" s="264" t="s">
        <v>1087</v>
      </c>
      <c r="D109" s="112">
        <v>110.546434</v>
      </c>
      <c r="E109" s="112">
        <v>7.7192189999999998</v>
      </c>
      <c r="F109" s="409">
        <v>20</v>
      </c>
      <c r="G109" s="112">
        <v>112.090277</v>
      </c>
      <c r="H109" s="409">
        <v>23.7</v>
      </c>
      <c r="I109" s="112">
        <v>563</v>
      </c>
      <c r="J109" s="409">
        <v>33</v>
      </c>
      <c r="K109" s="409">
        <v>2.9860000000000002</v>
      </c>
      <c r="L109" s="112">
        <v>93.030197999999999</v>
      </c>
      <c r="M109" s="409">
        <v>82.995778483088202</v>
      </c>
      <c r="N109" s="112">
        <v>8.7834439999999994</v>
      </c>
      <c r="O109" s="112"/>
      <c r="P109" s="3"/>
      <c r="Q109" s="630"/>
    </row>
    <row r="110" spans="1:17" ht="11.25" customHeight="1">
      <c r="A110" s="12"/>
      <c r="B110" s="264"/>
      <c r="C110" s="264" t="s">
        <v>1088</v>
      </c>
      <c r="D110" s="112">
        <v>27.803925</v>
      </c>
      <c r="E110" s="112">
        <v>1.390555</v>
      </c>
      <c r="F110" s="409">
        <v>20</v>
      </c>
      <c r="G110" s="112">
        <v>28.082035999999999</v>
      </c>
      <c r="H110" s="409">
        <v>34.4</v>
      </c>
      <c r="I110" s="112">
        <v>111</v>
      </c>
      <c r="J110" s="409">
        <v>33.4</v>
      </c>
      <c r="K110" s="409">
        <v>3.238</v>
      </c>
      <c r="L110" s="112">
        <v>25.995177000000002</v>
      </c>
      <c r="M110" s="409">
        <v>92.568704776249106</v>
      </c>
      <c r="N110" s="112">
        <v>3.2367880000000002</v>
      </c>
      <c r="O110" s="112"/>
      <c r="P110" s="3"/>
      <c r="Q110" s="630"/>
    </row>
    <row r="111" spans="1:17" ht="11.25" customHeight="1">
      <c r="A111" s="12"/>
      <c r="B111" s="264"/>
      <c r="C111" s="264" t="s">
        <v>1089</v>
      </c>
      <c r="D111" s="112">
        <v>1310.396084</v>
      </c>
      <c r="E111" s="112">
        <v>192.051726</v>
      </c>
      <c r="F111" s="409">
        <v>78</v>
      </c>
      <c r="G111" s="112">
        <v>1460.282402</v>
      </c>
      <c r="H111" s="409">
        <v>100</v>
      </c>
      <c r="I111" s="112">
        <v>13784</v>
      </c>
      <c r="J111" s="409">
        <v>37</v>
      </c>
      <c r="K111" s="409">
        <v>2.0699999999999998</v>
      </c>
      <c r="L111" s="112">
        <v>4894.7510490000004</v>
      </c>
      <c r="M111" s="409">
        <v>335.19208629071699</v>
      </c>
      <c r="N111" s="112">
        <v>155.69820300000001</v>
      </c>
      <c r="O111" s="112">
        <v>-155.69820300000001</v>
      </c>
      <c r="P111" s="3"/>
      <c r="Q111" s="630"/>
    </row>
    <row r="112" spans="1:17" ht="11.25" customHeight="1">
      <c r="A112" s="12"/>
      <c r="B112" s="1138" t="s">
        <v>1098</v>
      </c>
      <c r="C112" s="1138"/>
      <c r="D112" s="817">
        <v>44178.742364999998</v>
      </c>
      <c r="E112" s="817">
        <v>39991.916556999997</v>
      </c>
      <c r="F112" s="1139">
        <v>63.802015944194103</v>
      </c>
      <c r="G112" s="817">
        <v>69694.391344000003</v>
      </c>
      <c r="H112" s="1139">
        <v>3.4</v>
      </c>
      <c r="I112" s="817">
        <v>1151479</v>
      </c>
      <c r="J112" s="1139">
        <v>32.5</v>
      </c>
      <c r="K112" s="1139">
        <v>1.80291</v>
      </c>
      <c r="L112" s="817">
        <v>21780.554054</v>
      </c>
      <c r="M112" s="1139">
        <v>31.2515162755275</v>
      </c>
      <c r="N112" s="817">
        <v>452.46691900000002</v>
      </c>
      <c r="O112" s="817">
        <v>-155.69820300000001</v>
      </c>
      <c r="P112" s="3"/>
    </row>
    <row r="113" spans="1:18" ht="11.25" customHeight="1">
      <c r="A113" s="12"/>
      <c r="B113" s="1138" t="s">
        <v>1099</v>
      </c>
      <c r="C113" s="1138"/>
      <c r="D113" s="817">
        <v>1599058.7848730001</v>
      </c>
      <c r="E113" s="817">
        <v>601543.01627400005</v>
      </c>
      <c r="F113" s="1139">
        <v>59.4629418789685</v>
      </c>
      <c r="G113" s="817">
        <v>1956753.958878</v>
      </c>
      <c r="H113" s="1139">
        <v>2.2999999999999998</v>
      </c>
      <c r="I113" s="817">
        <v>1625479</v>
      </c>
      <c r="J113" s="1139">
        <v>23.1</v>
      </c>
      <c r="K113" s="1139">
        <v>3.4</v>
      </c>
      <c r="L113" s="817">
        <v>637193.43463200005</v>
      </c>
      <c r="M113" s="1139">
        <v>32.563799436356597</v>
      </c>
      <c r="N113" s="817">
        <v>10553.503914999999</v>
      </c>
      <c r="O113" s="817">
        <v>-5773.9394620000003</v>
      </c>
      <c r="P113" s="3"/>
    </row>
    <row r="114" spans="1:18" ht="11.25" customHeight="1">
      <c r="A114" s="12"/>
      <c r="F114" s="3"/>
      <c r="K114" s="82"/>
    </row>
    <row r="115" spans="1:18" ht="11.25" customHeight="1">
      <c r="A115" s="12"/>
      <c r="F115" s="3"/>
    </row>
    <row r="116" spans="1:18" ht="11.25" customHeight="1">
      <c r="A116" s="12"/>
    </row>
    <row r="117" spans="1:18" ht="11.25" customHeight="1">
      <c r="A117" s="12"/>
      <c r="B117" s="61"/>
    </row>
    <row r="118" spans="1:18" ht="11.25" customHeight="1">
      <c r="C118" s="498"/>
      <c r="D118" s="232"/>
      <c r="E118" s="232"/>
      <c r="F118" s="232"/>
      <c r="G118" s="232"/>
      <c r="H118" s="232"/>
      <c r="I118" s="232"/>
      <c r="J118" s="232"/>
      <c r="K118" s="232"/>
      <c r="L118" s="232"/>
      <c r="M118" s="232"/>
      <c r="N118" s="232"/>
      <c r="O118" s="3"/>
      <c r="P118" s="3"/>
    </row>
    <row r="119" spans="1:18" ht="11.25" customHeight="1">
      <c r="A119" s="16"/>
      <c r="B119" s="1082" t="s">
        <v>28</v>
      </c>
      <c r="C119" s="805"/>
      <c r="D119" s="1134" t="s">
        <v>392</v>
      </c>
      <c r="E119" s="1134" t="s">
        <v>393</v>
      </c>
      <c r="F119" s="1134" t="s">
        <v>523</v>
      </c>
      <c r="G119" s="1013" t="s">
        <v>524</v>
      </c>
      <c r="H119" s="1134" t="s">
        <v>525</v>
      </c>
      <c r="I119" s="1134" t="s">
        <v>526</v>
      </c>
      <c r="J119" s="1134" t="s">
        <v>527</v>
      </c>
      <c r="K119" s="1134" t="s">
        <v>560</v>
      </c>
      <c r="L119" s="1134" t="s">
        <v>561</v>
      </c>
      <c r="M119" s="1134" t="s">
        <v>562</v>
      </c>
      <c r="N119" s="1134" t="s">
        <v>563</v>
      </c>
      <c r="O119" s="1134" t="s">
        <v>595</v>
      </c>
      <c r="P119" s="3"/>
    </row>
    <row r="120" spans="1:18" ht="11.25" customHeight="1">
      <c r="A120" s="16"/>
      <c r="B120" s="319" t="s">
        <v>1043</v>
      </c>
      <c r="C120" s="535"/>
      <c r="F120" s="77"/>
      <c r="G120" s="77"/>
      <c r="I120" s="77"/>
      <c r="K120" s="337" t="s">
        <v>1044</v>
      </c>
      <c r="L120" s="337" t="s">
        <v>1045</v>
      </c>
      <c r="M120" s="337" t="s">
        <v>1046</v>
      </c>
      <c r="N120" s="77"/>
      <c r="O120" s="77"/>
      <c r="P120" s="3"/>
    </row>
    <row r="121" spans="1:18" ht="11.25" customHeight="1">
      <c r="A121" s="16"/>
      <c r="B121" s="535"/>
      <c r="C121" s="535"/>
      <c r="E121" s="337" t="s">
        <v>1047</v>
      </c>
      <c r="H121" s="337" t="s">
        <v>1044</v>
      </c>
      <c r="I121" s="77"/>
      <c r="J121" s="337" t="s">
        <v>1044</v>
      </c>
      <c r="K121" s="337" t="s">
        <v>1048</v>
      </c>
      <c r="L121" s="337" t="s">
        <v>1049</v>
      </c>
      <c r="M121" s="337" t="s">
        <v>1048</v>
      </c>
      <c r="N121" s="77"/>
      <c r="O121" s="77"/>
      <c r="P121" s="3"/>
    </row>
    <row r="122" spans="1:18" ht="11.25" customHeight="1">
      <c r="A122" s="16"/>
      <c r="B122" s="535"/>
      <c r="C122" s="535"/>
      <c r="D122" s="337" t="s">
        <v>1050</v>
      </c>
      <c r="E122" s="337" t="s">
        <v>949</v>
      </c>
      <c r="F122" s="337" t="s">
        <v>1044</v>
      </c>
      <c r="G122" s="337" t="s">
        <v>1044</v>
      </c>
      <c r="H122" s="337" t="s">
        <v>1048</v>
      </c>
      <c r="J122" s="337" t="s">
        <v>1048</v>
      </c>
      <c r="K122" s="337" t="s">
        <v>1051</v>
      </c>
      <c r="L122" s="337" t="s">
        <v>1052</v>
      </c>
      <c r="M122" s="337" t="s">
        <v>1053</v>
      </c>
      <c r="N122" s="77"/>
      <c r="O122" s="337" t="s">
        <v>1054</v>
      </c>
      <c r="P122" s="3"/>
    </row>
    <row r="123" spans="1:18" ht="11.25" customHeight="1">
      <c r="A123" s="16"/>
      <c r="B123" s="503"/>
      <c r="C123" s="31"/>
      <c r="D123" s="337" t="s">
        <v>949</v>
      </c>
      <c r="E123" s="337" t="s">
        <v>548</v>
      </c>
      <c r="F123" s="337" t="s">
        <v>1048</v>
      </c>
      <c r="G123" s="337" t="s">
        <v>1055</v>
      </c>
      <c r="H123" s="337" t="s">
        <v>1056</v>
      </c>
      <c r="I123" s="337" t="s">
        <v>1057</v>
      </c>
      <c r="J123" s="337" t="s">
        <v>1058</v>
      </c>
      <c r="K123" s="337" t="s">
        <v>624</v>
      </c>
      <c r="L123" s="337" t="s">
        <v>1059</v>
      </c>
      <c r="M123" s="337" t="s">
        <v>1060</v>
      </c>
      <c r="N123" s="337" t="s">
        <v>1061</v>
      </c>
      <c r="O123" s="337" t="s">
        <v>1062</v>
      </c>
      <c r="P123" s="3"/>
    </row>
    <row r="124" spans="1:18" ht="11.25" customHeight="1">
      <c r="A124" s="27"/>
      <c r="B124" s="558" t="s">
        <v>274</v>
      </c>
      <c r="C124" s="319" t="s">
        <v>1063</v>
      </c>
      <c r="D124" s="337" t="s">
        <v>548</v>
      </c>
      <c r="E124" s="337" t="s">
        <v>1064</v>
      </c>
      <c r="F124" s="337" t="s">
        <v>1065</v>
      </c>
      <c r="G124" s="337" t="s">
        <v>1066</v>
      </c>
      <c r="H124" s="337" t="s">
        <v>1067</v>
      </c>
      <c r="I124" s="337" t="s">
        <v>1068</v>
      </c>
      <c r="J124" s="337" t="s">
        <v>1067</v>
      </c>
      <c r="K124" s="337" t="s">
        <v>1069</v>
      </c>
      <c r="L124" s="337" t="s">
        <v>1070</v>
      </c>
      <c r="M124" s="337" t="s">
        <v>1067</v>
      </c>
      <c r="N124" s="337" t="s">
        <v>1060</v>
      </c>
      <c r="O124" s="337" t="s">
        <v>1071</v>
      </c>
      <c r="P124" s="3"/>
    </row>
    <row r="125" spans="1:18" ht="15" customHeight="1">
      <c r="A125" s="12"/>
      <c r="B125" s="1389" t="s">
        <v>1072</v>
      </c>
      <c r="C125" s="684"/>
      <c r="D125" s="675"/>
      <c r="E125" s="675"/>
      <c r="F125" s="675"/>
      <c r="G125" s="675"/>
      <c r="H125" s="685"/>
      <c r="I125" s="675"/>
      <c r="J125" s="675"/>
      <c r="K125" s="675"/>
      <c r="L125" s="675"/>
      <c r="M125" s="675"/>
      <c r="N125" s="675"/>
      <c r="O125" s="686"/>
      <c r="P125" s="3"/>
    </row>
    <row r="126" spans="1:18" ht="11.25" customHeight="1">
      <c r="A126" s="12"/>
      <c r="B126" s="264"/>
      <c r="C126" s="264" t="s">
        <v>1073</v>
      </c>
      <c r="D126" s="112">
        <v>2363.8379559999998</v>
      </c>
      <c r="E126" s="112">
        <v>1406.5230819999999</v>
      </c>
      <c r="F126" s="409">
        <v>38.5</v>
      </c>
      <c r="G126" s="112">
        <v>2905.2251569999999</v>
      </c>
      <c r="H126" s="409">
        <v>0.1</v>
      </c>
      <c r="I126" s="112">
        <v>164</v>
      </c>
      <c r="J126" s="409">
        <v>25.8</v>
      </c>
      <c r="K126" s="262">
        <v>1.6539999999999999</v>
      </c>
      <c r="L126" s="112">
        <v>202.32522599999999</v>
      </c>
      <c r="M126" s="262">
        <v>6.9641840155661301</v>
      </c>
      <c r="N126" s="112">
        <v>0.368037</v>
      </c>
      <c r="O126" s="42"/>
      <c r="P126" s="3"/>
      <c r="R126" s="737"/>
    </row>
    <row r="127" spans="1:18" ht="11.25" customHeight="1">
      <c r="A127" s="12"/>
      <c r="B127" s="264"/>
      <c r="C127" s="264" t="s">
        <v>1074</v>
      </c>
      <c r="D127" s="112">
        <v>2056.4800479999999</v>
      </c>
      <c r="E127" s="112">
        <v>1355.1353710000001</v>
      </c>
      <c r="F127" s="409">
        <v>38.9</v>
      </c>
      <c r="G127" s="112">
        <v>2584.286599</v>
      </c>
      <c r="H127" s="409"/>
      <c r="I127" s="112">
        <v>107</v>
      </c>
      <c r="J127" s="409">
        <v>26</v>
      </c>
      <c r="K127" s="262">
        <v>1.694</v>
      </c>
      <c r="L127" s="112">
        <v>159.740351</v>
      </c>
      <c r="M127" s="262">
        <v>6.1812165516708601</v>
      </c>
      <c r="N127" s="112">
        <v>0.25292900000000001</v>
      </c>
      <c r="O127" s="42"/>
      <c r="P127" s="3"/>
      <c r="R127" s="1559"/>
    </row>
    <row r="128" spans="1:18" ht="11.25" customHeight="1">
      <c r="A128" s="12"/>
      <c r="B128" s="264"/>
      <c r="C128" s="264" t="s">
        <v>1075</v>
      </c>
      <c r="D128" s="112">
        <v>307.35790800000001</v>
      </c>
      <c r="E128" s="112">
        <v>51.387711000000003</v>
      </c>
      <c r="F128" s="409">
        <v>26.4</v>
      </c>
      <c r="G128" s="112">
        <v>320.938558</v>
      </c>
      <c r="H128" s="409">
        <v>0.1</v>
      </c>
      <c r="I128" s="112">
        <v>57</v>
      </c>
      <c r="J128" s="409">
        <v>24.8</v>
      </c>
      <c r="K128" s="262">
        <v>1.3340000000000001</v>
      </c>
      <c r="L128" s="112">
        <v>42.584874999999997</v>
      </c>
      <c r="M128" s="262">
        <v>13.2688559658824</v>
      </c>
      <c r="N128" s="112">
        <v>0.115108</v>
      </c>
      <c r="O128" s="42"/>
      <c r="R128" s="1559"/>
    </row>
    <row r="129" spans="1:19" ht="11.25" customHeight="1">
      <c r="A129" s="12"/>
      <c r="B129" s="264"/>
      <c r="C129" s="264" t="s">
        <v>1076</v>
      </c>
      <c r="D129" s="112">
        <v>911.86341100000004</v>
      </c>
      <c r="E129" s="112">
        <v>304.04755899999998</v>
      </c>
      <c r="F129" s="409">
        <v>37.700000000000003</v>
      </c>
      <c r="G129" s="112">
        <v>1026.6031640000001</v>
      </c>
      <c r="H129" s="409">
        <v>0.2</v>
      </c>
      <c r="I129" s="112">
        <v>422</v>
      </c>
      <c r="J129" s="409">
        <v>27.1</v>
      </c>
      <c r="K129" s="735">
        <v>1.8320000000000001</v>
      </c>
      <c r="L129" s="112">
        <v>202.52803299999999</v>
      </c>
      <c r="M129" s="735">
        <v>19.727976700449801</v>
      </c>
      <c r="N129" s="112">
        <v>0.55280200000000002</v>
      </c>
      <c r="O129" s="42"/>
      <c r="R129" s="1559"/>
    </row>
    <row r="130" spans="1:19" ht="11.25" customHeight="1">
      <c r="A130" s="12"/>
      <c r="B130" s="264"/>
      <c r="C130" s="264" t="s">
        <v>1077</v>
      </c>
      <c r="D130" s="112">
        <v>45357.212729999999</v>
      </c>
      <c r="E130" s="112">
        <v>8312.4497659999997</v>
      </c>
      <c r="F130" s="409">
        <v>45.5</v>
      </c>
      <c r="G130" s="112">
        <v>49142.9974</v>
      </c>
      <c r="H130" s="409">
        <v>0.4</v>
      </c>
      <c r="I130" s="112">
        <v>7021</v>
      </c>
      <c r="J130" s="409">
        <v>24.4</v>
      </c>
      <c r="K130" s="735">
        <v>2.4180000000000001</v>
      </c>
      <c r="L130" s="112">
        <v>13291.93239</v>
      </c>
      <c r="M130" s="735">
        <v>27.047459644779401</v>
      </c>
      <c r="N130" s="112">
        <v>46.726793000000001</v>
      </c>
      <c r="O130" s="42"/>
      <c r="R130" s="1559"/>
    </row>
    <row r="131" spans="1:19" ht="11.25" customHeight="1">
      <c r="A131" s="12"/>
      <c r="B131" s="264"/>
      <c r="C131" s="264" t="s">
        <v>1078</v>
      </c>
      <c r="D131" s="112">
        <v>39387.474419999999</v>
      </c>
      <c r="E131" s="112">
        <v>11678.20091</v>
      </c>
      <c r="F131" s="409">
        <v>41.3</v>
      </c>
      <c r="G131" s="112">
        <v>44211.587610000002</v>
      </c>
      <c r="H131" s="409">
        <v>0.6</v>
      </c>
      <c r="I131" s="112">
        <v>7729</v>
      </c>
      <c r="J131" s="409">
        <v>27.5</v>
      </c>
      <c r="K131" s="735">
        <v>2.0329999999999999</v>
      </c>
      <c r="L131" s="112">
        <v>15751.19752</v>
      </c>
      <c r="M131" s="735">
        <v>35.6268534370327</v>
      </c>
      <c r="N131" s="112">
        <v>75.696644000000006</v>
      </c>
      <c r="O131" s="42"/>
      <c r="R131" s="1559"/>
    </row>
    <row r="132" spans="1:19" ht="11.25" customHeight="1">
      <c r="A132" s="12"/>
      <c r="B132" s="264"/>
      <c r="C132" s="264" t="s">
        <v>1079</v>
      </c>
      <c r="D132" s="112">
        <v>61721.578809999999</v>
      </c>
      <c r="E132" s="112">
        <v>16832.772328999999</v>
      </c>
      <c r="F132" s="409">
        <v>45.4</v>
      </c>
      <c r="G132" s="112">
        <v>69366.170570000002</v>
      </c>
      <c r="H132" s="409">
        <v>1.3</v>
      </c>
      <c r="I132" s="112">
        <v>15339</v>
      </c>
      <c r="J132" s="409">
        <v>26.8</v>
      </c>
      <c r="K132" s="735">
        <v>2.194</v>
      </c>
      <c r="L132" s="112">
        <v>31727.619726000001</v>
      </c>
      <c r="M132" s="735">
        <v>45.739327204148402</v>
      </c>
      <c r="N132" s="112">
        <v>241.843459</v>
      </c>
      <c r="O132" s="42"/>
      <c r="R132" s="1559"/>
    </row>
    <row r="133" spans="1:19" ht="11.25" customHeight="1">
      <c r="A133" s="12"/>
      <c r="B133" s="264"/>
      <c r="C133" s="264" t="s">
        <v>1080</v>
      </c>
      <c r="D133" s="112">
        <v>51456.062870000002</v>
      </c>
      <c r="E133" s="112">
        <v>14954.890520000001</v>
      </c>
      <c r="F133" s="409">
        <v>45.8</v>
      </c>
      <c r="G133" s="112">
        <v>58298.499230000001</v>
      </c>
      <c r="H133" s="409">
        <v>1.2</v>
      </c>
      <c r="I133" s="112">
        <v>11830</v>
      </c>
      <c r="J133" s="409">
        <v>27</v>
      </c>
      <c r="K133" s="735">
        <v>2.1589999999999998</v>
      </c>
      <c r="L133" s="112">
        <v>26190.92697</v>
      </c>
      <c r="M133" s="735">
        <v>44.925559518558501</v>
      </c>
      <c r="N133" s="112">
        <v>182.74696700000001</v>
      </c>
      <c r="O133" s="42"/>
      <c r="R133" s="1559"/>
    </row>
    <row r="134" spans="1:19" ht="11.25" customHeight="1">
      <c r="A134" s="12"/>
      <c r="B134" s="264"/>
      <c r="C134" s="264" t="s">
        <v>1081</v>
      </c>
      <c r="D134" s="112">
        <v>10265.515939999999</v>
      </c>
      <c r="E134" s="112">
        <v>1877.881809</v>
      </c>
      <c r="F134" s="409">
        <v>42.7</v>
      </c>
      <c r="G134" s="112">
        <v>11067.671340000001</v>
      </c>
      <c r="H134" s="409">
        <v>2.1</v>
      </c>
      <c r="I134" s="112">
        <v>3509</v>
      </c>
      <c r="J134" s="409">
        <v>25.5</v>
      </c>
      <c r="K134" s="735">
        <v>2.3809999999999998</v>
      </c>
      <c r="L134" s="112">
        <v>5536.6927560000004</v>
      </c>
      <c r="M134" s="735">
        <v>50.0258146986139</v>
      </c>
      <c r="N134" s="112">
        <v>59.096491999999998</v>
      </c>
      <c r="O134" s="42"/>
      <c r="R134" s="1559"/>
    </row>
    <row r="135" spans="1:19" ht="11.25" customHeight="1">
      <c r="A135" s="12"/>
      <c r="B135" s="264"/>
      <c r="C135" s="264" t="s">
        <v>1082</v>
      </c>
      <c r="D135" s="112">
        <v>22732.655122</v>
      </c>
      <c r="E135" s="112">
        <v>4716.1511190000001</v>
      </c>
      <c r="F135" s="409">
        <v>44.9</v>
      </c>
      <c r="G135" s="112">
        <v>24850.003601</v>
      </c>
      <c r="H135" s="409">
        <v>3.9</v>
      </c>
      <c r="I135" s="112">
        <v>8491</v>
      </c>
      <c r="J135" s="409">
        <v>25.3</v>
      </c>
      <c r="K135" s="735">
        <v>2.31</v>
      </c>
      <c r="L135" s="112">
        <v>14097.309203000001</v>
      </c>
      <c r="M135" s="735">
        <v>56.729606278337499</v>
      </c>
      <c r="N135" s="112">
        <v>249.76709299999999</v>
      </c>
      <c r="O135" s="42"/>
      <c r="R135" s="1559"/>
    </row>
    <row r="136" spans="1:19" ht="11.25" customHeight="1">
      <c r="A136" s="12"/>
      <c r="B136" s="264"/>
      <c r="C136" s="264" t="s">
        <v>1083</v>
      </c>
      <c r="D136" s="112">
        <v>19125.55791</v>
      </c>
      <c r="E136" s="112">
        <v>4013.278088</v>
      </c>
      <c r="F136" s="409">
        <v>45.5</v>
      </c>
      <c r="G136" s="112">
        <v>20952.51254</v>
      </c>
      <c r="H136" s="409">
        <v>3.4</v>
      </c>
      <c r="I136" s="112">
        <v>5779</v>
      </c>
      <c r="J136" s="409">
        <v>25</v>
      </c>
      <c r="K136" s="735">
        <v>2.266</v>
      </c>
      <c r="L136" s="112">
        <v>11406.03966</v>
      </c>
      <c r="M136" s="735">
        <v>54.437574673800903</v>
      </c>
      <c r="N136" s="112">
        <v>177.498412</v>
      </c>
      <c r="O136" s="42"/>
      <c r="R136" s="1559"/>
    </row>
    <row r="137" spans="1:19" ht="11.25" customHeight="1">
      <c r="A137" s="12"/>
      <c r="B137" s="264"/>
      <c r="C137" s="264" t="s">
        <v>1084</v>
      </c>
      <c r="D137" s="112">
        <v>3607.0972120000001</v>
      </c>
      <c r="E137" s="112">
        <v>702.87303099999997</v>
      </c>
      <c r="F137" s="409">
        <v>41.3</v>
      </c>
      <c r="G137" s="112">
        <v>3897.4910610000002</v>
      </c>
      <c r="H137" s="409">
        <v>6.8</v>
      </c>
      <c r="I137" s="112">
        <v>2712</v>
      </c>
      <c r="J137" s="409">
        <v>27.3</v>
      </c>
      <c r="K137" s="735">
        <v>2.5489999999999999</v>
      </c>
      <c r="L137" s="112">
        <v>2691.2695429999999</v>
      </c>
      <c r="M137" s="735">
        <v>69.051333303365894</v>
      </c>
      <c r="N137" s="112">
        <v>72.268681000000001</v>
      </c>
      <c r="O137" s="42"/>
      <c r="R137" s="1559"/>
    </row>
    <row r="138" spans="1:19" ht="11.25" customHeight="1">
      <c r="A138" s="12"/>
      <c r="B138" s="264"/>
      <c r="C138" s="264" t="s">
        <v>1085</v>
      </c>
      <c r="D138" s="112">
        <v>1466.875272</v>
      </c>
      <c r="E138" s="112">
        <v>338.58484800000002</v>
      </c>
      <c r="F138" s="409">
        <v>44.7</v>
      </c>
      <c r="G138" s="112">
        <v>1618.1778440000001</v>
      </c>
      <c r="H138" s="409">
        <v>16.600000000000001</v>
      </c>
      <c r="I138" s="112">
        <v>1262</v>
      </c>
      <c r="J138" s="409">
        <v>30.8</v>
      </c>
      <c r="K138" s="735">
        <v>2.2120000000000002</v>
      </c>
      <c r="L138" s="112">
        <v>1625.226649</v>
      </c>
      <c r="M138" s="735">
        <v>100.435601378806</v>
      </c>
      <c r="N138" s="112">
        <v>82.714601000000002</v>
      </c>
      <c r="O138" s="42"/>
      <c r="R138" s="1559"/>
    </row>
    <row r="139" spans="1:19" ht="11.25" customHeight="1">
      <c r="A139" s="12"/>
      <c r="B139" s="264"/>
      <c r="C139" s="264" t="s">
        <v>1086</v>
      </c>
      <c r="D139" s="112">
        <v>1156.0665779999999</v>
      </c>
      <c r="E139" s="112">
        <v>256.20212199999997</v>
      </c>
      <c r="F139" s="409">
        <v>41.1</v>
      </c>
      <c r="G139" s="112">
        <v>1261.3806010000001</v>
      </c>
      <c r="H139" s="409">
        <v>13.5</v>
      </c>
      <c r="I139" s="112">
        <v>963</v>
      </c>
      <c r="J139" s="409">
        <v>30.9</v>
      </c>
      <c r="K139" s="735">
        <v>2.15</v>
      </c>
      <c r="L139" s="112">
        <v>1238.9895590000001</v>
      </c>
      <c r="M139" s="735">
        <v>98.224878202324604</v>
      </c>
      <c r="N139" s="112">
        <v>52.885336000000002</v>
      </c>
      <c r="O139" s="42"/>
      <c r="R139" s="1559"/>
    </row>
    <row r="140" spans="1:19" ht="11.25" customHeight="1">
      <c r="A140" s="12"/>
      <c r="B140" s="264"/>
      <c r="C140" s="264" t="s">
        <v>1087</v>
      </c>
      <c r="D140" s="112">
        <v>193.63506100000001</v>
      </c>
      <c r="E140" s="112">
        <v>60.857675</v>
      </c>
      <c r="F140" s="409">
        <v>59.7</v>
      </c>
      <c r="G140" s="112">
        <v>229.968751</v>
      </c>
      <c r="H140" s="409">
        <v>23.4</v>
      </c>
      <c r="I140" s="112">
        <v>204</v>
      </c>
      <c r="J140" s="409">
        <v>31.2</v>
      </c>
      <c r="K140" s="735">
        <v>2.464</v>
      </c>
      <c r="L140" s="112">
        <v>251.58652900000001</v>
      </c>
      <c r="M140" s="735">
        <v>109.40031108835301</v>
      </c>
      <c r="N140" s="112">
        <v>16.986478999999999</v>
      </c>
      <c r="O140" s="42"/>
      <c r="R140" s="1559"/>
    </row>
    <row r="141" spans="1:19" ht="11.25" customHeight="1">
      <c r="A141" s="12"/>
      <c r="B141" s="264"/>
      <c r="C141" s="264" t="s">
        <v>1088</v>
      </c>
      <c r="D141" s="112">
        <v>117.173633</v>
      </c>
      <c r="E141" s="112">
        <v>21.525051000000001</v>
      </c>
      <c r="F141" s="409">
        <v>44.9</v>
      </c>
      <c r="G141" s="112">
        <v>126.828492</v>
      </c>
      <c r="H141" s="409">
        <v>35.1</v>
      </c>
      <c r="I141" s="112">
        <v>95</v>
      </c>
      <c r="J141" s="409">
        <v>28.8</v>
      </c>
      <c r="K141" s="735">
        <v>2.37</v>
      </c>
      <c r="L141" s="112">
        <v>134.65056100000001</v>
      </c>
      <c r="M141" s="735">
        <v>106.167438307159</v>
      </c>
      <c r="N141" s="112">
        <v>12.842786</v>
      </c>
      <c r="O141" s="42"/>
      <c r="R141" s="1559"/>
    </row>
    <row r="142" spans="1:19" ht="11.25" customHeight="1">
      <c r="A142" s="12"/>
      <c r="B142" s="264"/>
      <c r="C142" s="264" t="s">
        <v>1089</v>
      </c>
      <c r="D142" s="112">
        <v>4589.2133400000002</v>
      </c>
      <c r="E142" s="112">
        <v>502.44042899999999</v>
      </c>
      <c r="F142" s="409">
        <v>51.1</v>
      </c>
      <c r="G142" s="112">
        <v>4845.8540830000002</v>
      </c>
      <c r="H142" s="409">
        <v>100</v>
      </c>
      <c r="I142" s="112">
        <v>1753</v>
      </c>
      <c r="J142" s="409">
        <v>35.299999999999997</v>
      </c>
      <c r="K142" s="735">
        <v>1.903</v>
      </c>
      <c r="L142" s="112">
        <v>8879.3218510000006</v>
      </c>
      <c r="M142" s="735">
        <v>183.23543587806401</v>
      </c>
      <c r="N142" s="112">
        <v>1434.089657</v>
      </c>
      <c r="O142" s="491">
        <v>-1434.089657</v>
      </c>
      <c r="R142" s="1559"/>
    </row>
    <row r="143" spans="1:19" ht="11.25" customHeight="1">
      <c r="A143" s="12"/>
      <c r="B143" s="1138" t="s">
        <v>1090</v>
      </c>
      <c r="C143" s="1138"/>
      <c r="D143" s="817">
        <v>178530.71106100001</v>
      </c>
      <c r="E143" s="817">
        <v>44091.170041999998</v>
      </c>
      <c r="F143" s="1139">
        <v>44.08</v>
      </c>
      <c r="G143" s="817">
        <v>197966.61942900001</v>
      </c>
      <c r="H143" s="1139">
        <v>3.8</v>
      </c>
      <c r="I143" s="817">
        <v>42181</v>
      </c>
      <c r="J143" s="1139">
        <v>26.4</v>
      </c>
      <c r="K143" s="1140">
        <v>2.2054794520547945</v>
      </c>
      <c r="L143" s="817">
        <v>85777.460598000005</v>
      </c>
      <c r="M143" s="1140">
        <v>43.329254621516498</v>
      </c>
      <c r="N143" s="817">
        <v>2131.759086</v>
      </c>
      <c r="O143" s="817">
        <v>-1434.089657</v>
      </c>
      <c r="R143" s="737"/>
      <c r="S143" s="737"/>
    </row>
    <row r="144" spans="1:19" ht="15" customHeight="1">
      <c r="A144" s="12"/>
      <c r="B144" s="1281" t="s">
        <v>1091</v>
      </c>
      <c r="C144" s="264"/>
      <c r="D144" s="42"/>
      <c r="E144" s="3"/>
      <c r="F144" s="3"/>
      <c r="G144" s="3"/>
      <c r="H144" s="1295"/>
      <c r="I144" s="1296"/>
      <c r="J144" s="1297"/>
      <c r="K144" s="1298"/>
      <c r="L144" s="3"/>
      <c r="M144" s="79"/>
      <c r="O144" s="2"/>
    </row>
    <row r="145" spans="1:15" ht="11.25" customHeight="1">
      <c r="A145" s="12"/>
      <c r="B145" s="264"/>
      <c r="C145" s="264" t="s">
        <v>1073</v>
      </c>
      <c r="D145" s="112">
        <v>47866.627350000002</v>
      </c>
      <c r="E145" s="112">
        <v>103977.27724</v>
      </c>
      <c r="F145" s="409">
        <v>47.3</v>
      </c>
      <c r="G145" s="112">
        <v>97046.054229999994</v>
      </c>
      <c r="H145" s="409">
        <v>0.1</v>
      </c>
      <c r="I145" s="112">
        <v>1578</v>
      </c>
      <c r="J145" s="409">
        <v>27.2</v>
      </c>
      <c r="K145" s="409">
        <v>2.3820000000000001</v>
      </c>
      <c r="L145" s="112">
        <v>15422.794491000001</v>
      </c>
      <c r="M145" s="409">
        <v>15.892242722664299</v>
      </c>
      <c r="N145" s="112">
        <v>22.715661000000001</v>
      </c>
      <c r="O145" s="112"/>
    </row>
    <row r="146" spans="1:15" ht="11.25" customHeight="1">
      <c r="A146" s="12"/>
      <c r="B146" s="264"/>
      <c r="C146" s="264" t="s">
        <v>1074</v>
      </c>
      <c r="D146" s="112">
        <v>24385.351979999999</v>
      </c>
      <c r="E146" s="112">
        <v>68893.084199999998</v>
      </c>
      <c r="F146" s="409">
        <v>45.1</v>
      </c>
      <c r="G146" s="112">
        <v>55469.332770000001</v>
      </c>
      <c r="H146" s="409">
        <v>0.1</v>
      </c>
      <c r="I146" s="112">
        <v>264</v>
      </c>
      <c r="J146" s="409">
        <v>29.1</v>
      </c>
      <c r="K146" s="409">
        <v>2.4350000000000001</v>
      </c>
      <c r="L146" s="112">
        <v>7310.5464099999999</v>
      </c>
      <c r="M146" s="409">
        <v>13.179438159663301</v>
      </c>
      <c r="N146" s="112">
        <v>8.9828659999999996</v>
      </c>
      <c r="O146" s="112"/>
    </row>
    <row r="147" spans="1:15" ht="11.25" customHeight="1">
      <c r="A147" s="12"/>
      <c r="B147" s="264"/>
      <c r="C147" s="264" t="s">
        <v>1075</v>
      </c>
      <c r="D147" s="112">
        <v>23481.275369999999</v>
      </c>
      <c r="E147" s="112">
        <v>35084.193039999998</v>
      </c>
      <c r="F147" s="409">
        <v>51.6</v>
      </c>
      <c r="G147" s="112">
        <v>41576.721460000001</v>
      </c>
      <c r="H147" s="409">
        <v>0.1</v>
      </c>
      <c r="I147" s="112">
        <v>1314</v>
      </c>
      <c r="J147" s="409">
        <v>24.6</v>
      </c>
      <c r="K147" s="409">
        <v>2.3109999999999999</v>
      </c>
      <c r="L147" s="112">
        <v>8112.2480809999997</v>
      </c>
      <c r="M147" s="409">
        <v>19.511514607530099</v>
      </c>
      <c r="N147" s="112">
        <v>13.732794999999999</v>
      </c>
      <c r="O147" s="112"/>
    </row>
    <row r="148" spans="1:15" ht="11.25" customHeight="1">
      <c r="A148" s="12"/>
      <c r="B148" s="264"/>
      <c r="C148" s="264" t="s">
        <v>1076</v>
      </c>
      <c r="D148" s="112">
        <v>41040.671060000001</v>
      </c>
      <c r="E148" s="112">
        <v>52172.860869999997</v>
      </c>
      <c r="F148" s="409">
        <v>52.9</v>
      </c>
      <c r="G148" s="112">
        <v>68618.182430000001</v>
      </c>
      <c r="H148" s="409">
        <v>0.2</v>
      </c>
      <c r="I148" s="112">
        <v>849</v>
      </c>
      <c r="J148" s="409">
        <v>23.4</v>
      </c>
      <c r="K148" s="409">
        <v>2.8650000000000002</v>
      </c>
      <c r="L148" s="112">
        <v>15998.174129999999</v>
      </c>
      <c r="M148" s="409">
        <v>23.314773961435598</v>
      </c>
      <c r="N148" s="112">
        <v>31.687546999999999</v>
      </c>
      <c r="O148" s="112"/>
    </row>
    <row r="149" spans="1:15" ht="11.25" customHeight="1">
      <c r="A149" s="12"/>
      <c r="B149" s="264"/>
      <c r="C149" s="264" t="s">
        <v>1077</v>
      </c>
      <c r="D149" s="112">
        <v>88942.756840000002</v>
      </c>
      <c r="E149" s="112">
        <v>66243.543179999993</v>
      </c>
      <c r="F149" s="409">
        <v>48.3</v>
      </c>
      <c r="G149" s="112">
        <v>120924.0782</v>
      </c>
      <c r="H149" s="409">
        <v>0.4</v>
      </c>
      <c r="I149" s="112">
        <v>2109</v>
      </c>
      <c r="J149" s="409">
        <v>23.5</v>
      </c>
      <c r="K149" s="409">
        <v>2.3490000000000002</v>
      </c>
      <c r="L149" s="112">
        <v>37309.659010000003</v>
      </c>
      <c r="M149" s="409">
        <v>30.853788232557299</v>
      </c>
      <c r="N149" s="112">
        <v>102.220203</v>
      </c>
      <c r="O149" s="112"/>
    </row>
    <row r="150" spans="1:15" ht="11.25" customHeight="1">
      <c r="A150" s="12"/>
      <c r="B150" s="264"/>
      <c r="C150" s="264" t="s">
        <v>1078</v>
      </c>
      <c r="D150" s="112">
        <v>88523.82015</v>
      </c>
      <c r="E150" s="112">
        <v>46378.221389999999</v>
      </c>
      <c r="F150" s="409">
        <v>48.3</v>
      </c>
      <c r="G150" s="112">
        <v>110938.2467</v>
      </c>
      <c r="H150" s="409">
        <v>0.6</v>
      </c>
      <c r="I150" s="112">
        <v>1475</v>
      </c>
      <c r="J150" s="409">
        <v>25.9</v>
      </c>
      <c r="K150" s="409">
        <v>1.974</v>
      </c>
      <c r="L150" s="112">
        <v>44977.710850000003</v>
      </c>
      <c r="M150" s="409">
        <v>40.543015765905402</v>
      </c>
      <c r="N150" s="112">
        <v>181.30644000000001</v>
      </c>
      <c r="O150" s="112"/>
    </row>
    <row r="151" spans="1:15" ht="11.25" customHeight="1">
      <c r="A151" s="12"/>
      <c r="B151" s="264"/>
      <c r="C151" s="264" t="s">
        <v>1079</v>
      </c>
      <c r="D151" s="112">
        <v>166865.99801000001</v>
      </c>
      <c r="E151" s="112">
        <v>68405.58309</v>
      </c>
      <c r="F151" s="409">
        <v>48.4</v>
      </c>
      <c r="G151" s="112">
        <v>199950.93627999999</v>
      </c>
      <c r="H151" s="409">
        <v>1.3</v>
      </c>
      <c r="I151" s="112">
        <v>4324</v>
      </c>
      <c r="J151" s="409">
        <v>24.2</v>
      </c>
      <c r="K151" s="409">
        <v>2.323</v>
      </c>
      <c r="L151" s="112">
        <v>102724.54975999999</v>
      </c>
      <c r="M151" s="409">
        <v>51.374878093169002</v>
      </c>
      <c r="N151" s="112">
        <v>626.70907699999998</v>
      </c>
      <c r="O151" s="112"/>
    </row>
    <row r="152" spans="1:15" ht="11.25" customHeight="1">
      <c r="A152" s="12"/>
      <c r="B152" s="264"/>
      <c r="C152" s="264" t="s">
        <v>1080</v>
      </c>
      <c r="D152" s="112">
        <v>131165.74619999999</v>
      </c>
      <c r="E152" s="112">
        <v>58037.795039999997</v>
      </c>
      <c r="F152" s="409">
        <v>48.3</v>
      </c>
      <c r="G152" s="112">
        <v>159208.85620000001</v>
      </c>
      <c r="H152" s="409">
        <v>1.1000000000000001</v>
      </c>
      <c r="I152" s="112">
        <v>3287</v>
      </c>
      <c r="J152" s="409">
        <v>24.2</v>
      </c>
      <c r="K152" s="409">
        <v>2.2789999999999999</v>
      </c>
      <c r="L152" s="112">
        <v>78013.512640000001</v>
      </c>
      <c r="M152" s="409">
        <v>49.000736832126101</v>
      </c>
      <c r="N152" s="112">
        <v>430.88490899999999</v>
      </c>
      <c r="O152" s="112"/>
    </row>
    <row r="153" spans="1:15" ht="11.25" customHeight="1">
      <c r="A153" s="12"/>
      <c r="B153" s="264"/>
      <c r="C153" s="264" t="s">
        <v>1081</v>
      </c>
      <c r="D153" s="112">
        <v>35700.251810000002</v>
      </c>
      <c r="E153" s="112">
        <v>10367.788049999999</v>
      </c>
      <c r="F153" s="409">
        <v>48.6</v>
      </c>
      <c r="G153" s="112">
        <v>40742.08008</v>
      </c>
      <c r="H153" s="409">
        <v>2</v>
      </c>
      <c r="I153" s="112">
        <v>1037</v>
      </c>
      <c r="J153" s="409">
        <v>24.3</v>
      </c>
      <c r="K153" s="409">
        <v>2.4940000000000002</v>
      </c>
      <c r="L153" s="112">
        <v>24711.037120000001</v>
      </c>
      <c r="M153" s="409">
        <v>60.652369912086201</v>
      </c>
      <c r="N153" s="112">
        <v>195.82416799999999</v>
      </c>
      <c r="O153" s="112"/>
    </row>
    <row r="154" spans="1:15" ht="11.25" customHeight="1">
      <c r="A154" s="12"/>
      <c r="B154" s="264"/>
      <c r="C154" s="264" t="s">
        <v>1082</v>
      </c>
      <c r="D154" s="112">
        <v>50073.291250000002</v>
      </c>
      <c r="E154" s="112">
        <v>23157.861572999998</v>
      </c>
      <c r="F154" s="409">
        <v>54.6</v>
      </c>
      <c r="G154" s="112">
        <v>62715.677409999997</v>
      </c>
      <c r="H154" s="409">
        <v>4.3</v>
      </c>
      <c r="I154" s="112">
        <v>3194</v>
      </c>
      <c r="J154" s="409">
        <v>23.3</v>
      </c>
      <c r="K154" s="409">
        <v>2.3050000000000002</v>
      </c>
      <c r="L154" s="112">
        <v>44849.979169999999</v>
      </c>
      <c r="M154" s="409">
        <v>71.513186211472998</v>
      </c>
      <c r="N154" s="112">
        <v>618.76598000000001</v>
      </c>
      <c r="O154" s="112"/>
    </row>
    <row r="155" spans="1:15" ht="11.25" customHeight="1">
      <c r="A155" s="12"/>
      <c r="B155" s="264"/>
      <c r="C155" s="264" t="s">
        <v>1083</v>
      </c>
      <c r="D155" s="112">
        <v>39010.707889999998</v>
      </c>
      <c r="E155" s="112">
        <v>15504.81155</v>
      </c>
      <c r="F155" s="409">
        <v>55.6</v>
      </c>
      <c r="G155" s="112">
        <v>47636.621209999998</v>
      </c>
      <c r="H155" s="409">
        <v>3.4</v>
      </c>
      <c r="I155" s="112">
        <v>1994</v>
      </c>
      <c r="J155" s="409">
        <v>23.6</v>
      </c>
      <c r="K155" s="409">
        <v>2.3250000000000002</v>
      </c>
      <c r="L155" s="112">
        <v>32612.608960000001</v>
      </c>
      <c r="M155" s="409">
        <v>68.461213519387599</v>
      </c>
      <c r="N155" s="112">
        <v>380.35826400000002</v>
      </c>
      <c r="O155" s="112"/>
    </row>
    <row r="156" spans="1:15" ht="11.25" customHeight="1">
      <c r="A156" s="12"/>
      <c r="B156" s="264"/>
      <c r="C156" s="264" t="s">
        <v>1084</v>
      </c>
      <c r="D156" s="112">
        <v>11062.583360000001</v>
      </c>
      <c r="E156" s="112">
        <v>7653.0500229999998</v>
      </c>
      <c r="F156" s="409">
        <v>52.5</v>
      </c>
      <c r="G156" s="112">
        <v>15079.056200000001</v>
      </c>
      <c r="H156" s="409">
        <v>7</v>
      </c>
      <c r="I156" s="112">
        <v>1200</v>
      </c>
      <c r="J156" s="409">
        <v>22.6</v>
      </c>
      <c r="K156" s="409">
        <v>2.2400000000000002</v>
      </c>
      <c r="L156" s="112">
        <v>12237.370209999999</v>
      </c>
      <c r="M156" s="409">
        <v>81.154748995497499</v>
      </c>
      <c r="N156" s="112">
        <v>238.40771599999999</v>
      </c>
      <c r="O156" s="112"/>
    </row>
    <row r="157" spans="1:15" ht="11.25" customHeight="1">
      <c r="A157" s="12"/>
      <c r="B157" s="264"/>
      <c r="C157" s="264" t="s">
        <v>1085</v>
      </c>
      <c r="D157" s="112">
        <v>5669.5134420000004</v>
      </c>
      <c r="E157" s="112">
        <v>6949.9997629999998</v>
      </c>
      <c r="F157" s="409">
        <v>74.599999999999994</v>
      </c>
      <c r="G157" s="112">
        <v>10854.505553000001</v>
      </c>
      <c r="H157" s="409">
        <v>13.6</v>
      </c>
      <c r="I157" s="112">
        <v>573</v>
      </c>
      <c r="J157" s="409">
        <v>17.3</v>
      </c>
      <c r="K157" s="409">
        <v>2.6190000000000002</v>
      </c>
      <c r="L157" s="112">
        <v>8557.2881639999996</v>
      </c>
      <c r="M157" s="409">
        <v>78.8362779144271</v>
      </c>
      <c r="N157" s="112">
        <v>274.28445099999999</v>
      </c>
      <c r="O157" s="112"/>
    </row>
    <row r="158" spans="1:15" ht="11.25" customHeight="1">
      <c r="A158" s="12"/>
      <c r="B158" s="264"/>
      <c r="C158" s="264" t="s">
        <v>1086</v>
      </c>
      <c r="D158" s="112">
        <v>5436.1979970000002</v>
      </c>
      <c r="E158" s="112">
        <v>6785.3894829999999</v>
      </c>
      <c r="F158" s="409">
        <v>75.7</v>
      </c>
      <c r="G158" s="112">
        <v>10570.350560000001</v>
      </c>
      <c r="H158" s="409">
        <v>13.4</v>
      </c>
      <c r="I158" s="112">
        <v>440</v>
      </c>
      <c r="J158" s="409">
        <v>17.2</v>
      </c>
      <c r="K158" s="409">
        <v>2.6389999999999998</v>
      </c>
      <c r="L158" s="112">
        <v>8207.170408</v>
      </c>
      <c r="M158" s="409">
        <v>77.643313354784297</v>
      </c>
      <c r="N158" s="112">
        <v>259.75457899999998</v>
      </c>
      <c r="O158" s="112"/>
    </row>
    <row r="159" spans="1:15" ht="11.25" customHeight="1">
      <c r="A159" s="12"/>
      <c r="B159" s="264"/>
      <c r="C159" s="264" t="s">
        <v>1087</v>
      </c>
      <c r="D159" s="112">
        <v>229.96101400000001</v>
      </c>
      <c r="E159" s="112">
        <v>162.55027999999999</v>
      </c>
      <c r="F159" s="409">
        <v>31</v>
      </c>
      <c r="G159" s="112">
        <v>280.34056199999998</v>
      </c>
      <c r="H159" s="409">
        <v>21.5</v>
      </c>
      <c r="I159" s="112">
        <v>125</v>
      </c>
      <c r="J159" s="409">
        <v>23.6</v>
      </c>
      <c r="K159" s="409">
        <v>1.84</v>
      </c>
      <c r="L159" s="112">
        <v>346.14135599999997</v>
      </c>
      <c r="M159" s="409">
        <v>123.471735067721</v>
      </c>
      <c r="N159" s="112">
        <v>14.211887000000001</v>
      </c>
      <c r="O159" s="112"/>
    </row>
    <row r="160" spans="1:15" ht="11.25" customHeight="1">
      <c r="A160" s="12"/>
      <c r="B160" s="264"/>
      <c r="C160" s="264" t="s">
        <v>1088</v>
      </c>
      <c r="D160" s="112">
        <v>3.3544309999999999</v>
      </c>
      <c r="E160" s="112">
        <v>2.06</v>
      </c>
      <c r="F160" s="409">
        <v>22.3</v>
      </c>
      <c r="G160" s="112">
        <v>3.8144309999999999</v>
      </c>
      <c r="H160" s="409">
        <v>32.1</v>
      </c>
      <c r="I160" s="112">
        <v>8</v>
      </c>
      <c r="J160" s="409">
        <v>26.2</v>
      </c>
      <c r="K160" s="409">
        <v>3.9260000000000002</v>
      </c>
      <c r="L160" s="112">
        <v>3.9763999999999999</v>
      </c>
      <c r="M160" s="409">
        <v>104.24621653924299</v>
      </c>
      <c r="N160" s="112">
        <v>0.31798500000000002</v>
      </c>
      <c r="O160" s="112"/>
    </row>
    <row r="161" spans="1:15" ht="11.25" customHeight="1">
      <c r="A161" s="12"/>
      <c r="B161" s="264"/>
      <c r="C161" s="264" t="s">
        <v>1089</v>
      </c>
      <c r="D161" s="112">
        <v>16806.506829999998</v>
      </c>
      <c r="E161" s="112">
        <v>2376.2035839999999</v>
      </c>
      <c r="F161" s="409">
        <v>80.7</v>
      </c>
      <c r="G161" s="112">
        <v>18724.779709999999</v>
      </c>
      <c r="H161" s="409">
        <v>100</v>
      </c>
      <c r="I161" s="112">
        <v>905</v>
      </c>
      <c r="J161" s="409">
        <v>31.6</v>
      </c>
      <c r="K161" s="409">
        <v>1.7390000000000001</v>
      </c>
      <c r="L161" s="112">
        <v>36421.318010000003</v>
      </c>
      <c r="M161" s="409">
        <v>194.50865950935099</v>
      </c>
      <c r="N161" s="112">
        <v>3696.150357</v>
      </c>
      <c r="O161" s="112">
        <v>-3696.1512579999999</v>
      </c>
    </row>
    <row r="162" spans="1:15" ht="11.25" customHeight="1">
      <c r="A162" s="12"/>
      <c r="B162" s="1138" t="s">
        <v>1092</v>
      </c>
      <c r="C162" s="1138"/>
      <c r="D162" s="817">
        <v>505789.184932</v>
      </c>
      <c r="E162" s="817">
        <v>369661.55069</v>
      </c>
      <c r="F162" s="1139">
        <v>49.77</v>
      </c>
      <c r="G162" s="817">
        <v>689772.46051300003</v>
      </c>
      <c r="H162" s="1139">
        <v>3.7</v>
      </c>
      <c r="I162" s="817">
        <v>15007</v>
      </c>
      <c r="J162" s="1139">
        <v>24.8</v>
      </c>
      <c r="K162" s="1139">
        <v>2.1917808219178081</v>
      </c>
      <c r="L162" s="817">
        <v>306261.47358500003</v>
      </c>
      <c r="M162" s="1139">
        <v>44.400362600331398</v>
      </c>
      <c r="N162" s="817">
        <v>5553.8397160000004</v>
      </c>
      <c r="O162" s="817">
        <v>-3696.1512579999999</v>
      </c>
    </row>
    <row r="163" spans="1:15" ht="15" customHeight="1">
      <c r="A163" s="12"/>
      <c r="B163" s="1281" t="s">
        <v>1093</v>
      </c>
      <c r="C163" s="264"/>
      <c r="E163" s="3"/>
      <c r="F163" s="3"/>
      <c r="G163" s="3"/>
      <c r="H163" s="1295"/>
      <c r="I163" s="3"/>
      <c r="J163" s="1297"/>
      <c r="K163" s="1299"/>
      <c r="L163" s="3"/>
      <c r="M163" s="79"/>
      <c r="O163" s="2"/>
    </row>
    <row r="164" spans="1:15" ht="11.25" customHeight="1">
      <c r="A164" s="12"/>
      <c r="B164" s="264"/>
      <c r="C164" s="264" t="s">
        <v>1073</v>
      </c>
      <c r="D164" s="112">
        <v>371.57182799999998</v>
      </c>
      <c r="E164" s="112">
        <v>0.96499999999999997</v>
      </c>
      <c r="F164" s="409">
        <v>20</v>
      </c>
      <c r="G164" s="112">
        <v>371.76482800000002</v>
      </c>
      <c r="H164" s="409">
        <v>0.1</v>
      </c>
      <c r="I164" s="112">
        <v>4</v>
      </c>
      <c r="J164" s="409">
        <v>34.9</v>
      </c>
      <c r="K164" s="409">
        <v>3.95</v>
      </c>
      <c r="L164" s="112">
        <v>118.120457</v>
      </c>
      <c r="M164" s="409">
        <v>31.772897300548301</v>
      </c>
      <c r="N164" s="112">
        <v>0.13914099999999999</v>
      </c>
      <c r="O164" s="112"/>
    </row>
    <row r="165" spans="1:15" ht="11.25" customHeight="1">
      <c r="A165" s="12"/>
      <c r="B165" s="264"/>
      <c r="C165" s="264" t="s">
        <v>1074</v>
      </c>
      <c r="D165" s="112">
        <v>183.13745700000001</v>
      </c>
      <c r="E165" s="112"/>
      <c r="F165" s="409"/>
      <c r="G165" s="112">
        <v>183.13745700000001</v>
      </c>
      <c r="H165" s="409">
        <v>0.1</v>
      </c>
      <c r="I165" s="112">
        <v>2</v>
      </c>
      <c r="J165" s="409">
        <v>22.9</v>
      </c>
      <c r="K165" s="409">
        <v>2.5459999999999998</v>
      </c>
      <c r="L165" s="112">
        <v>21.924257999999998</v>
      </c>
      <c r="M165" s="409">
        <v>11.971476703424999</v>
      </c>
      <c r="N165" s="112">
        <v>2.5159999999999998E-2</v>
      </c>
      <c r="O165" s="112"/>
    </row>
    <row r="166" spans="1:15" ht="11.25" customHeight="1">
      <c r="A166" s="12"/>
      <c r="B166" s="264"/>
      <c r="C166" s="264" t="s">
        <v>1075</v>
      </c>
      <c r="D166" s="112">
        <v>188.434371</v>
      </c>
      <c r="E166" s="112">
        <v>0.96499999999999997</v>
      </c>
      <c r="F166" s="409">
        <v>20</v>
      </c>
      <c r="G166" s="112">
        <v>188.62737100000001</v>
      </c>
      <c r="H166" s="409">
        <v>0.1</v>
      </c>
      <c r="I166" s="112">
        <v>2</v>
      </c>
      <c r="J166" s="409">
        <v>46.5</v>
      </c>
      <c r="K166" s="409">
        <v>5.3129999999999997</v>
      </c>
      <c r="L166" s="112">
        <v>96.196198999999993</v>
      </c>
      <c r="M166" s="409">
        <v>50.998006540630797</v>
      </c>
      <c r="N166" s="112">
        <v>0.113981</v>
      </c>
      <c r="O166" s="112"/>
    </row>
    <row r="167" spans="1:15" ht="11.25" customHeight="1">
      <c r="A167" s="12"/>
      <c r="B167" s="264"/>
      <c r="C167" s="264" t="s">
        <v>1076</v>
      </c>
      <c r="D167" s="112">
        <v>139.99813800000001</v>
      </c>
      <c r="E167" s="112"/>
      <c r="F167" s="409"/>
      <c r="G167" s="112">
        <v>139.99813800000001</v>
      </c>
      <c r="H167" s="409">
        <v>0.2</v>
      </c>
      <c r="I167" s="112">
        <v>3</v>
      </c>
      <c r="J167" s="409">
        <v>36.700000000000003</v>
      </c>
      <c r="K167" s="409">
        <v>5.8780000000000001</v>
      </c>
      <c r="L167" s="112">
        <v>84.191427000000004</v>
      </c>
      <c r="M167" s="409">
        <v>60.1375334006228</v>
      </c>
      <c r="N167" s="112">
        <v>0.114102</v>
      </c>
      <c r="O167" s="112"/>
    </row>
    <row r="168" spans="1:15" ht="11.25" customHeight="1">
      <c r="A168" s="12"/>
      <c r="B168" s="264"/>
      <c r="C168" s="264" t="s">
        <v>1077</v>
      </c>
      <c r="D168" s="112">
        <v>1021.720687</v>
      </c>
      <c r="E168" s="112">
        <v>312.10680000000002</v>
      </c>
      <c r="F168" s="409">
        <v>66</v>
      </c>
      <c r="G168" s="112">
        <v>1227.753201</v>
      </c>
      <c r="H168" s="409">
        <v>0.4</v>
      </c>
      <c r="I168" s="112">
        <v>29</v>
      </c>
      <c r="J168" s="409">
        <v>30.3</v>
      </c>
      <c r="K168" s="409">
        <v>1.962</v>
      </c>
      <c r="L168" s="112">
        <v>428.18434100000002</v>
      </c>
      <c r="M168" s="409">
        <v>34.875440817523099</v>
      </c>
      <c r="N168" s="112">
        <v>1.399186</v>
      </c>
      <c r="O168" s="112"/>
    </row>
    <row r="169" spans="1:15" ht="11.25" customHeight="1">
      <c r="A169" s="12"/>
      <c r="B169" s="264"/>
      <c r="C169" s="264" t="s">
        <v>1078</v>
      </c>
      <c r="D169" s="112">
        <v>2320.9740689999999</v>
      </c>
      <c r="E169" s="112">
        <v>381.90617500000002</v>
      </c>
      <c r="F169" s="409">
        <v>50.6</v>
      </c>
      <c r="G169" s="112">
        <v>2514.0280050000001</v>
      </c>
      <c r="H169" s="409">
        <v>0.6</v>
      </c>
      <c r="I169" s="112">
        <v>24</v>
      </c>
      <c r="J169" s="409">
        <v>23.8</v>
      </c>
      <c r="K169" s="409">
        <v>2.375</v>
      </c>
      <c r="L169" s="112">
        <v>989.70511499999998</v>
      </c>
      <c r="M169" s="409">
        <v>39.367306689966703</v>
      </c>
      <c r="N169" s="112">
        <v>3.8269630000000001</v>
      </c>
      <c r="O169" s="112"/>
    </row>
    <row r="170" spans="1:15" ht="11.25" customHeight="1">
      <c r="A170" s="12"/>
      <c r="B170" s="264"/>
      <c r="C170" s="264" t="s">
        <v>1079</v>
      </c>
      <c r="D170" s="112">
        <v>2430.4579250000002</v>
      </c>
      <c r="E170" s="112">
        <v>717.38717699999995</v>
      </c>
      <c r="F170" s="409">
        <v>56.5</v>
      </c>
      <c r="G170" s="112">
        <v>2835.475993</v>
      </c>
      <c r="H170" s="409">
        <v>1.3</v>
      </c>
      <c r="I170" s="112">
        <v>56</v>
      </c>
      <c r="J170" s="409">
        <v>26.2</v>
      </c>
      <c r="K170" s="409">
        <v>3.5470000000000002</v>
      </c>
      <c r="L170" s="112">
        <v>1857.450298</v>
      </c>
      <c r="M170" s="409">
        <v>65.507530396502304</v>
      </c>
      <c r="N170" s="112">
        <v>9.9673459999999992</v>
      </c>
      <c r="O170" s="112"/>
    </row>
    <row r="171" spans="1:15" ht="11.25" customHeight="1">
      <c r="A171" s="12"/>
      <c r="B171" s="264"/>
      <c r="C171" s="264" t="s">
        <v>1080</v>
      </c>
      <c r="D171" s="112">
        <v>2028.903597</v>
      </c>
      <c r="E171" s="112">
        <v>679.32766500000002</v>
      </c>
      <c r="F171" s="409">
        <v>58.2</v>
      </c>
      <c r="G171" s="112">
        <v>2424.508229</v>
      </c>
      <c r="H171" s="409">
        <v>1.2</v>
      </c>
      <c r="I171" s="112">
        <v>49</v>
      </c>
      <c r="J171" s="409">
        <v>25.7</v>
      </c>
      <c r="K171" s="409">
        <v>3.3980000000000001</v>
      </c>
      <c r="L171" s="112">
        <v>1478.2614470000001</v>
      </c>
      <c r="M171" s="409">
        <v>60.971599490496097</v>
      </c>
      <c r="N171" s="112">
        <v>7.7024569999999999</v>
      </c>
      <c r="O171" s="112"/>
    </row>
    <row r="172" spans="1:15" ht="11.25" customHeight="1">
      <c r="A172" s="12"/>
      <c r="B172" s="264"/>
      <c r="C172" s="264" t="s">
        <v>1081</v>
      </c>
      <c r="D172" s="112">
        <v>401.554328</v>
      </c>
      <c r="E172" s="112">
        <v>38.059511999999998</v>
      </c>
      <c r="F172" s="409">
        <v>24.7</v>
      </c>
      <c r="G172" s="112">
        <v>410.96776399999999</v>
      </c>
      <c r="H172" s="409">
        <v>1.9</v>
      </c>
      <c r="I172" s="112">
        <v>7</v>
      </c>
      <c r="J172" s="409">
        <v>29.2</v>
      </c>
      <c r="K172" s="409">
        <v>4.4249999999999998</v>
      </c>
      <c r="L172" s="112">
        <v>379.188851</v>
      </c>
      <c r="M172" s="409">
        <v>92.267297879840498</v>
      </c>
      <c r="N172" s="112">
        <v>2.2648890000000002</v>
      </c>
      <c r="O172" s="112"/>
    </row>
    <row r="173" spans="1:15" ht="11.25" customHeight="1">
      <c r="A173" s="12"/>
      <c r="B173" s="264"/>
      <c r="C173" s="264" t="s">
        <v>1082</v>
      </c>
      <c r="D173" s="112">
        <v>200.630875</v>
      </c>
      <c r="E173" s="112">
        <v>189.742816</v>
      </c>
      <c r="F173" s="409">
        <v>30.3</v>
      </c>
      <c r="G173" s="112">
        <v>258.03562499999998</v>
      </c>
      <c r="H173" s="409">
        <v>2.8</v>
      </c>
      <c r="I173" s="112">
        <v>17</v>
      </c>
      <c r="J173" s="409">
        <v>18.8</v>
      </c>
      <c r="K173" s="409">
        <v>1.3440000000000001</v>
      </c>
      <c r="L173" s="112">
        <v>105.159234</v>
      </c>
      <c r="M173" s="409">
        <v>40.753765686424103</v>
      </c>
      <c r="N173" s="112">
        <v>1.360012</v>
      </c>
      <c r="O173" s="112"/>
    </row>
    <row r="174" spans="1:15" ht="11.25" customHeight="1">
      <c r="A174" s="12"/>
      <c r="B174" s="264"/>
      <c r="C174" s="264" t="s">
        <v>1083</v>
      </c>
      <c r="D174" s="112">
        <v>199.43226899999999</v>
      </c>
      <c r="E174" s="112">
        <v>189.470316</v>
      </c>
      <c r="F174" s="409">
        <v>30.2</v>
      </c>
      <c r="G174" s="112">
        <v>256.70076899999998</v>
      </c>
      <c r="H174" s="409">
        <v>2.8</v>
      </c>
      <c r="I174" s="112">
        <v>14</v>
      </c>
      <c r="J174" s="409">
        <v>18.8</v>
      </c>
      <c r="K174" s="409">
        <v>1.33</v>
      </c>
      <c r="L174" s="112">
        <v>104.265597</v>
      </c>
      <c r="M174" s="409">
        <v>40.617563167486999</v>
      </c>
      <c r="N174" s="112">
        <v>1.335277</v>
      </c>
      <c r="O174" s="112"/>
    </row>
    <row r="175" spans="1:15" ht="11.25" customHeight="1">
      <c r="A175" s="12"/>
      <c r="B175" s="264"/>
      <c r="C175" s="264" t="s">
        <v>1084</v>
      </c>
      <c r="D175" s="112">
        <v>1.1986060000000001</v>
      </c>
      <c r="E175" s="112">
        <v>0.27250000000000002</v>
      </c>
      <c r="F175" s="409">
        <v>50</v>
      </c>
      <c r="G175" s="112">
        <v>1.334856</v>
      </c>
      <c r="H175" s="409">
        <v>7.1</v>
      </c>
      <c r="I175" s="112">
        <v>3</v>
      </c>
      <c r="J175" s="409">
        <v>26</v>
      </c>
      <c r="K175" s="409">
        <v>4.101</v>
      </c>
      <c r="L175" s="112">
        <v>0.89363700000000001</v>
      </c>
      <c r="M175" s="409">
        <v>66.946322299933499</v>
      </c>
      <c r="N175" s="112">
        <v>2.4735E-2</v>
      </c>
      <c r="O175" s="112"/>
    </row>
    <row r="176" spans="1:15" ht="11.25" customHeight="1">
      <c r="A176" s="12"/>
      <c r="B176" s="264"/>
      <c r="C176" s="264" t="s">
        <v>1085</v>
      </c>
      <c r="D176" s="112">
        <v>2.0999999999999999E-5</v>
      </c>
      <c r="E176" s="112"/>
      <c r="F176" s="409"/>
      <c r="G176" s="112">
        <v>2.0999999999999999E-5</v>
      </c>
      <c r="H176" s="409">
        <v>19.2</v>
      </c>
      <c r="I176" s="112">
        <v>1</v>
      </c>
      <c r="J176" s="409">
        <v>68</v>
      </c>
      <c r="K176" s="409">
        <v>1</v>
      </c>
      <c r="L176" s="112">
        <v>4.3999999999999999E-5</v>
      </c>
      <c r="M176" s="409">
        <v>209.52380952380901</v>
      </c>
      <c r="N176" s="112">
        <v>3.0000000000000001E-6</v>
      </c>
      <c r="O176" s="112"/>
    </row>
    <row r="177" spans="1:15" ht="11.25" customHeight="1">
      <c r="A177" s="12"/>
      <c r="B177" s="264"/>
      <c r="C177" s="264" t="s">
        <v>1086</v>
      </c>
      <c r="D177" s="112">
        <v>2.0999999999999999E-5</v>
      </c>
      <c r="E177" s="112"/>
      <c r="F177" s="409"/>
      <c r="G177" s="112">
        <v>2.0999999999999999E-5</v>
      </c>
      <c r="H177" s="409">
        <v>19.2</v>
      </c>
      <c r="I177" s="112">
        <v>1</v>
      </c>
      <c r="J177" s="409">
        <v>68</v>
      </c>
      <c r="K177" s="409">
        <v>1</v>
      </c>
      <c r="L177" s="112">
        <v>4.3999999999999999E-5</v>
      </c>
      <c r="M177" s="409">
        <v>209.52380952380901</v>
      </c>
      <c r="N177" s="112">
        <v>3.0000000000000001E-6</v>
      </c>
      <c r="O177" s="112"/>
    </row>
    <row r="178" spans="1:15" ht="11.25" customHeight="1">
      <c r="A178" s="12"/>
      <c r="B178" s="264"/>
      <c r="C178" s="264" t="s">
        <v>1087</v>
      </c>
      <c r="D178" s="112"/>
      <c r="E178" s="112"/>
      <c r="F178" s="409"/>
      <c r="G178" s="112"/>
      <c r="H178" s="409"/>
      <c r="I178" s="112"/>
      <c r="J178" s="409"/>
      <c r="K178" s="409"/>
      <c r="L178" s="112"/>
      <c r="M178" s="409"/>
      <c r="N178" s="112"/>
      <c r="O178" s="112"/>
    </row>
    <row r="179" spans="1:15" ht="11.25" customHeight="1">
      <c r="A179" s="12"/>
      <c r="B179" s="264"/>
      <c r="C179" s="264" t="s">
        <v>1088</v>
      </c>
      <c r="D179" s="112"/>
      <c r="E179" s="112"/>
      <c r="F179" s="409"/>
      <c r="G179" s="112"/>
      <c r="H179" s="409"/>
      <c r="I179" s="112"/>
      <c r="J179" s="409"/>
      <c r="K179" s="409"/>
      <c r="L179" s="112"/>
      <c r="M179" s="409"/>
      <c r="N179" s="112"/>
      <c r="O179" s="112"/>
    </row>
    <row r="180" spans="1:15" ht="11.25" customHeight="1">
      <c r="A180" s="12"/>
      <c r="B180" s="264"/>
      <c r="C180" s="264" t="s">
        <v>1089</v>
      </c>
      <c r="D180" s="112">
        <v>1221.60616</v>
      </c>
      <c r="E180" s="112">
        <v>9.2090779999999999</v>
      </c>
      <c r="F180" s="409">
        <v>31</v>
      </c>
      <c r="G180" s="112">
        <v>1224.4609740000001</v>
      </c>
      <c r="H180" s="409">
        <v>100</v>
      </c>
      <c r="I180" s="112">
        <v>9</v>
      </c>
      <c r="J180" s="409">
        <v>49.2</v>
      </c>
      <c r="K180" s="409">
        <v>4.7919999999999998</v>
      </c>
      <c r="L180" s="112">
        <v>251.21862200000001</v>
      </c>
      <c r="M180" s="409">
        <v>20.516670382669101</v>
      </c>
      <c r="N180" s="112">
        <v>642.05654400000003</v>
      </c>
      <c r="O180" s="112">
        <v>-642.18037100000004</v>
      </c>
    </row>
    <row r="181" spans="1:15" ht="11.25" customHeight="1">
      <c r="A181" s="12"/>
      <c r="B181" s="1138" t="s">
        <v>1094</v>
      </c>
      <c r="C181" s="1138"/>
      <c r="D181" s="817">
        <v>7706.9597030000004</v>
      </c>
      <c r="E181" s="817">
        <v>1611.3170459999999</v>
      </c>
      <c r="F181" s="1139">
        <v>53.66</v>
      </c>
      <c r="G181" s="817">
        <v>8571.5167849999998</v>
      </c>
      <c r="H181" s="1139">
        <v>14.9</v>
      </c>
      <c r="I181" s="817">
        <v>143</v>
      </c>
      <c r="J181" s="1139">
        <v>29.8</v>
      </c>
      <c r="K181" s="1139">
        <v>3.0986301369863014</v>
      </c>
      <c r="L181" s="817">
        <v>3834.0295379999998</v>
      </c>
      <c r="M181" s="1139">
        <v>44.729884268668599</v>
      </c>
      <c r="N181" s="817">
        <v>658.86329699999999</v>
      </c>
      <c r="O181" s="817">
        <v>-642.18037100000004</v>
      </c>
    </row>
    <row r="182" spans="1:15" ht="15" customHeight="1">
      <c r="A182" s="12"/>
      <c r="B182" s="1281" t="s">
        <v>1095</v>
      </c>
      <c r="C182" s="264"/>
      <c r="E182" s="3"/>
      <c r="F182" s="3"/>
      <c r="G182" s="3"/>
      <c r="H182" s="1295"/>
      <c r="I182" s="3"/>
      <c r="J182" s="1297"/>
      <c r="K182" s="1299"/>
      <c r="L182" s="3"/>
      <c r="M182" s="79"/>
      <c r="O182" s="2"/>
    </row>
    <row r="183" spans="1:15" ht="11.25" customHeight="1">
      <c r="A183" s="12"/>
      <c r="B183" s="264"/>
      <c r="C183" s="264" t="s">
        <v>1073</v>
      </c>
      <c r="D183" s="112"/>
      <c r="E183" s="112"/>
      <c r="F183" s="409"/>
      <c r="G183" s="112"/>
      <c r="H183" s="409"/>
      <c r="I183" s="112"/>
      <c r="J183" s="409"/>
      <c r="K183" s="409"/>
      <c r="L183" s="112"/>
      <c r="M183" s="409"/>
      <c r="N183" s="112"/>
      <c r="O183" s="112"/>
    </row>
    <row r="184" spans="1:15" ht="11.25" customHeight="1">
      <c r="A184" s="12"/>
      <c r="B184" s="264"/>
      <c r="C184" s="264" t="s">
        <v>1074</v>
      </c>
      <c r="D184" s="112"/>
      <c r="E184" s="112"/>
      <c r="F184" s="409"/>
      <c r="G184" s="112"/>
      <c r="H184" s="409"/>
      <c r="I184" s="112"/>
      <c r="J184" s="409"/>
      <c r="K184" s="409"/>
      <c r="L184" s="112"/>
      <c r="M184" s="409"/>
      <c r="N184" s="112"/>
      <c r="O184" s="112"/>
    </row>
    <row r="185" spans="1:15" ht="11.25" customHeight="1">
      <c r="A185" s="12"/>
      <c r="B185" s="264"/>
      <c r="C185" s="264" t="s">
        <v>1075</v>
      </c>
      <c r="D185" s="112"/>
      <c r="E185" s="112"/>
      <c r="F185" s="409"/>
      <c r="G185" s="112"/>
      <c r="H185" s="409"/>
      <c r="I185" s="112"/>
      <c r="J185" s="409"/>
      <c r="K185" s="409"/>
      <c r="L185" s="112"/>
      <c r="M185" s="409"/>
      <c r="N185" s="112"/>
      <c r="O185" s="112"/>
    </row>
    <row r="186" spans="1:15" ht="11.25" customHeight="1">
      <c r="A186" s="12"/>
      <c r="B186" s="264"/>
      <c r="C186" s="264" t="s">
        <v>1076</v>
      </c>
      <c r="D186" s="112">
        <v>89697.325519999999</v>
      </c>
      <c r="E186" s="112">
        <v>12890.27159</v>
      </c>
      <c r="F186" s="409">
        <v>100</v>
      </c>
      <c r="G186" s="112">
        <v>102587.5971</v>
      </c>
      <c r="H186" s="409">
        <v>0.2</v>
      </c>
      <c r="I186" s="112">
        <v>33949</v>
      </c>
      <c r="J186" s="409">
        <v>18.3</v>
      </c>
      <c r="K186" s="409">
        <v>4.8140000000000001</v>
      </c>
      <c r="L186" s="112">
        <v>8119.2454719999996</v>
      </c>
      <c r="M186" s="409">
        <v>7.9144513581749596</v>
      </c>
      <c r="N186" s="112">
        <v>38.441003000000002</v>
      </c>
      <c r="O186" s="112"/>
    </row>
    <row r="187" spans="1:15" ht="11.25" customHeight="1">
      <c r="A187" s="12"/>
      <c r="B187" s="264"/>
      <c r="C187" s="264" t="s">
        <v>1077</v>
      </c>
      <c r="D187" s="112">
        <v>246972.21950000001</v>
      </c>
      <c r="E187" s="112">
        <v>41923.618190000001</v>
      </c>
      <c r="F187" s="409">
        <v>100</v>
      </c>
      <c r="G187" s="112">
        <v>288895.83769999997</v>
      </c>
      <c r="H187" s="409">
        <v>0.3</v>
      </c>
      <c r="I187" s="112">
        <v>141130</v>
      </c>
      <c r="J187" s="409">
        <v>20.100000000000001</v>
      </c>
      <c r="K187" s="409">
        <v>4.8460000000000001</v>
      </c>
      <c r="L187" s="112">
        <v>33129.663809999998</v>
      </c>
      <c r="M187" s="409">
        <v>11.4676847107791</v>
      </c>
      <c r="N187" s="112">
        <v>173.86260100000001</v>
      </c>
      <c r="O187" s="112"/>
    </row>
    <row r="188" spans="1:15" ht="11.25" customHeight="1">
      <c r="A188" s="12"/>
      <c r="B188" s="264"/>
      <c r="C188" s="264" t="s">
        <v>1078</v>
      </c>
      <c r="D188" s="112">
        <v>215746.32459999999</v>
      </c>
      <c r="E188" s="112">
        <v>31821.07548</v>
      </c>
      <c r="F188" s="409">
        <v>100</v>
      </c>
      <c r="G188" s="112">
        <v>247567.4001</v>
      </c>
      <c r="H188" s="409">
        <v>0.6</v>
      </c>
      <c r="I188" s="112">
        <v>119196</v>
      </c>
      <c r="J188" s="409">
        <v>20.100000000000001</v>
      </c>
      <c r="K188" s="409">
        <v>4.8689999999999998</v>
      </c>
      <c r="L188" s="112">
        <v>46674.046730000002</v>
      </c>
      <c r="M188" s="409">
        <v>18.8530665633468</v>
      </c>
      <c r="N188" s="112">
        <v>298.22938399999998</v>
      </c>
      <c r="O188" s="112"/>
    </row>
    <row r="189" spans="1:15" ht="11.25" customHeight="1">
      <c r="A189" s="12"/>
      <c r="B189" s="264"/>
      <c r="C189" s="264" t="s">
        <v>1079</v>
      </c>
      <c r="D189" s="112">
        <v>200528.05648999999</v>
      </c>
      <c r="E189" s="112">
        <v>20004.407464</v>
      </c>
      <c r="F189" s="409">
        <v>100</v>
      </c>
      <c r="G189" s="112">
        <v>220532.46395</v>
      </c>
      <c r="H189" s="409">
        <v>1.3</v>
      </c>
      <c r="I189" s="112">
        <v>96474</v>
      </c>
      <c r="J189" s="409">
        <v>20.399999999999999</v>
      </c>
      <c r="K189" s="409">
        <v>4.883</v>
      </c>
      <c r="L189" s="112">
        <v>71548.226070999997</v>
      </c>
      <c r="M189" s="409">
        <v>32.443398486320703</v>
      </c>
      <c r="N189" s="112">
        <v>601.32175800000005</v>
      </c>
      <c r="O189" s="112"/>
    </row>
    <row r="190" spans="1:15" ht="11.25" customHeight="1">
      <c r="A190" s="12"/>
      <c r="B190" s="264"/>
      <c r="C190" s="264" t="s">
        <v>1080</v>
      </c>
      <c r="D190" s="112">
        <v>188190.33410000001</v>
      </c>
      <c r="E190" s="112">
        <v>19764.121800000001</v>
      </c>
      <c r="F190" s="409">
        <v>100</v>
      </c>
      <c r="G190" s="112">
        <v>207954.4559</v>
      </c>
      <c r="H190" s="409">
        <v>1.3</v>
      </c>
      <c r="I190" s="112">
        <v>91213</v>
      </c>
      <c r="J190" s="409">
        <v>20.3</v>
      </c>
      <c r="K190" s="409">
        <v>4.8810000000000002</v>
      </c>
      <c r="L190" s="112">
        <v>65344.438450000001</v>
      </c>
      <c r="M190" s="409">
        <v>31.422475737390499</v>
      </c>
      <c r="N190" s="112">
        <v>540.46183299999996</v>
      </c>
      <c r="O190" s="112"/>
    </row>
    <row r="191" spans="1:15" ht="11.25" customHeight="1">
      <c r="A191" s="12"/>
      <c r="B191" s="264"/>
      <c r="C191" s="264" t="s">
        <v>1081</v>
      </c>
      <c r="D191" s="112">
        <v>12337.722390000001</v>
      </c>
      <c r="E191" s="112">
        <v>240.285664</v>
      </c>
      <c r="F191" s="409">
        <v>100</v>
      </c>
      <c r="G191" s="112">
        <v>12578.00805</v>
      </c>
      <c r="H191" s="409">
        <v>2.1</v>
      </c>
      <c r="I191" s="112">
        <v>5261</v>
      </c>
      <c r="J191" s="409">
        <v>23.3</v>
      </c>
      <c r="K191" s="409">
        <v>4.907</v>
      </c>
      <c r="L191" s="112">
        <v>6203.7876210000004</v>
      </c>
      <c r="M191" s="409">
        <v>49.322496824129502</v>
      </c>
      <c r="N191" s="112">
        <v>60.859924999999997</v>
      </c>
      <c r="O191" s="112"/>
    </row>
    <row r="192" spans="1:15" ht="11.25" customHeight="1">
      <c r="A192" s="12"/>
      <c r="B192" s="264"/>
      <c r="C192" s="264" t="s">
        <v>1082</v>
      </c>
      <c r="D192" s="112">
        <v>55138.353922000002</v>
      </c>
      <c r="E192" s="112">
        <v>4493.2991140000004</v>
      </c>
      <c r="F192" s="409">
        <v>100</v>
      </c>
      <c r="G192" s="112">
        <v>59631.653037999997</v>
      </c>
      <c r="H192" s="409">
        <v>3.3</v>
      </c>
      <c r="I192" s="112">
        <v>25517</v>
      </c>
      <c r="J192" s="409">
        <v>20.2</v>
      </c>
      <c r="K192" s="409">
        <v>4.8899999999999997</v>
      </c>
      <c r="L192" s="112">
        <v>33069.336629999998</v>
      </c>
      <c r="M192" s="409">
        <v>55.456011942058197</v>
      </c>
      <c r="N192" s="112">
        <v>402.16349300000002</v>
      </c>
      <c r="O192" s="112"/>
    </row>
    <row r="193" spans="1:15" ht="11.25" customHeight="1">
      <c r="A193" s="12"/>
      <c r="B193" s="264"/>
      <c r="C193" s="264" t="s">
        <v>1083</v>
      </c>
      <c r="D193" s="112">
        <v>49623.090120000001</v>
      </c>
      <c r="E193" s="112">
        <v>4305.2304990000002</v>
      </c>
      <c r="F193" s="409">
        <v>100</v>
      </c>
      <c r="G193" s="112">
        <v>53928.320619999999</v>
      </c>
      <c r="H193" s="409">
        <v>2.9</v>
      </c>
      <c r="I193" s="112">
        <v>23094</v>
      </c>
      <c r="J193" s="409">
        <v>20.100000000000001</v>
      </c>
      <c r="K193" s="409">
        <v>4.891</v>
      </c>
      <c r="L193" s="112">
        <v>28099.044190000001</v>
      </c>
      <c r="M193" s="409">
        <v>52.1044302269244</v>
      </c>
      <c r="N193" s="112">
        <v>319.75485500000002</v>
      </c>
      <c r="O193" s="112"/>
    </row>
    <row r="194" spans="1:15" ht="11.25" customHeight="1">
      <c r="A194" s="12"/>
      <c r="B194" s="264"/>
      <c r="C194" s="264" t="s">
        <v>1084</v>
      </c>
      <c r="D194" s="112">
        <v>5515.2638020000004</v>
      </c>
      <c r="E194" s="112">
        <v>188.06861499999999</v>
      </c>
      <c r="F194" s="409">
        <v>100</v>
      </c>
      <c r="G194" s="112">
        <v>5703.332418</v>
      </c>
      <c r="H194" s="409">
        <v>6.6</v>
      </c>
      <c r="I194" s="112">
        <v>2423</v>
      </c>
      <c r="J194" s="409">
        <v>21.9</v>
      </c>
      <c r="K194" s="409">
        <v>4.8879999999999999</v>
      </c>
      <c r="L194" s="112">
        <v>4970.2924400000002</v>
      </c>
      <c r="M194" s="409">
        <v>87.147163723326202</v>
      </c>
      <c r="N194" s="112">
        <v>82.408637999999996</v>
      </c>
      <c r="O194" s="112"/>
    </row>
    <row r="195" spans="1:15" ht="11.25" customHeight="1">
      <c r="A195" s="12"/>
      <c r="B195" s="264"/>
      <c r="C195" s="264" t="s">
        <v>1085</v>
      </c>
      <c r="D195" s="112">
        <v>2038.6534590000001</v>
      </c>
      <c r="E195" s="112">
        <v>59.307115000000003</v>
      </c>
      <c r="F195" s="409">
        <v>100</v>
      </c>
      <c r="G195" s="112">
        <v>2097.9605740000002</v>
      </c>
      <c r="H195" s="409">
        <v>14</v>
      </c>
      <c r="I195" s="112">
        <v>894</v>
      </c>
      <c r="J195" s="409">
        <v>21</v>
      </c>
      <c r="K195" s="409">
        <v>4.91</v>
      </c>
      <c r="L195" s="112">
        <v>2325.1025260000001</v>
      </c>
      <c r="M195" s="409">
        <v>110.82679793009299</v>
      </c>
      <c r="N195" s="112">
        <v>61.549461999999998</v>
      </c>
      <c r="O195" s="112"/>
    </row>
    <row r="196" spans="1:15" ht="11.25" customHeight="1">
      <c r="A196" s="12"/>
      <c r="B196" s="264"/>
      <c r="C196" s="264" t="s">
        <v>1086</v>
      </c>
      <c r="D196" s="112">
        <v>1851.191693</v>
      </c>
      <c r="E196" s="112">
        <v>58.567607000000002</v>
      </c>
      <c r="F196" s="409">
        <v>100</v>
      </c>
      <c r="G196" s="112">
        <v>1909.7592999999999</v>
      </c>
      <c r="H196" s="409">
        <v>12.8</v>
      </c>
      <c r="I196" s="112">
        <v>846</v>
      </c>
      <c r="J196" s="409">
        <v>21.1</v>
      </c>
      <c r="K196" s="409">
        <v>4.9320000000000004</v>
      </c>
      <c r="L196" s="112">
        <v>2099.9934429999998</v>
      </c>
      <c r="M196" s="409">
        <v>109.96115808939901</v>
      </c>
      <c r="N196" s="112">
        <v>51.978402000000003</v>
      </c>
      <c r="O196" s="112"/>
    </row>
    <row r="197" spans="1:15" ht="11.25" customHeight="1">
      <c r="A197" s="12"/>
      <c r="B197" s="264"/>
      <c r="C197" s="264" t="s">
        <v>1087</v>
      </c>
      <c r="D197" s="112">
        <v>153.866209</v>
      </c>
      <c r="E197" s="112">
        <v>3.2669999999999998E-2</v>
      </c>
      <c r="F197" s="409">
        <v>100</v>
      </c>
      <c r="G197" s="112">
        <v>153.89887999999999</v>
      </c>
      <c r="H197" s="409">
        <v>23.6</v>
      </c>
      <c r="I197" s="112">
        <v>38</v>
      </c>
      <c r="J197" s="409">
        <v>20</v>
      </c>
      <c r="K197" s="409">
        <v>4.6280000000000001</v>
      </c>
      <c r="L197" s="112">
        <v>187.68949599999999</v>
      </c>
      <c r="M197" s="409">
        <v>121.956375510985</v>
      </c>
      <c r="N197" s="112">
        <v>7.2465289999999998</v>
      </c>
      <c r="O197" s="112"/>
    </row>
    <row r="198" spans="1:15" ht="11.25" customHeight="1">
      <c r="A198" s="12"/>
      <c r="B198" s="264"/>
      <c r="C198" s="264" t="s">
        <v>1088</v>
      </c>
      <c r="D198" s="112">
        <v>33.595556999999999</v>
      </c>
      <c r="E198" s="112">
        <v>0.70683799999999997</v>
      </c>
      <c r="F198" s="409">
        <v>100</v>
      </c>
      <c r="G198" s="112">
        <v>34.302394</v>
      </c>
      <c r="H198" s="409">
        <v>37.9</v>
      </c>
      <c r="I198" s="112">
        <v>10</v>
      </c>
      <c r="J198" s="409">
        <v>18.2</v>
      </c>
      <c r="K198" s="409">
        <v>4.9800000000000004</v>
      </c>
      <c r="L198" s="112">
        <v>37.419587</v>
      </c>
      <c r="M198" s="409">
        <v>109.087391976199</v>
      </c>
      <c r="N198" s="112">
        <v>2.3245309999999999</v>
      </c>
      <c r="O198" s="112"/>
    </row>
    <row r="199" spans="1:15" ht="11.25" customHeight="1">
      <c r="A199" s="12"/>
      <c r="B199" s="264"/>
      <c r="C199" s="264" t="s">
        <v>1089</v>
      </c>
      <c r="D199" s="112">
        <v>1992.858698</v>
      </c>
      <c r="E199" s="112">
        <v>22.813874999999999</v>
      </c>
      <c r="F199" s="409">
        <v>100</v>
      </c>
      <c r="G199" s="112">
        <v>2015.6725730000001</v>
      </c>
      <c r="H199" s="409">
        <v>100</v>
      </c>
      <c r="I199" s="112">
        <v>1267</v>
      </c>
      <c r="J199" s="409">
        <v>23.9</v>
      </c>
      <c r="K199" s="409">
        <v>4.8259999999999996</v>
      </c>
      <c r="L199" s="112">
        <v>5230.3720649999996</v>
      </c>
      <c r="M199" s="409">
        <v>259.48520285789499</v>
      </c>
      <c r="N199" s="112">
        <v>77.796025999999998</v>
      </c>
      <c r="O199" s="112">
        <v>-77.796025999999998</v>
      </c>
    </row>
    <row r="200" spans="1:15" ht="11.25" customHeight="1">
      <c r="A200" s="12"/>
      <c r="B200" s="1138" t="s">
        <v>1096</v>
      </c>
      <c r="C200" s="1138"/>
      <c r="D200" s="817">
        <v>812113.79218900006</v>
      </c>
      <c r="E200" s="817">
        <v>111214.79282800001</v>
      </c>
      <c r="F200" s="1139">
        <v>100</v>
      </c>
      <c r="G200" s="817">
        <v>923328.585035</v>
      </c>
      <c r="H200" s="1139">
        <v>1.1000000000000001</v>
      </c>
      <c r="I200" s="817">
        <v>418427</v>
      </c>
      <c r="J200" s="1139">
        <v>20</v>
      </c>
      <c r="K200" s="1139">
        <v>4.86027397260274</v>
      </c>
      <c r="L200" s="817">
        <v>200095.993304</v>
      </c>
      <c r="M200" s="1139">
        <v>21.671157651467599</v>
      </c>
      <c r="N200" s="817">
        <v>1653.3637269999999</v>
      </c>
      <c r="O200" s="817">
        <v>-77.796025999999998</v>
      </c>
    </row>
    <row r="201" spans="1:15" ht="15" customHeight="1">
      <c r="A201" s="12"/>
      <c r="B201" s="1281" t="s">
        <v>1097</v>
      </c>
      <c r="C201" s="264"/>
      <c r="D201" s="42"/>
      <c r="E201" s="734"/>
      <c r="F201" s="734"/>
      <c r="G201" s="734"/>
      <c r="H201" s="1295"/>
      <c r="I201" s="839"/>
      <c r="J201" s="1297"/>
      <c r="K201" s="1299"/>
      <c r="L201" s="734"/>
      <c r="M201" s="79"/>
      <c r="N201" s="42"/>
      <c r="O201" s="80"/>
    </row>
    <row r="202" spans="1:15" ht="11.25" customHeight="1">
      <c r="A202" s="12"/>
      <c r="B202" s="264"/>
      <c r="C202" s="264" t="s">
        <v>1073</v>
      </c>
      <c r="D202" s="112">
        <v>2079.9538459999999</v>
      </c>
      <c r="E202" s="112">
        <v>178.56212300000001</v>
      </c>
      <c r="F202" s="409">
        <v>20</v>
      </c>
      <c r="G202" s="112">
        <v>2115.6662710000001</v>
      </c>
      <c r="H202" s="409">
        <v>0.1</v>
      </c>
      <c r="I202" s="112">
        <v>7645</v>
      </c>
      <c r="J202" s="409">
        <v>23</v>
      </c>
      <c r="K202" s="409">
        <v>3.4129999999999998</v>
      </c>
      <c r="L202" s="112">
        <v>142.09872300000001</v>
      </c>
      <c r="M202" s="409">
        <v>6.7164999011320896</v>
      </c>
      <c r="N202" s="112">
        <v>0.56437000000000004</v>
      </c>
      <c r="O202" s="112"/>
    </row>
    <row r="203" spans="1:15" ht="11.25" customHeight="1">
      <c r="A203" s="12"/>
      <c r="B203" s="264"/>
      <c r="C203" s="264" t="s">
        <v>1074</v>
      </c>
      <c r="D203" s="112"/>
      <c r="E203" s="112"/>
      <c r="F203" s="409"/>
      <c r="G203" s="112"/>
      <c r="H203" s="409"/>
      <c r="I203" s="112"/>
      <c r="J203" s="409"/>
      <c r="K203" s="409"/>
      <c r="L203" s="112"/>
      <c r="M203" s="409"/>
      <c r="N203" s="112"/>
      <c r="O203" s="112"/>
    </row>
    <row r="204" spans="1:15" ht="11.25" customHeight="1">
      <c r="A204" s="12"/>
      <c r="B204" s="264"/>
      <c r="C204" s="264" t="s">
        <v>1075</v>
      </c>
      <c r="D204" s="112">
        <v>2079.9538459999999</v>
      </c>
      <c r="E204" s="112">
        <v>178.56212300000001</v>
      </c>
      <c r="F204" s="409">
        <v>20</v>
      </c>
      <c r="G204" s="112">
        <v>2115.6662710000001</v>
      </c>
      <c r="H204" s="409">
        <v>0.1</v>
      </c>
      <c r="I204" s="112">
        <v>7645</v>
      </c>
      <c r="J204" s="409">
        <v>23</v>
      </c>
      <c r="K204" s="409">
        <v>3.4129999999999998</v>
      </c>
      <c r="L204" s="112">
        <v>142.09872300000001</v>
      </c>
      <c r="M204" s="409">
        <v>6.7164999011320896</v>
      </c>
      <c r="N204" s="112">
        <v>0.56437000000000004</v>
      </c>
      <c r="O204" s="112"/>
    </row>
    <row r="205" spans="1:15" ht="11.25" customHeight="1">
      <c r="A205" s="12"/>
      <c r="B205" s="264"/>
      <c r="C205" s="264" t="s">
        <v>1076</v>
      </c>
      <c r="D205" s="112">
        <v>8787.5903949999993</v>
      </c>
      <c r="E205" s="112">
        <v>36812.629780000003</v>
      </c>
      <c r="F205" s="409">
        <v>64.599999999999994</v>
      </c>
      <c r="G205" s="112">
        <v>32550.396079999999</v>
      </c>
      <c r="H205" s="409">
        <v>0.2</v>
      </c>
      <c r="I205" s="112">
        <v>895066</v>
      </c>
      <c r="J205" s="409">
        <v>34.5</v>
      </c>
      <c r="K205" s="409">
        <v>1.1919999999999999</v>
      </c>
      <c r="L205" s="112">
        <v>4432.7984720000004</v>
      </c>
      <c r="M205" s="409">
        <v>13.6182627735324</v>
      </c>
      <c r="N205" s="112">
        <v>19.865794000000001</v>
      </c>
      <c r="O205" s="112"/>
    </row>
    <row r="206" spans="1:15" ht="11.25" customHeight="1">
      <c r="A206" s="12"/>
      <c r="B206" s="264"/>
      <c r="C206" s="264" t="s">
        <v>1077</v>
      </c>
      <c r="D206" s="112">
        <v>7069.4495059999999</v>
      </c>
      <c r="E206" s="112">
        <v>1445.483428</v>
      </c>
      <c r="F206" s="409">
        <v>61.6</v>
      </c>
      <c r="G206" s="112">
        <v>7959.8924660000002</v>
      </c>
      <c r="H206" s="409">
        <v>0.4</v>
      </c>
      <c r="I206" s="112">
        <v>72551</v>
      </c>
      <c r="J206" s="409">
        <v>31.5</v>
      </c>
      <c r="K206" s="409">
        <v>2.508</v>
      </c>
      <c r="L206" s="112">
        <v>1597.1902560000001</v>
      </c>
      <c r="M206" s="409">
        <v>20.065475291560301</v>
      </c>
      <c r="N206" s="112">
        <v>9.292503</v>
      </c>
      <c r="O206" s="112"/>
    </row>
    <row r="207" spans="1:15" ht="11.25" customHeight="1">
      <c r="A207" s="12"/>
      <c r="B207" s="264"/>
      <c r="C207" s="264" t="s">
        <v>1078</v>
      </c>
      <c r="D207" s="112">
        <v>4272.1373290000001</v>
      </c>
      <c r="E207" s="112">
        <v>538.12308499999995</v>
      </c>
      <c r="F207" s="409">
        <v>57.6</v>
      </c>
      <c r="G207" s="112">
        <v>4582.3277209999997</v>
      </c>
      <c r="H207" s="409">
        <v>0.6</v>
      </c>
      <c r="I207" s="112">
        <v>30069</v>
      </c>
      <c r="J207" s="409">
        <v>30</v>
      </c>
      <c r="K207" s="409">
        <v>2.7639999999999998</v>
      </c>
      <c r="L207" s="112">
        <v>1176.4438720000001</v>
      </c>
      <c r="M207" s="409">
        <v>25.6734992263553</v>
      </c>
      <c r="N207" s="112">
        <v>8.5297180000000008</v>
      </c>
      <c r="O207" s="112"/>
    </row>
    <row r="208" spans="1:15" ht="11.25" customHeight="1">
      <c r="A208" s="12"/>
      <c r="B208" s="264"/>
      <c r="C208" s="264" t="s">
        <v>1079</v>
      </c>
      <c r="D208" s="112">
        <v>11969.572565</v>
      </c>
      <c r="E208" s="112">
        <v>1031.1456430000001</v>
      </c>
      <c r="F208" s="409">
        <v>45.2</v>
      </c>
      <c r="G208" s="112">
        <v>12436.02255</v>
      </c>
      <c r="H208" s="409">
        <v>1.4</v>
      </c>
      <c r="I208" s="112">
        <v>64823</v>
      </c>
      <c r="J208" s="409">
        <v>28.7</v>
      </c>
      <c r="K208" s="409">
        <v>3.032</v>
      </c>
      <c r="L208" s="112">
        <v>4273.4232819999997</v>
      </c>
      <c r="M208" s="409">
        <v>34.363264177258998</v>
      </c>
      <c r="N208" s="112">
        <v>50.257244999999998</v>
      </c>
      <c r="O208" s="112"/>
    </row>
    <row r="209" spans="1:20" ht="11.25" customHeight="1">
      <c r="A209" s="12"/>
      <c r="B209" s="264"/>
      <c r="C209" s="264" t="s">
        <v>1080</v>
      </c>
      <c r="D209" s="112">
        <v>8787.0114639999993</v>
      </c>
      <c r="E209" s="112">
        <v>879.729782</v>
      </c>
      <c r="F209" s="409">
        <v>49.5</v>
      </c>
      <c r="G209" s="112">
        <v>9222.8842160000004</v>
      </c>
      <c r="H209" s="409">
        <v>1.2</v>
      </c>
      <c r="I209" s="112">
        <v>53061</v>
      </c>
      <c r="J209" s="409">
        <v>29</v>
      </c>
      <c r="K209" s="409">
        <v>2.964</v>
      </c>
      <c r="L209" s="112">
        <v>3047.6302110000001</v>
      </c>
      <c r="M209" s="409">
        <v>33.044220654021899</v>
      </c>
      <c r="N209" s="112">
        <v>31.634150000000002</v>
      </c>
      <c r="O209" s="112"/>
    </row>
    <row r="210" spans="1:20" ht="11.25" customHeight="1">
      <c r="A210" s="12"/>
      <c r="B210" s="264"/>
      <c r="C210" s="264" t="s">
        <v>1081</v>
      </c>
      <c r="D210" s="112">
        <v>3182.5611009999998</v>
      </c>
      <c r="E210" s="112">
        <v>151.41586100000001</v>
      </c>
      <c r="F210" s="409">
        <v>20.2</v>
      </c>
      <c r="G210" s="112">
        <v>3213.1383340000002</v>
      </c>
      <c r="H210" s="409">
        <v>2.1</v>
      </c>
      <c r="I210" s="112">
        <v>11762</v>
      </c>
      <c r="J210" s="409">
        <v>27.7</v>
      </c>
      <c r="K210" s="409">
        <v>3.2280000000000002</v>
      </c>
      <c r="L210" s="112">
        <v>1225.7930710000001</v>
      </c>
      <c r="M210" s="409">
        <v>38.149402346895698</v>
      </c>
      <c r="N210" s="112">
        <v>18.623094999999999</v>
      </c>
      <c r="O210" s="112"/>
    </row>
    <row r="211" spans="1:20" ht="11.25" customHeight="1">
      <c r="A211" s="12"/>
      <c r="B211" s="264"/>
      <c r="C211" s="264" t="s">
        <v>1082</v>
      </c>
      <c r="D211" s="112">
        <v>8993.2804969999997</v>
      </c>
      <c r="E211" s="112">
        <v>1259.77342</v>
      </c>
      <c r="F211" s="409">
        <v>51.2</v>
      </c>
      <c r="G211" s="112">
        <v>9638.5128459999996</v>
      </c>
      <c r="H211" s="409">
        <v>4.5</v>
      </c>
      <c r="I211" s="112">
        <v>74313</v>
      </c>
      <c r="J211" s="409">
        <v>32.299999999999997</v>
      </c>
      <c r="K211" s="409">
        <v>2.9809999999999999</v>
      </c>
      <c r="L211" s="112">
        <v>4785.9842429999999</v>
      </c>
      <c r="M211" s="409">
        <v>49.654799650821602</v>
      </c>
      <c r="N211" s="112">
        <v>140.378164</v>
      </c>
      <c r="O211" s="112"/>
    </row>
    <row r="212" spans="1:20" ht="11.25" customHeight="1">
      <c r="A212" s="12"/>
      <c r="B212" s="264"/>
      <c r="C212" s="264" t="s">
        <v>1083</v>
      </c>
      <c r="D212" s="112">
        <v>6068.7133450000001</v>
      </c>
      <c r="E212" s="112">
        <v>959.71252500000003</v>
      </c>
      <c r="F212" s="409">
        <v>53.8</v>
      </c>
      <c r="G212" s="112">
        <v>6584.6243569999997</v>
      </c>
      <c r="H212" s="409">
        <v>3.5</v>
      </c>
      <c r="I212" s="112">
        <v>51444</v>
      </c>
      <c r="J212" s="409">
        <v>31.7</v>
      </c>
      <c r="K212" s="409">
        <v>2.9689999999999999</v>
      </c>
      <c r="L212" s="112">
        <v>3125.8573580000002</v>
      </c>
      <c r="M212" s="409">
        <v>47.472068086571298</v>
      </c>
      <c r="N212" s="112">
        <v>71.851218000000003</v>
      </c>
      <c r="O212" s="112"/>
    </row>
    <row r="213" spans="1:20" ht="11.25" customHeight="1">
      <c r="A213" s="12"/>
      <c r="B213" s="264"/>
      <c r="C213" s="264" t="s">
        <v>1084</v>
      </c>
      <c r="D213" s="112">
        <v>2924.5671520000001</v>
      </c>
      <c r="E213" s="112">
        <v>300.06089500000002</v>
      </c>
      <c r="F213" s="409">
        <v>43.1</v>
      </c>
      <c r="G213" s="112">
        <v>3053.8884889999999</v>
      </c>
      <c r="H213" s="409">
        <v>6.7</v>
      </c>
      <c r="I213" s="112">
        <v>22869</v>
      </c>
      <c r="J213" s="409">
        <v>33.4</v>
      </c>
      <c r="K213" s="409">
        <v>3.0070000000000001</v>
      </c>
      <c r="L213" s="112">
        <v>1660.1268849999999</v>
      </c>
      <c r="M213" s="409">
        <v>54.361083941987999</v>
      </c>
      <c r="N213" s="112">
        <v>68.526945999999995</v>
      </c>
      <c r="O213" s="112"/>
      <c r="P213" s="3"/>
      <c r="Q213" s="3"/>
      <c r="R213" s="3"/>
      <c r="S213" s="3"/>
      <c r="T213" s="3"/>
    </row>
    <row r="214" spans="1:20" ht="11.25" customHeight="1">
      <c r="A214" s="12"/>
      <c r="B214" s="264"/>
      <c r="C214" s="264" t="s">
        <v>1085</v>
      </c>
      <c r="D214" s="112">
        <v>1426.277167</v>
      </c>
      <c r="E214" s="112">
        <v>171.67321200000001</v>
      </c>
      <c r="F214" s="409">
        <v>64.3</v>
      </c>
      <c r="G214" s="112">
        <v>1536.7043269999999</v>
      </c>
      <c r="H214" s="409">
        <v>16.600000000000001</v>
      </c>
      <c r="I214" s="112">
        <v>14513</v>
      </c>
      <c r="J214" s="409">
        <v>36.6</v>
      </c>
      <c r="K214" s="409">
        <v>2.5230000000000001</v>
      </c>
      <c r="L214" s="112">
        <v>1221.1158829999999</v>
      </c>
      <c r="M214" s="409">
        <v>79.463294372568001</v>
      </c>
      <c r="N214" s="112">
        <v>94.815081000000006</v>
      </c>
      <c r="O214" s="112"/>
      <c r="P214" s="3"/>
      <c r="Q214" s="3"/>
      <c r="R214" s="3"/>
      <c r="S214" s="3"/>
      <c r="T214" s="3"/>
    </row>
    <row r="215" spans="1:20" ht="11.25" customHeight="1">
      <c r="A215" s="12"/>
      <c r="B215" s="264"/>
      <c r="C215" s="264" t="s">
        <v>1086</v>
      </c>
      <c r="D215" s="112">
        <v>1227.894276</v>
      </c>
      <c r="E215" s="112">
        <v>159.52586099999999</v>
      </c>
      <c r="F215" s="409">
        <v>67.7</v>
      </c>
      <c r="G215" s="112">
        <v>1335.8919659999999</v>
      </c>
      <c r="H215" s="409">
        <v>15.2</v>
      </c>
      <c r="I215" s="112">
        <v>13606</v>
      </c>
      <c r="J215" s="409">
        <v>37.200000000000003</v>
      </c>
      <c r="K215" s="409">
        <v>2.4169999999999998</v>
      </c>
      <c r="L215" s="112">
        <v>1049.8929009999999</v>
      </c>
      <c r="M215" s="409">
        <v>78.591153156167707</v>
      </c>
      <c r="N215" s="112">
        <v>77.295616999999993</v>
      </c>
      <c r="O215" s="112"/>
      <c r="P215" s="3"/>
      <c r="Q215" s="3"/>
      <c r="R215" s="3"/>
      <c r="S215" s="3"/>
      <c r="T215" s="3"/>
    </row>
    <row r="216" spans="1:20" ht="11.25" customHeight="1">
      <c r="A216" s="12"/>
      <c r="B216" s="264"/>
      <c r="C216" s="264" t="s">
        <v>1087</v>
      </c>
      <c r="D216" s="112">
        <v>154.23280299999999</v>
      </c>
      <c r="E216" s="112">
        <v>6.9610750000000001</v>
      </c>
      <c r="F216" s="409">
        <v>20</v>
      </c>
      <c r="G216" s="112">
        <v>155.62501800000001</v>
      </c>
      <c r="H216" s="409">
        <v>23.6</v>
      </c>
      <c r="I216" s="112">
        <v>724</v>
      </c>
      <c r="J216" s="409">
        <v>33.1</v>
      </c>
      <c r="K216" s="409">
        <v>3.173</v>
      </c>
      <c r="L216" s="112">
        <v>129.34482199999999</v>
      </c>
      <c r="M216" s="409">
        <v>83.113129021453304</v>
      </c>
      <c r="N216" s="112">
        <v>12.18947</v>
      </c>
      <c r="O216" s="112"/>
      <c r="P216" s="3"/>
      <c r="Q216" s="3"/>
      <c r="R216" s="3"/>
      <c r="S216" s="3"/>
      <c r="T216" s="3"/>
    </row>
    <row r="217" spans="1:20" ht="11.25" customHeight="1">
      <c r="A217" s="12"/>
      <c r="B217" s="264"/>
      <c r="C217" s="264" t="s">
        <v>1088</v>
      </c>
      <c r="D217" s="112">
        <v>44.150087999999997</v>
      </c>
      <c r="E217" s="112">
        <v>5.1862760000000003</v>
      </c>
      <c r="F217" s="409">
        <v>20</v>
      </c>
      <c r="G217" s="112">
        <v>45.187342999999998</v>
      </c>
      <c r="H217" s="409">
        <v>35.4</v>
      </c>
      <c r="I217" s="112">
        <v>183</v>
      </c>
      <c r="J217" s="409">
        <v>33.299999999999997</v>
      </c>
      <c r="K217" s="409">
        <v>3.4420000000000002</v>
      </c>
      <c r="L217" s="112">
        <v>41.878160000000001</v>
      </c>
      <c r="M217" s="409">
        <v>92.676747999987498</v>
      </c>
      <c r="N217" s="112">
        <v>5.3299940000000001</v>
      </c>
      <c r="O217" s="112"/>
      <c r="P217" s="3"/>
      <c r="Q217" s="3"/>
      <c r="R217" s="3"/>
      <c r="S217" s="3"/>
      <c r="T217" s="3"/>
    </row>
    <row r="218" spans="1:20" ht="11.25" customHeight="1">
      <c r="A218" s="12"/>
      <c r="B218" s="264"/>
      <c r="C218" s="264" t="s">
        <v>1089</v>
      </c>
      <c r="D218" s="112">
        <v>1247.5166389999999</v>
      </c>
      <c r="E218" s="112">
        <v>187.664312</v>
      </c>
      <c r="F218" s="409">
        <v>79.099999999999994</v>
      </c>
      <c r="G218" s="112">
        <v>1395.931141</v>
      </c>
      <c r="H218" s="409">
        <v>100</v>
      </c>
      <c r="I218" s="112">
        <v>13895</v>
      </c>
      <c r="J218" s="409">
        <v>37.700000000000003</v>
      </c>
      <c r="K218" s="409">
        <v>2.0009999999999999</v>
      </c>
      <c r="L218" s="112">
        <v>4680.3928070000002</v>
      </c>
      <c r="M218" s="409">
        <v>335.28822944999399</v>
      </c>
      <c r="N218" s="112">
        <v>157.02910600000001</v>
      </c>
      <c r="O218" s="112">
        <v>-157.02910600000001</v>
      </c>
      <c r="P218" s="3"/>
      <c r="Q218" s="3"/>
      <c r="R218" s="3"/>
      <c r="S218" s="3"/>
      <c r="T218" s="3"/>
    </row>
    <row r="219" spans="1:20" ht="11.25" customHeight="1">
      <c r="A219" s="12"/>
      <c r="B219" s="1138" t="s">
        <v>1098</v>
      </c>
      <c r="C219" s="1138"/>
      <c r="D219" s="817">
        <v>45845.777944000001</v>
      </c>
      <c r="E219" s="817">
        <v>41625.055003000001</v>
      </c>
      <c r="F219" s="1139">
        <v>63.35</v>
      </c>
      <c r="G219" s="817">
        <v>72215.453401999999</v>
      </c>
      <c r="H219" s="1139">
        <v>3.3</v>
      </c>
      <c r="I219" s="817">
        <v>1172875</v>
      </c>
      <c r="J219" s="1139">
        <v>32.4</v>
      </c>
      <c r="K219" s="1139">
        <v>2.1013698630136988</v>
      </c>
      <c r="L219" s="817">
        <v>22309.447538</v>
      </c>
      <c r="M219" s="1139">
        <v>30.892899631621201</v>
      </c>
      <c r="N219" s="817">
        <v>480.73198100000002</v>
      </c>
      <c r="O219" s="817">
        <v>-157.02910600000001</v>
      </c>
      <c r="P219" s="3"/>
      <c r="Q219" s="3"/>
      <c r="R219" s="3"/>
      <c r="S219" s="3"/>
      <c r="T219" s="3"/>
    </row>
    <row r="220" spans="1:20" ht="11.25" customHeight="1">
      <c r="A220" s="12"/>
      <c r="B220" s="1619" t="s">
        <v>1099</v>
      </c>
      <c r="C220" s="1619"/>
      <c r="D220" s="817">
        <v>1549986.4258290001</v>
      </c>
      <c r="E220" s="817">
        <v>568203.88560899999</v>
      </c>
      <c r="F220" s="1139">
        <v>60.17</v>
      </c>
      <c r="G220" s="817">
        <v>1891854.6351640001</v>
      </c>
      <c r="H220" s="1139">
        <v>2.5</v>
      </c>
      <c r="I220" s="817">
        <v>1648633</v>
      </c>
      <c r="J220" s="1139">
        <v>23</v>
      </c>
      <c r="K220" s="1139">
        <v>3.4684931506849317</v>
      </c>
      <c r="L220" s="817">
        <v>618278.40456299996</v>
      </c>
      <c r="M220" s="1139">
        <v>32.681073538686704</v>
      </c>
      <c r="N220" s="817">
        <v>10478.557807000001</v>
      </c>
      <c r="O220" s="817">
        <v>-6007.2464180000006</v>
      </c>
      <c r="P220" s="3"/>
      <c r="Q220" s="3"/>
      <c r="R220" s="3"/>
      <c r="S220" s="3"/>
      <c r="T220" s="3"/>
    </row>
    <row r="221" spans="1:20" ht="11.25" customHeight="1">
      <c r="D221" s="3"/>
      <c r="E221" s="3"/>
      <c r="F221" s="3"/>
      <c r="G221" s="3"/>
      <c r="H221" s="3"/>
      <c r="I221" s="3"/>
      <c r="J221" s="3"/>
      <c r="K221" s="3"/>
      <c r="L221" s="3"/>
      <c r="M221" s="3"/>
      <c r="N221" s="3"/>
      <c r="O221" s="3"/>
      <c r="P221" s="3"/>
      <c r="Q221" s="3"/>
      <c r="R221" s="3"/>
      <c r="S221" s="3"/>
      <c r="T221" s="3"/>
    </row>
    <row r="222" spans="1:20" ht="11.25" customHeight="1">
      <c r="D222" s="3"/>
      <c r="E222" s="3"/>
      <c r="F222" s="3"/>
      <c r="G222" s="1618"/>
      <c r="H222" s="3"/>
      <c r="I222" s="3"/>
      <c r="J222" s="3"/>
      <c r="K222" s="3"/>
      <c r="L222" s="3"/>
      <c r="M222" s="3"/>
      <c r="N222" s="3"/>
      <c r="O222" s="3"/>
      <c r="P222" s="3"/>
      <c r="Q222" s="3"/>
      <c r="R222" s="3"/>
      <c r="S222" s="3"/>
      <c r="T222" s="3"/>
    </row>
    <row r="223" spans="1:20" ht="11.25" customHeight="1">
      <c r="D223" s="3"/>
      <c r="E223" s="3"/>
      <c r="F223" s="3"/>
      <c r="G223" s="3"/>
      <c r="H223" s="3"/>
      <c r="I223" s="3"/>
      <c r="J223" s="3"/>
      <c r="K223" s="3"/>
      <c r="L223" s="3"/>
      <c r="M223" s="3"/>
      <c r="N223" s="3"/>
      <c r="O223" s="3"/>
      <c r="P223" s="3"/>
      <c r="Q223" s="3"/>
      <c r="R223" s="3"/>
      <c r="S223" s="3"/>
      <c r="T223" s="3"/>
    </row>
    <row r="224" spans="1:20"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sheetData>
  <mergeCells count="4">
    <mergeCell ref="B3:H3"/>
    <mergeCell ref="B9:O9"/>
    <mergeCell ref="B7:O7"/>
    <mergeCell ref="B12:C12"/>
  </mergeCells>
  <hyperlinks>
    <hyperlink ref="B3" location="Contents!A1" display="Back to index page" xr:uid="{00000000-0004-0000-1900-000000000000}"/>
    <hyperlink ref="B3:H3" location="CONTENTS!A1" display="Back to contents page" xr:uid="{00000000-0004-0000-1900-000001000000}"/>
  </hyperlinks>
  <pageMargins left="0.23622047244094491" right="0.23622047244094491" top="0.74803149606299213" bottom="0.74803149606299213" header="0.31496062992125984" footer="0.31496062992125984"/>
  <pageSetup paperSize="9" scale="62" orientation="landscape" r:id="rId1"/>
  <rowBreaks count="3" manualBreakCount="3">
    <brk id="55" max="15" man="1"/>
    <brk id="117" max="15" man="1"/>
    <brk id="162" max="15" man="1"/>
  </rowBreaks>
  <colBreaks count="1" manualBreakCount="1">
    <brk id="16"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FBB1-CC5B-42AA-9B76-A10E5E472635}">
  <sheetPr codeName="Sheet11">
    <pageSetUpPr autoPageBreaks="0" fitToPage="1"/>
  </sheetPr>
  <dimension ref="A1:R48"/>
  <sheetViews>
    <sheetView showGridLines="0" showRowColHeaders="0" zoomScaleNormal="100" zoomScaleSheetLayoutView="100" workbookViewId="0"/>
  </sheetViews>
  <sheetFormatPr baseColWidth="10" defaultColWidth="9.140625" defaultRowHeight="11.25"/>
  <cols>
    <col min="1" max="1" width="2.7109375" style="3" customWidth="1"/>
    <col min="2" max="2" width="4.85546875" style="3" customWidth="1"/>
    <col min="3" max="3" width="58.42578125" style="3" customWidth="1"/>
    <col min="4" max="4" width="26" style="3" customWidth="1"/>
    <col min="5" max="8" width="23.28515625" style="3" customWidth="1"/>
    <col min="9" max="16384" width="9.140625" style="3"/>
  </cols>
  <sheetData>
    <row r="1" spans="1:18" s="10" customFormat="1" ht="11.25" customHeight="1">
      <c r="A1" s="7"/>
      <c r="B1" s="7"/>
      <c r="C1" s="7"/>
      <c r="D1" s="8"/>
      <c r="E1" s="8"/>
      <c r="F1" s="8"/>
      <c r="G1" s="8"/>
      <c r="H1" s="8"/>
      <c r="I1" s="8"/>
      <c r="J1" s="8"/>
      <c r="K1" s="8"/>
      <c r="L1" s="8"/>
      <c r="M1" s="8"/>
      <c r="N1" s="8"/>
      <c r="O1" s="8"/>
      <c r="R1" s="19"/>
    </row>
    <row r="2" spans="1:18" s="10" customFormat="1" ht="5.25" customHeight="1">
      <c r="A2" s="7"/>
      <c r="B2" s="7"/>
      <c r="C2" s="7"/>
      <c r="D2" s="8"/>
      <c r="E2" s="8"/>
      <c r="F2" s="9"/>
      <c r="G2" s="9"/>
      <c r="H2" s="9"/>
      <c r="R2" s="19"/>
    </row>
    <row r="3" spans="1:18" s="12" customFormat="1" ht="12.75" customHeight="1">
      <c r="A3" s="11"/>
      <c r="B3" s="1840" t="s">
        <v>269</v>
      </c>
      <c r="C3" s="1840"/>
      <c r="D3" s="1840"/>
      <c r="E3" s="1840"/>
      <c r="F3" s="1840"/>
      <c r="G3" s="1840"/>
      <c r="H3" s="1840"/>
    </row>
    <row r="4" spans="1:18" ht="5.25" customHeight="1"/>
    <row r="5" spans="1:18" ht="15.75">
      <c r="B5" s="1815" t="s">
        <v>1100</v>
      </c>
      <c r="C5" s="959"/>
      <c r="D5" s="959"/>
      <c r="E5" s="959"/>
      <c r="F5" s="959"/>
      <c r="G5" s="117"/>
      <c r="H5" s="117"/>
      <c r="I5" s="117"/>
    </row>
    <row r="6" spans="1:18" ht="12" customHeight="1"/>
    <row r="7" spans="1:18" ht="11.25" customHeight="1">
      <c r="B7" s="1844" t="s">
        <v>2041</v>
      </c>
      <c r="C7" s="1844"/>
      <c r="D7" s="1844"/>
      <c r="E7" s="1844"/>
      <c r="F7" s="1844"/>
      <c r="G7" s="1844"/>
      <c r="H7" s="1844"/>
    </row>
    <row r="8" spans="1:18" ht="11.25" customHeight="1">
      <c r="B8" s="802"/>
      <c r="C8" s="802"/>
      <c r="D8" s="802"/>
      <c r="E8" s="802"/>
      <c r="F8" s="802"/>
      <c r="G8" s="802"/>
      <c r="H8" s="802"/>
    </row>
    <row r="9" spans="1:18" ht="11.25" customHeight="1">
      <c r="B9" s="329"/>
      <c r="C9" s="329"/>
      <c r="D9" s="329"/>
      <c r="E9" s="329"/>
      <c r="F9" s="329"/>
    </row>
    <row r="10" spans="1:18" ht="11.25" customHeight="1">
      <c r="B10" s="1906" t="s">
        <v>28</v>
      </c>
      <c r="C10" s="1907"/>
      <c r="D10" s="1264" t="s">
        <v>522</v>
      </c>
      <c r="E10" s="1264" t="s">
        <v>392</v>
      </c>
      <c r="F10" s="1264" t="s">
        <v>393</v>
      </c>
      <c r="G10" s="1265" t="s">
        <v>1101</v>
      </c>
      <c r="H10" s="1265" t="s">
        <v>1102</v>
      </c>
      <c r="J10" s="117"/>
    </row>
    <row r="11" spans="1:18" ht="11.25" customHeight="1">
      <c r="B11" s="1251"/>
      <c r="C11" s="1252"/>
      <c r="D11" s="248" t="s">
        <v>1909</v>
      </c>
      <c r="E11" s="248" t="s">
        <v>1910</v>
      </c>
      <c r="F11" s="248" t="s">
        <v>1906</v>
      </c>
      <c r="G11" s="248" t="s">
        <v>1914</v>
      </c>
      <c r="H11" s="248" t="s">
        <v>1914</v>
      </c>
      <c r="I11" s="203"/>
      <c r="J11" s="117"/>
    </row>
    <row r="12" spans="1:18" ht="11.25" customHeight="1">
      <c r="B12" s="1251"/>
      <c r="C12" s="1252"/>
      <c r="D12" s="248" t="s">
        <v>1908</v>
      </c>
      <c r="E12" s="248" t="s">
        <v>103</v>
      </c>
      <c r="F12" s="248" t="s">
        <v>1905</v>
      </c>
      <c r="G12" s="248" t="s">
        <v>1915</v>
      </c>
      <c r="H12" s="248" t="s">
        <v>1915</v>
      </c>
      <c r="I12" s="203"/>
      <c r="J12" s="117"/>
    </row>
    <row r="13" spans="1:18" ht="11.25" customHeight="1">
      <c r="B13" s="1971" t="s">
        <v>274</v>
      </c>
      <c r="C13" s="1920"/>
      <c r="D13" s="573" t="s">
        <v>1907</v>
      </c>
      <c r="E13" s="573" t="s">
        <v>1911</v>
      </c>
      <c r="F13" s="573" t="s">
        <v>1904</v>
      </c>
      <c r="G13" s="573" t="s">
        <v>1912</v>
      </c>
      <c r="H13" s="573" t="s">
        <v>1913</v>
      </c>
      <c r="I13" s="203"/>
    </row>
    <row r="14" spans="1:18" ht="11.25" customHeight="1">
      <c r="B14" s="248">
        <v>1</v>
      </c>
      <c r="C14" s="186" t="s">
        <v>1103</v>
      </c>
      <c r="D14" s="960"/>
      <c r="E14" s="960">
        <v>568392.313249</v>
      </c>
      <c r="F14" s="1253">
        <v>100</v>
      </c>
      <c r="G14" s="1253"/>
      <c r="H14" s="1253"/>
    </row>
    <row r="15" spans="1:18" ht="11.25" customHeight="1">
      <c r="B15" s="1258" t="s">
        <v>1916</v>
      </c>
      <c r="C15" s="568" t="s">
        <v>1104</v>
      </c>
      <c r="D15" s="961"/>
      <c r="E15" s="1249">
        <v>45185.471339999996</v>
      </c>
      <c r="F15" s="1254">
        <v>100</v>
      </c>
      <c r="G15" s="1254"/>
      <c r="H15" s="1254"/>
    </row>
    <row r="16" spans="1:18" ht="11.25" customHeight="1">
      <c r="B16" s="1259" t="s">
        <v>1917</v>
      </c>
      <c r="C16" s="568" t="s">
        <v>1105</v>
      </c>
      <c r="D16" s="961"/>
      <c r="E16" s="1249">
        <v>62225.874058000001</v>
      </c>
      <c r="F16" s="1254">
        <v>100</v>
      </c>
      <c r="G16" s="1254"/>
      <c r="H16" s="1254"/>
    </row>
    <row r="17" spans="2:8" ht="11.25" customHeight="1">
      <c r="B17" s="248">
        <v>2</v>
      </c>
      <c r="C17" s="186" t="s">
        <v>334</v>
      </c>
      <c r="D17" s="960"/>
      <c r="E17" s="960">
        <v>131376.019768</v>
      </c>
      <c r="F17" s="1253">
        <v>100</v>
      </c>
      <c r="G17" s="1253"/>
      <c r="H17" s="1253"/>
    </row>
    <row r="18" spans="2:8" ht="11.25" customHeight="1">
      <c r="B18" s="248">
        <v>3</v>
      </c>
      <c r="C18" s="186" t="s">
        <v>335</v>
      </c>
      <c r="D18" s="960">
        <v>1149338.0930000001</v>
      </c>
      <c r="E18" s="960">
        <v>1342757.974464</v>
      </c>
      <c r="F18" s="1253">
        <v>14.4</v>
      </c>
      <c r="G18" s="1253"/>
      <c r="H18" s="1253">
        <v>85.6</v>
      </c>
    </row>
    <row r="19" spans="2:8" ht="11.25" customHeight="1">
      <c r="B19" s="1258" t="s">
        <v>1152</v>
      </c>
      <c r="C19" s="568" t="s">
        <v>1106</v>
      </c>
      <c r="D19" s="961"/>
      <c r="E19" s="1249">
        <v>9839.0225680000003</v>
      </c>
      <c r="F19" s="1254"/>
      <c r="G19" s="1254"/>
      <c r="H19" s="1254"/>
    </row>
    <row r="20" spans="2:8" ht="11.25" customHeight="1">
      <c r="B20" s="1259" t="s">
        <v>1154</v>
      </c>
      <c r="C20" s="568" t="s">
        <v>1107</v>
      </c>
      <c r="D20" s="961"/>
      <c r="E20" s="1249">
        <v>9839.0225680000003</v>
      </c>
      <c r="F20" s="1254"/>
      <c r="G20" s="1254"/>
      <c r="H20" s="1254"/>
    </row>
    <row r="21" spans="2:8" ht="11.25" customHeight="1">
      <c r="B21" s="248">
        <v>4</v>
      </c>
      <c r="C21" s="186" t="s">
        <v>336</v>
      </c>
      <c r="D21" s="962">
        <v>1010799.418056</v>
      </c>
      <c r="E21" s="962">
        <v>1301024.5366839999</v>
      </c>
      <c r="F21" s="1255">
        <v>10.799999999999999</v>
      </c>
      <c r="G21" s="1255">
        <v>11.5</v>
      </c>
      <c r="H21" s="1255">
        <v>77.7</v>
      </c>
    </row>
    <row r="22" spans="2:8" ht="11.25" customHeight="1">
      <c r="B22" s="1259" t="s">
        <v>1158</v>
      </c>
      <c r="C22" s="565" t="s">
        <v>2020</v>
      </c>
      <c r="D22" s="963"/>
      <c r="E22" s="1250"/>
      <c r="F22" s="1256"/>
      <c r="G22" s="1256"/>
      <c r="H22" s="1256"/>
    </row>
    <row r="23" spans="2:8" ht="11.25" customHeight="1">
      <c r="B23" s="1259" t="s">
        <v>1160</v>
      </c>
      <c r="C23" s="565" t="s">
        <v>2021</v>
      </c>
      <c r="D23" s="963"/>
      <c r="E23" s="1250">
        <v>1069075.838669</v>
      </c>
      <c r="F23" s="1256">
        <v>1</v>
      </c>
      <c r="G23" s="1256">
        <v>12.6</v>
      </c>
      <c r="H23" s="1256">
        <v>86.399999999999991</v>
      </c>
    </row>
    <row r="24" spans="2:8" ht="11.25" customHeight="1">
      <c r="B24" s="1259" t="s">
        <v>1162</v>
      </c>
      <c r="C24" s="565" t="s">
        <v>1163</v>
      </c>
      <c r="D24" s="963"/>
      <c r="E24" s="1250"/>
      <c r="F24" s="1256"/>
      <c r="G24" s="1256"/>
      <c r="H24" s="1256"/>
    </row>
    <row r="25" spans="2:8" ht="11.25" customHeight="1">
      <c r="B25" s="1259" t="s">
        <v>1164</v>
      </c>
      <c r="C25" s="565" t="s">
        <v>1165</v>
      </c>
      <c r="D25" s="963"/>
      <c r="E25" s="1250"/>
      <c r="F25" s="1256"/>
      <c r="G25" s="1256"/>
      <c r="H25" s="1256"/>
    </row>
    <row r="26" spans="2:8" ht="11.25" customHeight="1">
      <c r="B26" s="1259" t="s">
        <v>1166</v>
      </c>
      <c r="C26" s="565" t="s">
        <v>1167</v>
      </c>
      <c r="D26" s="963"/>
      <c r="E26" s="1250">
        <v>231948.698015</v>
      </c>
      <c r="F26" s="1256">
        <v>62.3</v>
      </c>
      <c r="G26" s="1256"/>
      <c r="H26" s="1256">
        <v>37.699999999999996</v>
      </c>
    </row>
    <row r="27" spans="2:8" ht="11.25" customHeight="1">
      <c r="B27" s="248">
        <v>5</v>
      </c>
      <c r="C27" s="186" t="s">
        <v>377</v>
      </c>
      <c r="D27" s="962"/>
      <c r="E27" s="962">
        <v>26568.545366999999</v>
      </c>
      <c r="F27" s="1255">
        <v>100</v>
      </c>
      <c r="G27" s="1255"/>
      <c r="H27" s="1255"/>
    </row>
    <row r="28" spans="2:8" ht="11.25" customHeight="1">
      <c r="B28" s="248">
        <v>6</v>
      </c>
      <c r="C28" s="186" t="s">
        <v>1108</v>
      </c>
      <c r="D28" s="962"/>
      <c r="E28" s="962">
        <v>24949.490919</v>
      </c>
      <c r="F28" s="1255">
        <v>100</v>
      </c>
      <c r="G28" s="1255"/>
      <c r="H28" s="1255"/>
    </row>
    <row r="29" spans="2:8" ht="11.25" customHeight="1">
      <c r="B29" s="1260">
        <v>7</v>
      </c>
      <c r="C29" s="1066" t="s">
        <v>1002</v>
      </c>
      <c r="D29" s="1067">
        <v>2160137.5110559999</v>
      </c>
      <c r="E29" s="1067">
        <v>3395068.8804500001</v>
      </c>
      <c r="F29" s="1257">
        <v>31</v>
      </c>
      <c r="G29" s="1257">
        <v>5.3999999999999995</v>
      </c>
      <c r="H29" s="1257">
        <v>63.599999999999987</v>
      </c>
    </row>
    <row r="30" spans="2:8" ht="11.25" customHeight="1"/>
    <row r="31" spans="2:8" ht="11.25" customHeight="1"/>
    <row r="33" spans="4:8">
      <c r="D33" s="1349"/>
      <c r="E33" s="1349"/>
      <c r="F33" s="1068"/>
      <c r="G33" s="1068"/>
      <c r="H33" s="1068"/>
    </row>
    <row r="34" spans="4:8">
      <c r="F34" s="1068"/>
      <c r="G34" s="1068"/>
      <c r="H34" s="1068"/>
    </row>
    <row r="35" spans="4:8">
      <c r="F35" s="1068"/>
      <c r="G35" s="1068"/>
      <c r="H35" s="1068"/>
    </row>
    <row r="36" spans="4:8">
      <c r="F36" s="1068"/>
      <c r="G36" s="1068"/>
      <c r="H36" s="1068"/>
    </row>
    <row r="37" spans="4:8">
      <c r="F37" s="1068"/>
      <c r="G37" s="1068"/>
      <c r="H37" s="1068"/>
    </row>
    <row r="38" spans="4:8">
      <c r="F38" s="1068"/>
      <c r="G38" s="1068"/>
      <c r="H38" s="1068"/>
    </row>
    <row r="39" spans="4:8">
      <c r="F39" s="1068"/>
      <c r="G39" s="1068"/>
      <c r="H39" s="1068"/>
    </row>
    <row r="40" spans="4:8">
      <c r="F40" s="1068"/>
      <c r="G40" s="1068"/>
      <c r="H40" s="1068"/>
    </row>
    <row r="41" spans="4:8">
      <c r="F41" s="1068"/>
      <c r="G41" s="1068"/>
      <c r="H41" s="1068"/>
    </row>
    <row r="42" spans="4:8">
      <c r="F42" s="1068"/>
      <c r="G42" s="1068"/>
      <c r="H42" s="1068"/>
    </row>
    <row r="43" spans="4:8">
      <c r="F43" s="1068"/>
      <c r="G43" s="1068"/>
      <c r="H43" s="1068"/>
    </row>
    <row r="44" spans="4:8">
      <c r="F44" s="1068"/>
      <c r="G44" s="1068"/>
      <c r="H44" s="1068"/>
    </row>
    <row r="45" spans="4:8">
      <c r="F45" s="1068"/>
      <c r="G45" s="1068"/>
      <c r="H45" s="1068"/>
    </row>
    <row r="46" spans="4:8">
      <c r="F46" s="1068"/>
      <c r="G46" s="1068"/>
      <c r="H46" s="1068"/>
    </row>
    <row r="47" spans="4:8">
      <c r="F47" s="1068"/>
      <c r="G47" s="1068"/>
      <c r="H47" s="1068"/>
    </row>
    <row r="48" spans="4:8">
      <c r="F48" s="1068"/>
      <c r="G48" s="1068"/>
      <c r="H48" s="1068"/>
    </row>
  </sheetData>
  <mergeCells count="4">
    <mergeCell ref="B3:H3"/>
    <mergeCell ref="B10:C10"/>
    <mergeCell ref="B7:H7"/>
    <mergeCell ref="B13:C13"/>
  </mergeCells>
  <hyperlinks>
    <hyperlink ref="B3" location="Contents!A1" display="Back to index page" xr:uid="{517014BB-029A-484E-BD5E-5D70F06E86BF}"/>
    <hyperlink ref="B3:H3" location="CONTENTS!A1" display="Back to contents page" xr:uid="{F57E4F14-0D68-40E2-ADF3-A2CCE9D890BF}"/>
  </hyperlink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2575-D4FC-4223-8569-49C76B155B1A}">
  <sheetPr codeName="Sheet15">
    <tabColor rgb="FF007272"/>
  </sheetPr>
  <dimension ref="A2:T274"/>
  <sheetViews>
    <sheetView showGridLines="0" showRowColHeaders="0" zoomScaleNormal="100" workbookViewId="0"/>
  </sheetViews>
  <sheetFormatPr baseColWidth="10" defaultColWidth="11.42578125" defaultRowHeight="11.25"/>
  <cols>
    <col min="1" max="1" width="2.7109375" style="3" customWidth="1"/>
    <col min="2" max="2" width="4.85546875" style="3" customWidth="1"/>
    <col min="3" max="3" width="34.85546875" style="3" customWidth="1"/>
    <col min="4" max="17" width="11.28515625" style="3" customWidth="1"/>
    <col min="18" max="16384" width="11.42578125" style="3"/>
  </cols>
  <sheetData>
    <row r="2" spans="1:18" ht="5.25" customHeight="1"/>
    <row r="3" spans="1:18" s="386" customFormat="1" ht="12.75">
      <c r="B3" s="1840" t="s">
        <v>269</v>
      </c>
      <c r="C3" s="1840"/>
      <c r="D3" s="1840"/>
      <c r="E3" s="1840"/>
      <c r="F3" s="1840"/>
      <c r="G3" s="1840"/>
    </row>
    <row r="4" spans="1:18" ht="5.25" customHeight="1">
      <c r="B4" s="12"/>
      <c r="C4" s="12"/>
      <c r="D4" s="17"/>
      <c r="E4" s="17"/>
      <c r="F4" s="20"/>
      <c r="G4" s="20"/>
    </row>
    <row r="5" spans="1:18" s="387" customFormat="1" ht="15.75">
      <c r="B5" s="1815" t="s">
        <v>1109</v>
      </c>
      <c r="C5" s="388"/>
      <c r="D5" s="388"/>
      <c r="E5" s="388"/>
      <c r="F5" s="388"/>
      <c r="G5" s="388"/>
      <c r="H5" s="386"/>
      <c r="I5" s="386"/>
      <c r="J5" s="386"/>
      <c r="K5" s="386"/>
      <c r="L5" s="386"/>
    </row>
    <row r="7" spans="1:18" ht="33.75" customHeight="1">
      <c r="B7" s="1864" t="s">
        <v>1110</v>
      </c>
      <c r="C7" s="1864"/>
      <c r="D7" s="1864"/>
      <c r="E7" s="1864"/>
      <c r="F7" s="1864"/>
      <c r="G7" s="1864"/>
      <c r="H7" s="1864"/>
      <c r="I7" s="1864"/>
      <c r="J7" s="1864"/>
      <c r="K7" s="1864"/>
      <c r="L7" s="1864"/>
      <c r="M7" s="1864"/>
      <c r="N7" s="1864"/>
      <c r="O7" s="1864"/>
      <c r="P7" s="1864"/>
      <c r="Q7" s="1864"/>
    </row>
    <row r="8" spans="1:18" ht="11.25" customHeight="1">
      <c r="B8" s="313"/>
      <c r="C8" s="313"/>
      <c r="D8" s="313"/>
      <c r="E8" s="313"/>
      <c r="F8" s="313"/>
      <c r="G8" s="313"/>
      <c r="H8" s="313"/>
      <c r="I8" s="313"/>
      <c r="J8" s="313"/>
      <c r="K8" s="313"/>
      <c r="L8" s="313"/>
      <c r="M8" s="313"/>
      <c r="N8" s="313"/>
      <c r="O8" s="313"/>
      <c r="P8" s="313"/>
      <c r="Q8" s="313"/>
    </row>
    <row r="9" spans="1:18" ht="11.25" customHeight="1"/>
    <row r="10" spans="1:18" s="31" customFormat="1" ht="11.25" customHeight="1">
      <c r="A10" s="16"/>
      <c r="B10" s="1906" t="s">
        <v>2104</v>
      </c>
      <c r="C10" s="1907"/>
      <c r="D10" s="1119" t="s">
        <v>522</v>
      </c>
      <c r="E10" s="1119" t="s">
        <v>392</v>
      </c>
      <c r="F10" s="1119" t="s">
        <v>393</v>
      </c>
      <c r="G10" s="1119" t="s">
        <v>523</v>
      </c>
      <c r="H10" s="1119" t="s">
        <v>524</v>
      </c>
      <c r="I10" s="1119" t="s">
        <v>525</v>
      </c>
      <c r="J10" s="1119" t="s">
        <v>526</v>
      </c>
      <c r="K10" s="1119" t="s">
        <v>527</v>
      </c>
      <c r="L10" s="1119" t="s">
        <v>560</v>
      </c>
      <c r="M10" s="1119" t="s">
        <v>561</v>
      </c>
      <c r="N10" s="1119" t="s">
        <v>562</v>
      </c>
      <c r="O10" s="1119" t="s">
        <v>563</v>
      </c>
      <c r="P10" s="1119" t="s">
        <v>595</v>
      </c>
      <c r="Q10" s="1119" t="s">
        <v>596</v>
      </c>
    </row>
    <row r="11" spans="1:18" s="31" customFormat="1" ht="11.25" customHeight="1">
      <c r="A11" s="16"/>
      <c r="B11" s="557"/>
      <c r="C11" s="557"/>
      <c r="D11" s="145"/>
      <c r="E11" s="1973" t="s">
        <v>1111</v>
      </c>
      <c r="F11" s="1973"/>
      <c r="G11" s="1973"/>
      <c r="H11" s="1973"/>
      <c r="I11" s="1973"/>
      <c r="J11" s="1973"/>
      <c r="K11" s="1973"/>
      <c r="L11" s="1973"/>
      <c r="M11" s="1973"/>
      <c r="N11" s="1973"/>
      <c r="O11" s="1973"/>
      <c r="P11" s="145"/>
      <c r="Q11" s="145"/>
      <c r="R11" s="77"/>
    </row>
    <row r="12" spans="1:18" s="31" customFormat="1" ht="11.25" customHeight="1">
      <c r="A12" s="16"/>
      <c r="B12" s="557"/>
      <c r="C12" s="557"/>
      <c r="D12" s="145"/>
      <c r="E12" s="1973" t="s">
        <v>1112</v>
      </c>
      <c r="F12" s="1973"/>
      <c r="G12" s="1973"/>
      <c r="H12" s="1973"/>
      <c r="I12" s="1973"/>
      <c r="J12" s="1973"/>
      <c r="K12" s="1973"/>
      <c r="L12" s="1973"/>
      <c r="M12" s="1973"/>
      <c r="R12" s="41"/>
    </row>
    <row r="13" spans="1:18" s="31" customFormat="1" ht="11.25" customHeight="1">
      <c r="A13" s="16"/>
      <c r="B13" s="557"/>
      <c r="C13" s="557"/>
      <c r="D13" s="145"/>
      <c r="E13" s="539"/>
      <c r="F13" s="1974" t="s">
        <v>1113</v>
      </c>
      <c r="G13" s="1924"/>
      <c r="H13" s="1924"/>
      <c r="I13" s="1924"/>
      <c r="J13" s="539"/>
      <c r="K13" s="539"/>
      <c r="L13" s="539"/>
      <c r="M13" s="539"/>
      <c r="N13" s="1975" t="s">
        <v>1114</v>
      </c>
      <c r="O13" s="1976"/>
      <c r="P13" s="1977" t="s">
        <v>1115</v>
      </c>
      <c r="Q13" s="1856"/>
      <c r="R13" s="77"/>
    </row>
    <row r="14" spans="1:18" s="31" customFormat="1" ht="11.25" customHeight="1">
      <c r="A14" s="16"/>
      <c r="B14" s="557"/>
      <c r="C14" s="557"/>
      <c r="D14" s="145"/>
      <c r="E14" s="145"/>
      <c r="F14" s="145"/>
      <c r="G14" s="145" t="s">
        <v>1116</v>
      </c>
      <c r="H14" s="145"/>
      <c r="I14" s="145"/>
      <c r="J14" s="37" t="s">
        <v>1116</v>
      </c>
      <c r="K14" s="145"/>
      <c r="L14" s="145"/>
      <c r="M14" s="145" t="s">
        <v>1116</v>
      </c>
      <c r="N14" s="1978" t="s">
        <v>1117</v>
      </c>
      <c r="O14" s="1979"/>
      <c r="P14" s="1979" t="s">
        <v>1118</v>
      </c>
      <c r="Q14" s="1897"/>
      <c r="R14" s="77"/>
    </row>
    <row r="15" spans="1:18" s="31" customFormat="1" ht="11.25" customHeight="1">
      <c r="A15" s="16"/>
      <c r="B15" s="557"/>
      <c r="C15" s="557"/>
      <c r="D15" s="145"/>
      <c r="E15" s="77" t="s">
        <v>1116</v>
      </c>
      <c r="F15" s="145" t="s">
        <v>1116</v>
      </c>
      <c r="G15" s="145" t="s">
        <v>548</v>
      </c>
      <c r="I15" s="145" t="s">
        <v>1116</v>
      </c>
      <c r="J15" s="37" t="s">
        <v>548</v>
      </c>
      <c r="K15" s="145" t="s">
        <v>1116</v>
      </c>
      <c r="L15" s="145" t="s">
        <v>1116</v>
      </c>
      <c r="M15" s="145" t="s">
        <v>548</v>
      </c>
      <c r="O15" s="77" t="s">
        <v>1116</v>
      </c>
      <c r="Q15" s="77" t="s">
        <v>1119</v>
      </c>
      <c r="R15" s="77"/>
    </row>
    <row r="16" spans="1:18" s="31" customFormat="1" ht="11.25" customHeight="1">
      <c r="A16" s="16"/>
      <c r="B16" s="557"/>
      <c r="C16" s="557"/>
      <c r="D16" s="145"/>
      <c r="E16" s="85" t="s">
        <v>548</v>
      </c>
      <c r="F16" s="145" t="s">
        <v>548</v>
      </c>
      <c r="G16" s="145" t="s">
        <v>1120</v>
      </c>
      <c r="H16" s="145" t="s">
        <v>1116</v>
      </c>
      <c r="I16" s="145" t="s">
        <v>548</v>
      </c>
      <c r="J16" s="37" t="s">
        <v>1121</v>
      </c>
      <c r="K16" s="145" t="s">
        <v>548</v>
      </c>
      <c r="L16" s="145" t="s">
        <v>548</v>
      </c>
      <c r="M16" s="145" t="s">
        <v>1120</v>
      </c>
      <c r="N16" s="337" t="s">
        <v>1116</v>
      </c>
      <c r="O16" s="77" t="s">
        <v>548</v>
      </c>
      <c r="P16" s="77" t="s">
        <v>1122</v>
      </c>
      <c r="Q16" s="589" t="s">
        <v>1123</v>
      </c>
      <c r="R16" s="77"/>
    </row>
    <row r="17" spans="1:20" s="31" customFormat="1" ht="11.25" customHeight="1">
      <c r="A17" s="16"/>
      <c r="B17" s="557"/>
      <c r="C17" s="557"/>
      <c r="D17" s="145"/>
      <c r="E17" s="145" t="s">
        <v>1124</v>
      </c>
      <c r="F17" s="145" t="s">
        <v>1120</v>
      </c>
      <c r="G17" s="145" t="s">
        <v>1125</v>
      </c>
      <c r="H17" s="145" t="s">
        <v>548</v>
      </c>
      <c r="I17" s="145" t="s">
        <v>1120</v>
      </c>
      <c r="J17" s="37" t="s">
        <v>1126</v>
      </c>
      <c r="K17" s="145" t="s">
        <v>1120</v>
      </c>
      <c r="L17" s="145" t="s">
        <v>1120</v>
      </c>
      <c r="M17" s="145" t="s">
        <v>1127</v>
      </c>
      <c r="N17" s="337" t="s">
        <v>548</v>
      </c>
      <c r="O17" s="77" t="s">
        <v>1121</v>
      </c>
      <c r="P17" s="77" t="s">
        <v>1123</v>
      </c>
      <c r="Q17" s="589" t="s">
        <v>1128</v>
      </c>
      <c r="R17" s="77"/>
    </row>
    <row r="18" spans="1:20" s="31" customFormat="1" ht="11.25" customHeight="1">
      <c r="A18" s="16"/>
      <c r="B18" s="557"/>
      <c r="C18" s="557"/>
      <c r="E18" s="145" t="s">
        <v>1129</v>
      </c>
      <c r="F18" s="145" t="s">
        <v>1130</v>
      </c>
      <c r="G18" s="145" t="s">
        <v>1131</v>
      </c>
      <c r="H18" s="145" t="s">
        <v>1120</v>
      </c>
      <c r="I18" s="145" t="s">
        <v>1132</v>
      </c>
      <c r="J18" s="37" t="s">
        <v>1133</v>
      </c>
      <c r="K18" s="145" t="s">
        <v>1134</v>
      </c>
      <c r="L18" s="145" t="s">
        <v>1135</v>
      </c>
      <c r="M18" s="145" t="s">
        <v>1136</v>
      </c>
      <c r="N18" s="77" t="s">
        <v>1120</v>
      </c>
      <c r="O18" s="77" t="s">
        <v>1137</v>
      </c>
      <c r="P18" s="77" t="s">
        <v>1138</v>
      </c>
      <c r="Q18" s="589" t="s">
        <v>1139</v>
      </c>
      <c r="R18" s="77"/>
    </row>
    <row r="19" spans="1:20" s="31" customFormat="1" ht="11.25" customHeight="1">
      <c r="A19" s="16"/>
      <c r="B19" s="557"/>
      <c r="C19" s="557"/>
      <c r="D19" s="145" t="s">
        <v>463</v>
      </c>
      <c r="E19" s="145" t="s">
        <v>1140</v>
      </c>
      <c r="F19" s="145" t="s">
        <v>1140</v>
      </c>
      <c r="G19" s="145" t="s">
        <v>1140</v>
      </c>
      <c r="H19" s="145" t="s">
        <v>1141</v>
      </c>
      <c r="I19" s="145" t="s">
        <v>1140</v>
      </c>
      <c r="J19" s="37" t="s">
        <v>1142</v>
      </c>
      <c r="K19" s="145" t="s">
        <v>1143</v>
      </c>
      <c r="L19" s="145" t="s">
        <v>1144</v>
      </c>
      <c r="M19" s="145" t="s">
        <v>1145</v>
      </c>
      <c r="N19" s="77" t="s">
        <v>633</v>
      </c>
      <c r="O19" s="77" t="s">
        <v>634</v>
      </c>
      <c r="P19" s="77" t="s">
        <v>1146</v>
      </c>
      <c r="Q19" s="589" t="s">
        <v>1147</v>
      </c>
      <c r="R19" s="77"/>
    </row>
    <row r="20" spans="1:20" ht="11.25" customHeight="1">
      <c r="B20" s="1959" t="s">
        <v>1148</v>
      </c>
      <c r="C20" s="1972"/>
      <c r="D20" s="559" t="s">
        <v>548</v>
      </c>
      <c r="E20" s="559" t="s">
        <v>1149</v>
      </c>
      <c r="F20" s="559" t="s">
        <v>1149</v>
      </c>
      <c r="G20" s="559" t="s">
        <v>1149</v>
      </c>
      <c r="H20" s="140" t="s">
        <v>1067</v>
      </c>
      <c r="I20" s="559" t="s">
        <v>1149</v>
      </c>
      <c r="J20" s="560" t="s">
        <v>1067</v>
      </c>
      <c r="K20" s="560" t="s">
        <v>1067</v>
      </c>
      <c r="L20" s="560" t="s">
        <v>1067</v>
      </c>
      <c r="M20" s="560" t="s">
        <v>1067</v>
      </c>
      <c r="N20" s="140" t="s">
        <v>1067</v>
      </c>
      <c r="O20" s="140" t="s">
        <v>1067</v>
      </c>
      <c r="P20" s="140" t="s">
        <v>1150</v>
      </c>
      <c r="Q20" s="483" t="s">
        <v>1151</v>
      </c>
    </row>
    <row r="21" spans="1:20" ht="15" customHeight="1">
      <c r="B21" s="556" t="s">
        <v>1043</v>
      </c>
      <c r="D21" s="145"/>
      <c r="E21" s="145"/>
      <c r="F21" s="145"/>
      <c r="G21" s="145"/>
      <c r="H21" s="145"/>
      <c r="I21" s="145"/>
      <c r="J21" s="37"/>
      <c r="K21" s="145"/>
      <c r="L21" s="145"/>
      <c r="M21" s="145"/>
      <c r="N21" s="77"/>
      <c r="O21" s="77"/>
      <c r="P21" s="77"/>
      <c r="Q21" s="77"/>
    </row>
    <row r="22" spans="1:20" ht="11.25" customHeight="1">
      <c r="B22" s="3">
        <v>1</v>
      </c>
      <c r="C22" s="3" t="s">
        <v>329</v>
      </c>
      <c r="F22" s="145"/>
    </row>
    <row r="23" spans="1:20" ht="11.25" customHeight="1">
      <c r="B23" s="3">
        <v>2</v>
      </c>
      <c r="C23" s="3" t="s">
        <v>334</v>
      </c>
      <c r="F23" s="145"/>
      <c r="H23" s="386"/>
      <c r="I23" s="386"/>
      <c r="J23" s="386"/>
      <c r="K23" s="386"/>
      <c r="L23" s="386"/>
    </row>
    <row r="24" spans="1:20" s="443" customFormat="1" ht="11.25" customHeight="1">
      <c r="B24" s="3">
        <v>3</v>
      </c>
      <c r="C24" s="3" t="s">
        <v>335</v>
      </c>
      <c r="D24" s="713">
        <v>956009.50706460001</v>
      </c>
      <c r="E24" s="715">
        <v>24.4350133206589</v>
      </c>
      <c r="F24" s="1141">
        <v>75.730652703653305</v>
      </c>
      <c r="G24" s="715">
        <v>39.541569021285497</v>
      </c>
      <c r="H24" s="715"/>
      <c r="I24" s="715">
        <v>36.189083682367801</v>
      </c>
      <c r="J24" s="715"/>
      <c r="K24" s="715"/>
      <c r="L24" s="715"/>
      <c r="M24" s="715"/>
      <c r="N24" s="715">
        <v>2.2472772581484701</v>
      </c>
      <c r="O24" s="715"/>
      <c r="P24" s="3"/>
      <c r="Q24" s="713">
        <v>414122.0987423</v>
      </c>
      <c r="R24" s="1069"/>
      <c r="S24" s="724"/>
      <c r="T24" s="726"/>
    </row>
    <row r="25" spans="1:20" s="443" customFormat="1" ht="11.25" customHeight="1">
      <c r="B25" s="594" t="s">
        <v>1152</v>
      </c>
      <c r="C25" s="561" t="s">
        <v>1153</v>
      </c>
      <c r="D25" s="714">
        <v>209070.56684770001</v>
      </c>
      <c r="E25" s="716">
        <v>6.0231983754907601</v>
      </c>
      <c r="F25" s="716">
        <v>115.12595884687001</v>
      </c>
      <c r="G25" s="716">
        <v>86.056915706869802</v>
      </c>
      <c r="H25" s="716"/>
      <c r="I25" s="716">
        <v>29.069043139999799</v>
      </c>
      <c r="J25" s="716"/>
      <c r="K25" s="716"/>
      <c r="L25" s="716"/>
      <c r="M25" s="716"/>
      <c r="N25" s="716">
        <v>0.98387993920657801</v>
      </c>
      <c r="O25" s="716"/>
      <c r="P25" s="3"/>
      <c r="Q25" s="714">
        <v>89898.019368299996</v>
      </c>
      <c r="S25" s="724"/>
    </row>
    <row r="26" spans="1:20" s="443" customFormat="1" ht="11.25" customHeight="1">
      <c r="B26" s="595" t="s">
        <v>1154</v>
      </c>
      <c r="C26" s="561" t="s">
        <v>1155</v>
      </c>
      <c r="D26" s="714">
        <v>8052.3138884</v>
      </c>
      <c r="E26" s="716">
        <v>30.5494144427695</v>
      </c>
      <c r="F26" s="716">
        <v>72.2640727826399</v>
      </c>
      <c r="G26" s="716">
        <v>48.716121482187503</v>
      </c>
      <c r="H26" s="716"/>
      <c r="I26" s="716">
        <v>23.5479513004524</v>
      </c>
      <c r="J26" s="716"/>
      <c r="K26" s="716"/>
      <c r="L26" s="716"/>
      <c r="M26" s="716"/>
      <c r="N26" s="716">
        <v>1.7412900682124399</v>
      </c>
      <c r="O26" s="716"/>
      <c r="P26" s="3"/>
      <c r="Q26" s="714">
        <v>3294.6600192999999</v>
      </c>
      <c r="S26" s="724"/>
    </row>
    <row r="27" spans="1:20" ht="11.25" customHeight="1">
      <c r="B27" s="595" t="s">
        <v>1156</v>
      </c>
      <c r="C27" s="561" t="s">
        <v>1157</v>
      </c>
      <c r="D27" s="714">
        <v>738886.62632849999</v>
      </c>
      <c r="E27" s="716">
        <v>29.578066902625999</v>
      </c>
      <c r="F27" s="716">
        <v>64.621390870555402</v>
      </c>
      <c r="G27" s="716">
        <v>26.279904882683699</v>
      </c>
      <c r="H27" s="716"/>
      <c r="I27" s="716">
        <v>38.3414859878717</v>
      </c>
      <c r="J27" s="716"/>
      <c r="K27" s="716"/>
      <c r="L27" s="716"/>
      <c r="M27" s="716"/>
      <c r="N27" s="716">
        <v>2.6102741669362999</v>
      </c>
      <c r="O27" s="716"/>
      <c r="Q27" s="714">
        <v>320929.41935470002</v>
      </c>
      <c r="S27" s="725"/>
    </row>
    <row r="28" spans="1:20" s="443" customFormat="1" ht="11.25" customHeight="1">
      <c r="B28" s="3">
        <v>4</v>
      </c>
      <c r="C28" s="3" t="s">
        <v>336</v>
      </c>
      <c r="D28" s="713">
        <v>1001148.392625</v>
      </c>
      <c r="E28" s="716">
        <v>6.1780851026315198E-2</v>
      </c>
      <c r="F28" s="1141">
        <v>120.428356806902</v>
      </c>
      <c r="G28" s="715">
        <v>120.34830215737099</v>
      </c>
      <c r="H28" s="715"/>
      <c r="I28" s="715">
        <v>8.0054649530881802E-2</v>
      </c>
      <c r="J28" s="715"/>
      <c r="K28" s="715"/>
      <c r="L28" s="715"/>
      <c r="M28" s="715"/>
      <c r="N28" s="715"/>
      <c r="O28" s="715"/>
      <c r="P28" s="3"/>
      <c r="Q28" s="713">
        <v>223474.90092499999</v>
      </c>
      <c r="S28" s="724"/>
    </row>
    <row r="29" spans="1:20" s="443" customFormat="1" ht="11.25" customHeight="1">
      <c r="B29" s="595" t="s">
        <v>1158</v>
      </c>
      <c r="C29" s="561" t="s">
        <v>1159</v>
      </c>
      <c r="D29" s="714"/>
      <c r="E29" s="715"/>
      <c r="F29" s="715"/>
      <c r="G29" s="715"/>
      <c r="H29" s="715"/>
      <c r="I29" s="715"/>
      <c r="J29" s="715"/>
      <c r="K29" s="715"/>
      <c r="L29" s="715"/>
      <c r="M29" s="715"/>
      <c r="N29" s="715"/>
      <c r="O29" s="715"/>
      <c r="Q29" s="714"/>
      <c r="S29" s="724"/>
    </row>
    <row r="30" spans="1:20" s="443" customFormat="1" ht="11.25" customHeight="1">
      <c r="B30" s="595" t="s">
        <v>1160</v>
      </c>
      <c r="C30" s="561" t="s">
        <v>1161</v>
      </c>
      <c r="D30" s="714">
        <v>931454.00128600001</v>
      </c>
      <c r="E30" s="716">
        <v>6.6403493478588399E-2</v>
      </c>
      <c r="F30" s="716">
        <v>129.439157142748</v>
      </c>
      <c r="G30" s="716">
        <v>129.35311254624699</v>
      </c>
      <c r="H30" s="716"/>
      <c r="I30" s="716">
        <v>8.6044596501111903E-2</v>
      </c>
      <c r="J30" s="716"/>
      <c r="K30" s="716"/>
      <c r="L30" s="716"/>
      <c r="M30" s="716"/>
      <c r="N30" s="716"/>
      <c r="O30" s="716"/>
      <c r="Q30" s="714">
        <v>201694.34687000001</v>
      </c>
      <c r="S30" s="724"/>
    </row>
    <row r="31" spans="1:20" s="443" customFormat="1" ht="11.25" customHeight="1">
      <c r="B31" s="595" t="s">
        <v>1162</v>
      </c>
      <c r="C31" s="561" t="s">
        <v>1163</v>
      </c>
      <c r="D31" s="714"/>
      <c r="E31" s="715"/>
      <c r="F31" s="715"/>
      <c r="G31" s="715"/>
      <c r="H31" s="715"/>
      <c r="I31" s="715"/>
      <c r="J31" s="715"/>
      <c r="K31" s="715"/>
      <c r="L31" s="715"/>
      <c r="M31" s="715"/>
      <c r="N31" s="715"/>
      <c r="O31" s="715"/>
      <c r="Q31" s="714"/>
      <c r="S31" s="724"/>
    </row>
    <row r="32" spans="1:20" s="443" customFormat="1" ht="11.25" customHeight="1">
      <c r="B32" s="595" t="s">
        <v>1164</v>
      </c>
      <c r="C32" s="561" t="s">
        <v>1165</v>
      </c>
      <c r="D32" s="714"/>
      <c r="E32" s="715"/>
      <c r="F32" s="715"/>
      <c r="G32" s="715"/>
      <c r="H32" s="715"/>
      <c r="I32" s="715"/>
      <c r="J32" s="715"/>
      <c r="K32" s="715"/>
      <c r="L32" s="715"/>
      <c r="M32" s="715"/>
      <c r="N32" s="715"/>
      <c r="O32" s="715"/>
      <c r="Q32" s="714"/>
    </row>
    <row r="33" spans="2:17" ht="11.25" customHeight="1">
      <c r="B33" s="595" t="s">
        <v>1166</v>
      </c>
      <c r="C33" s="561" t="s">
        <v>1167</v>
      </c>
      <c r="D33" s="714">
        <v>69694.391338999994</v>
      </c>
      <c r="E33" s="715"/>
      <c r="F33" s="716">
        <v>5.0219249106799404E-4</v>
      </c>
      <c r="G33" s="716">
        <v>5.0219249106799404E-4</v>
      </c>
      <c r="H33" s="715"/>
      <c r="I33" s="715"/>
      <c r="J33" s="715"/>
      <c r="K33" s="715"/>
      <c r="L33" s="715"/>
      <c r="M33" s="715"/>
      <c r="N33" s="715"/>
      <c r="O33" s="715"/>
      <c r="P33" s="443"/>
      <c r="Q33" s="714">
        <v>21780.554055000001</v>
      </c>
    </row>
    <row r="34" spans="2:17" ht="11.25" customHeight="1">
      <c r="B34" s="816">
        <v>5</v>
      </c>
      <c r="C34" s="816" t="s">
        <v>463</v>
      </c>
      <c r="D34" s="1142">
        <v>1957157.8998696001</v>
      </c>
      <c r="E34" s="1143">
        <v>11.967331221236901</v>
      </c>
      <c r="F34" s="1143">
        <v>98.594947200150202</v>
      </c>
      <c r="G34" s="1143">
        <v>80.876778092634396</v>
      </c>
      <c r="H34" s="1143"/>
      <c r="I34" s="1143">
        <v>17.718169107515799</v>
      </c>
      <c r="J34" s="1143"/>
      <c r="K34" s="1143"/>
      <c r="L34" s="1143"/>
      <c r="M34" s="1143"/>
      <c r="N34" s="1143">
        <v>1.0977236037742</v>
      </c>
      <c r="O34" s="1143"/>
      <c r="P34" s="816"/>
      <c r="Q34" s="1142">
        <v>637596.99962829996</v>
      </c>
    </row>
    <row r="35" spans="2:17" ht="11.25" customHeight="1"/>
    <row r="36" spans="2:17" ht="11.25" customHeight="1"/>
    <row r="37" spans="2:17" ht="11.25" customHeight="1">
      <c r="C37" s="117"/>
    </row>
    <row r="38" spans="2:17" ht="11.25" customHeight="1">
      <c r="E38" s="714"/>
    </row>
    <row r="39" spans="2:17" ht="11.25" customHeight="1"/>
    <row r="40" spans="2:17" ht="11.25" customHeight="1"/>
    <row r="41" spans="2:17" ht="11.25" customHeight="1"/>
    <row r="42" spans="2:17" ht="11.25" customHeight="1"/>
    <row r="43" spans="2:17" ht="11.25" customHeight="1">
      <c r="B43" s="1906" t="s">
        <v>28</v>
      </c>
      <c r="C43" s="1907"/>
      <c r="D43" s="1119" t="s">
        <v>522</v>
      </c>
      <c r="E43" s="1119" t="s">
        <v>392</v>
      </c>
      <c r="F43" s="1119" t="s">
        <v>393</v>
      </c>
      <c r="G43" s="1119" t="s">
        <v>523</v>
      </c>
      <c r="H43" s="1119" t="s">
        <v>524</v>
      </c>
      <c r="I43" s="1119" t="s">
        <v>525</v>
      </c>
      <c r="J43" s="1119" t="s">
        <v>526</v>
      </c>
      <c r="K43" s="1119" t="s">
        <v>527</v>
      </c>
      <c r="L43" s="1119" t="s">
        <v>560</v>
      </c>
      <c r="M43" s="1119" t="s">
        <v>561</v>
      </c>
      <c r="N43" s="1119" t="s">
        <v>562</v>
      </c>
      <c r="O43" s="1119" t="s">
        <v>563</v>
      </c>
      <c r="P43" s="1119" t="s">
        <v>595</v>
      </c>
      <c r="Q43" s="1119" t="s">
        <v>596</v>
      </c>
    </row>
    <row r="44" spans="2:17" ht="11.25" customHeight="1">
      <c r="B44" s="557"/>
      <c r="C44" s="557"/>
      <c r="D44" s="145"/>
      <c r="E44" s="1973" t="s">
        <v>1111</v>
      </c>
      <c r="F44" s="1973"/>
      <c r="G44" s="1973"/>
      <c r="H44" s="1973"/>
      <c r="I44" s="1973"/>
      <c r="J44" s="1973"/>
      <c r="K44" s="1973"/>
      <c r="L44" s="1973"/>
      <c r="M44" s="1973"/>
      <c r="N44" s="1973"/>
      <c r="O44" s="1973"/>
      <c r="P44" s="145"/>
      <c r="Q44" s="145"/>
    </row>
    <row r="45" spans="2:17" ht="11.25" customHeight="1">
      <c r="B45" s="557"/>
      <c r="C45" s="557"/>
      <c r="D45" s="145"/>
      <c r="E45" s="1973" t="s">
        <v>1112</v>
      </c>
      <c r="F45" s="1973"/>
      <c r="G45" s="1973"/>
      <c r="H45" s="1973"/>
      <c r="I45" s="1973"/>
      <c r="J45" s="1973"/>
      <c r="K45" s="1973"/>
      <c r="L45" s="1973"/>
      <c r="M45" s="1973"/>
      <c r="N45" s="31"/>
      <c r="O45" s="31"/>
      <c r="P45" s="31"/>
      <c r="Q45" s="31"/>
    </row>
    <row r="46" spans="2:17" ht="11.25" customHeight="1">
      <c r="B46" s="557"/>
      <c r="C46" s="557"/>
      <c r="D46" s="145"/>
      <c r="E46" s="539"/>
      <c r="F46" s="1974" t="s">
        <v>1113</v>
      </c>
      <c r="G46" s="1924"/>
      <c r="H46" s="1924"/>
      <c r="I46" s="1924"/>
      <c r="J46" s="539"/>
      <c r="K46" s="539"/>
      <c r="L46" s="539"/>
      <c r="M46" s="539"/>
      <c r="N46" s="1975" t="s">
        <v>1168</v>
      </c>
      <c r="O46" s="1976"/>
      <c r="P46" s="1977" t="s">
        <v>1115</v>
      </c>
      <c r="Q46" s="1856"/>
    </row>
    <row r="47" spans="2:17" ht="11.25" customHeight="1">
      <c r="B47" s="557"/>
      <c r="C47" s="557"/>
      <c r="D47" s="145"/>
      <c r="E47" s="145"/>
      <c r="F47" s="145"/>
      <c r="G47" s="145" t="s">
        <v>1116</v>
      </c>
      <c r="H47" s="145"/>
      <c r="I47" s="145"/>
      <c r="J47" s="37" t="s">
        <v>1116</v>
      </c>
      <c r="K47" s="145"/>
      <c r="L47" s="145"/>
      <c r="M47" s="145" t="s">
        <v>1116</v>
      </c>
      <c r="N47" s="1978" t="s">
        <v>1117</v>
      </c>
      <c r="O47" s="1979"/>
      <c r="P47" s="1979" t="s">
        <v>1118</v>
      </c>
      <c r="Q47" s="1897"/>
    </row>
    <row r="48" spans="2:17" ht="11.25" customHeight="1">
      <c r="B48" s="557"/>
      <c r="C48" s="557"/>
      <c r="D48" s="145"/>
      <c r="E48" s="77" t="s">
        <v>1116</v>
      </c>
      <c r="F48" s="145" t="s">
        <v>1116</v>
      </c>
      <c r="G48" s="145" t="s">
        <v>548</v>
      </c>
      <c r="H48" s="31"/>
      <c r="I48" s="145" t="s">
        <v>1116</v>
      </c>
      <c r="J48" s="37" t="s">
        <v>548</v>
      </c>
      <c r="K48" s="145" t="s">
        <v>1116</v>
      </c>
      <c r="L48" s="145" t="s">
        <v>1116</v>
      </c>
      <c r="M48" s="145" t="s">
        <v>548</v>
      </c>
      <c r="N48" s="31"/>
      <c r="O48" s="77" t="s">
        <v>1116</v>
      </c>
      <c r="P48" s="31"/>
      <c r="Q48" s="77" t="s">
        <v>1119</v>
      </c>
    </row>
    <row r="49" spans="2:17" ht="11.25" customHeight="1">
      <c r="B49" s="557"/>
      <c r="C49" s="557"/>
      <c r="D49" s="145"/>
      <c r="E49" s="85" t="s">
        <v>548</v>
      </c>
      <c r="F49" s="145" t="s">
        <v>548</v>
      </c>
      <c r="G49" s="145" t="s">
        <v>1120</v>
      </c>
      <c r="H49" s="145" t="s">
        <v>1116</v>
      </c>
      <c r="I49" s="145" t="s">
        <v>548</v>
      </c>
      <c r="J49" s="37" t="s">
        <v>1121</v>
      </c>
      <c r="K49" s="145" t="s">
        <v>548</v>
      </c>
      <c r="L49" s="145" t="s">
        <v>548</v>
      </c>
      <c r="M49" s="145" t="s">
        <v>1120</v>
      </c>
      <c r="N49" s="337" t="s">
        <v>1116</v>
      </c>
      <c r="O49" s="77" t="s">
        <v>548</v>
      </c>
      <c r="P49" s="77" t="s">
        <v>1122</v>
      </c>
      <c r="Q49" s="589" t="s">
        <v>1123</v>
      </c>
    </row>
    <row r="50" spans="2:17" ht="11.25" customHeight="1">
      <c r="B50" s="557"/>
      <c r="C50" s="557"/>
      <c r="D50" s="145"/>
      <c r="E50" s="145" t="s">
        <v>1124</v>
      </c>
      <c r="F50" s="145" t="s">
        <v>1120</v>
      </c>
      <c r="G50" s="145" t="s">
        <v>1125</v>
      </c>
      <c r="H50" s="145" t="s">
        <v>548</v>
      </c>
      <c r="I50" s="145" t="s">
        <v>1120</v>
      </c>
      <c r="J50" s="37" t="s">
        <v>1126</v>
      </c>
      <c r="K50" s="145" t="s">
        <v>1120</v>
      </c>
      <c r="L50" s="145" t="s">
        <v>1120</v>
      </c>
      <c r="M50" s="145" t="s">
        <v>1127</v>
      </c>
      <c r="N50" s="337" t="s">
        <v>548</v>
      </c>
      <c r="O50" s="77" t="s">
        <v>1121</v>
      </c>
      <c r="P50" s="77" t="s">
        <v>1123</v>
      </c>
      <c r="Q50" s="589" t="s">
        <v>1128</v>
      </c>
    </row>
    <row r="51" spans="2:17" ht="11.25" customHeight="1">
      <c r="B51" s="557"/>
      <c r="C51" s="557"/>
      <c r="D51" s="31"/>
      <c r="E51" s="145" t="s">
        <v>1129</v>
      </c>
      <c r="F51" s="145" t="s">
        <v>1130</v>
      </c>
      <c r="G51" s="145" t="s">
        <v>1131</v>
      </c>
      <c r="H51" s="145" t="s">
        <v>1120</v>
      </c>
      <c r="I51" s="145" t="s">
        <v>1132</v>
      </c>
      <c r="J51" s="37" t="s">
        <v>1133</v>
      </c>
      <c r="K51" s="145" t="s">
        <v>1134</v>
      </c>
      <c r="L51" s="145" t="s">
        <v>1135</v>
      </c>
      <c r="M51" s="145" t="s">
        <v>1136</v>
      </c>
      <c r="N51" s="77" t="s">
        <v>1120</v>
      </c>
      <c r="O51" s="77" t="s">
        <v>1137</v>
      </c>
      <c r="P51" s="77" t="s">
        <v>1138</v>
      </c>
      <c r="Q51" s="589" t="s">
        <v>1139</v>
      </c>
    </row>
    <row r="52" spans="2:17" ht="11.25" customHeight="1">
      <c r="B52" s="557"/>
      <c r="C52" s="557"/>
      <c r="D52" s="145" t="s">
        <v>463</v>
      </c>
      <c r="E52" s="145" t="s">
        <v>1140</v>
      </c>
      <c r="F52" s="145" t="s">
        <v>1140</v>
      </c>
      <c r="G52" s="145" t="s">
        <v>1140</v>
      </c>
      <c r="H52" s="145" t="s">
        <v>1141</v>
      </c>
      <c r="I52" s="145" t="s">
        <v>1140</v>
      </c>
      <c r="J52" s="37" t="s">
        <v>1142</v>
      </c>
      <c r="K52" s="145" t="s">
        <v>1143</v>
      </c>
      <c r="L52" s="145" t="s">
        <v>1144</v>
      </c>
      <c r="M52" s="145" t="s">
        <v>1145</v>
      </c>
      <c r="N52" s="77" t="s">
        <v>633</v>
      </c>
      <c r="O52" s="77" t="s">
        <v>634</v>
      </c>
      <c r="P52" s="77" t="s">
        <v>1146</v>
      </c>
      <c r="Q52" s="589" t="s">
        <v>1147</v>
      </c>
    </row>
    <row r="53" spans="2:17" ht="11.25" customHeight="1">
      <c r="B53" s="1959" t="s">
        <v>1148</v>
      </c>
      <c r="C53" s="1972"/>
      <c r="D53" s="559" t="s">
        <v>548</v>
      </c>
      <c r="E53" s="559" t="s">
        <v>1149</v>
      </c>
      <c r="F53" s="559" t="s">
        <v>1149</v>
      </c>
      <c r="G53" s="559" t="s">
        <v>1149</v>
      </c>
      <c r="H53" s="140" t="s">
        <v>1067</v>
      </c>
      <c r="I53" s="559" t="s">
        <v>1149</v>
      </c>
      <c r="J53" s="560" t="s">
        <v>1067</v>
      </c>
      <c r="K53" s="560" t="s">
        <v>1067</v>
      </c>
      <c r="L53" s="560" t="s">
        <v>1067</v>
      </c>
      <c r="M53" s="560" t="s">
        <v>1067</v>
      </c>
      <c r="N53" s="140" t="s">
        <v>1067</v>
      </c>
      <c r="O53" s="140" t="s">
        <v>1067</v>
      </c>
      <c r="P53" s="140" t="s">
        <v>1150</v>
      </c>
      <c r="Q53" s="483" t="s">
        <v>1151</v>
      </c>
    </row>
    <row r="54" spans="2:17" ht="15" customHeight="1">
      <c r="B54" s="556" t="s">
        <v>1043</v>
      </c>
      <c r="D54" s="145"/>
      <c r="E54" s="145"/>
      <c r="F54" s="145"/>
      <c r="G54" s="145"/>
      <c r="H54" s="145"/>
      <c r="I54" s="145"/>
      <c r="J54" s="37"/>
      <c r="K54" s="145"/>
      <c r="L54" s="145"/>
      <c r="M54" s="145"/>
      <c r="N54" s="77"/>
      <c r="O54" s="77"/>
      <c r="P54" s="77"/>
      <c r="Q54" s="77"/>
    </row>
    <row r="55" spans="2:17" ht="11.25" customHeight="1">
      <c r="B55" s="3">
        <v>1</v>
      </c>
      <c r="C55" s="3" t="s">
        <v>329</v>
      </c>
      <c r="F55" s="145"/>
    </row>
    <row r="56" spans="2:17" ht="11.25" customHeight="1">
      <c r="B56" s="3">
        <v>2</v>
      </c>
      <c r="C56" s="3" t="s">
        <v>334</v>
      </c>
      <c r="F56" s="145"/>
      <c r="H56" s="386"/>
      <c r="I56" s="386"/>
      <c r="J56" s="386"/>
      <c r="K56" s="386"/>
      <c r="L56" s="386"/>
    </row>
    <row r="57" spans="2:17" ht="11.25" customHeight="1">
      <c r="B57" s="3">
        <v>3</v>
      </c>
      <c r="C57" s="3" t="s">
        <v>335</v>
      </c>
      <c r="D57" s="713">
        <v>896614.3993546</v>
      </c>
      <c r="E57" s="715">
        <v>22.196625103529101</v>
      </c>
      <c r="F57" s="1141">
        <v>73.175643895555893</v>
      </c>
      <c r="G57" s="715">
        <v>42.1108159037802</v>
      </c>
      <c r="H57" s="715"/>
      <c r="I57" s="715">
        <v>31.0648279917758</v>
      </c>
      <c r="J57" s="715"/>
      <c r="K57" s="715"/>
      <c r="L57" s="715"/>
      <c r="M57" s="715"/>
      <c r="N57" s="715">
        <v>1.8087633091408899</v>
      </c>
      <c r="O57" s="715"/>
      <c r="Q57" s="713">
        <v>396163.4876697</v>
      </c>
    </row>
    <row r="58" spans="2:17" ht="11.25" customHeight="1">
      <c r="B58" s="594" t="s">
        <v>1152</v>
      </c>
      <c r="C58" s="561" t="s">
        <v>1153</v>
      </c>
      <c r="D58" s="714">
        <v>197966.61942929999</v>
      </c>
      <c r="E58" s="716">
        <v>6.5421013988801597</v>
      </c>
      <c r="F58" s="716">
        <v>115.004297995455</v>
      </c>
      <c r="G58" s="716">
        <v>87.419564954386502</v>
      </c>
      <c r="H58" s="716"/>
      <c r="I58" s="716">
        <v>27.584733041068301</v>
      </c>
      <c r="J58" s="716"/>
      <c r="K58" s="716"/>
      <c r="L58" s="716"/>
      <c r="M58" s="716"/>
      <c r="N58" s="716">
        <v>1.0664669902867101</v>
      </c>
      <c r="O58" s="716"/>
      <c r="Q58" s="714">
        <v>85777.460596599994</v>
      </c>
    </row>
    <row r="59" spans="2:17" ht="11.25" customHeight="1">
      <c r="B59" s="595" t="s">
        <v>1154</v>
      </c>
      <c r="C59" s="561" t="s">
        <v>1155</v>
      </c>
      <c r="D59" s="714">
        <v>8875.3194327000001</v>
      </c>
      <c r="E59" s="716">
        <v>6.2230546651094203</v>
      </c>
      <c r="F59" s="716">
        <v>57.7765957257499</v>
      </c>
      <c r="G59" s="716">
        <v>39.4340251699006</v>
      </c>
      <c r="H59" s="716"/>
      <c r="I59" s="716">
        <v>18.342570555849299</v>
      </c>
      <c r="J59" s="716"/>
      <c r="K59" s="716"/>
      <c r="L59" s="716"/>
      <c r="M59" s="716"/>
      <c r="N59" s="716">
        <v>0.24221918053782199</v>
      </c>
      <c r="O59" s="716"/>
      <c r="Q59" s="714">
        <v>4124.5534908999998</v>
      </c>
    </row>
    <row r="60" spans="2:17" ht="11.25" customHeight="1">
      <c r="B60" s="595" t="s">
        <v>1156</v>
      </c>
      <c r="C60" s="561" t="s">
        <v>1157</v>
      </c>
      <c r="D60" s="714">
        <v>689772.46049259999</v>
      </c>
      <c r="E60" s="716">
        <v>26.895049384476</v>
      </c>
      <c r="F60" s="716">
        <v>61.368843475962699</v>
      </c>
      <c r="G60" s="716">
        <v>29.141520926545699</v>
      </c>
      <c r="H60" s="716"/>
      <c r="I60" s="716">
        <v>32.227322549417003</v>
      </c>
      <c r="J60" s="716"/>
      <c r="K60" s="716"/>
      <c r="L60" s="716"/>
      <c r="M60" s="716"/>
      <c r="N60" s="716">
        <v>2.0419611846986898</v>
      </c>
      <c r="O60" s="716"/>
      <c r="Q60" s="714">
        <v>306261.47358220001</v>
      </c>
    </row>
    <row r="61" spans="2:17" ht="11.25" customHeight="1">
      <c r="B61" s="3">
        <v>4</v>
      </c>
      <c r="C61" s="3" t="s">
        <v>336</v>
      </c>
      <c r="D61" s="713">
        <v>995544.03851300001</v>
      </c>
      <c r="E61" s="716">
        <v>6.2540697640054196E-2</v>
      </c>
      <c r="F61" s="1141">
        <v>119.15583826325199</v>
      </c>
      <c r="G61" s="715">
        <v>119.095817656741</v>
      </c>
      <c r="H61" s="715"/>
      <c r="I61" s="715">
        <v>6.0020606511039597E-2</v>
      </c>
      <c r="J61" s="715"/>
      <c r="K61" s="715"/>
      <c r="L61" s="715"/>
      <c r="M61" s="715"/>
      <c r="N61" s="715"/>
      <c r="O61" s="715"/>
      <c r="Q61" s="713">
        <v>222405.440852</v>
      </c>
    </row>
    <row r="62" spans="2:17" ht="11.25" customHeight="1">
      <c r="B62" s="595" t="s">
        <v>1158</v>
      </c>
      <c r="C62" s="561" t="s">
        <v>1159</v>
      </c>
      <c r="D62" s="714"/>
      <c r="E62" s="715"/>
      <c r="F62" s="715"/>
      <c r="G62" s="715"/>
      <c r="H62" s="715"/>
      <c r="I62" s="715"/>
      <c r="J62" s="715"/>
      <c r="K62" s="715"/>
      <c r="L62" s="715"/>
      <c r="M62" s="715"/>
      <c r="N62" s="715"/>
      <c r="O62" s="715"/>
      <c r="P62" s="443"/>
      <c r="Q62" s="714"/>
    </row>
    <row r="63" spans="2:17" ht="11.25" customHeight="1">
      <c r="B63" s="595" t="s">
        <v>1160</v>
      </c>
      <c r="C63" s="561" t="s">
        <v>1161</v>
      </c>
      <c r="D63" s="714">
        <v>923328.58511400002</v>
      </c>
      <c r="E63" s="716">
        <v>6.7432135973904406E-2</v>
      </c>
      <c r="F63" s="716">
        <v>128.475226858003</v>
      </c>
      <c r="G63" s="716">
        <v>128.410511914739</v>
      </c>
      <c r="H63" s="716"/>
      <c r="I63" s="716">
        <v>6.4714943264344502E-2</v>
      </c>
      <c r="J63" s="716"/>
      <c r="K63" s="716"/>
      <c r="L63" s="716"/>
      <c r="M63" s="716"/>
      <c r="N63" s="716"/>
      <c r="O63" s="716"/>
      <c r="P63" s="443"/>
      <c r="Q63" s="714">
        <v>200095.993315</v>
      </c>
    </row>
    <row r="64" spans="2:17" ht="11.25" customHeight="1">
      <c r="B64" s="595" t="s">
        <v>1162</v>
      </c>
      <c r="C64" s="561" t="s">
        <v>1163</v>
      </c>
      <c r="D64" s="714"/>
      <c r="E64" s="715"/>
      <c r="F64" s="715"/>
      <c r="G64" s="715"/>
      <c r="H64" s="715"/>
      <c r="I64" s="715"/>
      <c r="J64" s="715"/>
      <c r="K64" s="715"/>
      <c r="L64" s="715"/>
      <c r="M64" s="715"/>
      <c r="N64" s="715"/>
      <c r="O64" s="715"/>
      <c r="P64" s="443"/>
      <c r="Q64" s="714"/>
    </row>
    <row r="65" spans="2:17" ht="11.25" customHeight="1">
      <c r="B65" s="595" t="s">
        <v>1164</v>
      </c>
      <c r="C65" s="561" t="s">
        <v>1165</v>
      </c>
      <c r="D65" s="714"/>
      <c r="E65" s="715"/>
      <c r="F65" s="715"/>
      <c r="G65" s="715"/>
      <c r="H65" s="715"/>
      <c r="I65" s="715"/>
      <c r="J65" s="715"/>
      <c r="K65" s="715"/>
      <c r="L65" s="715"/>
      <c r="M65" s="715"/>
      <c r="N65" s="715"/>
      <c r="O65" s="715"/>
      <c r="P65" s="443"/>
      <c r="Q65" s="714"/>
    </row>
    <row r="66" spans="2:17" ht="11.25" customHeight="1">
      <c r="B66" s="595" t="s">
        <v>1166</v>
      </c>
      <c r="C66" s="561" t="s">
        <v>1167</v>
      </c>
      <c r="D66" s="714">
        <v>72215.453399000005</v>
      </c>
      <c r="E66" s="715"/>
      <c r="F66" s="716">
        <v>4.8466080807691299E-4</v>
      </c>
      <c r="G66" s="716">
        <v>4.8466080807691299E-4</v>
      </c>
      <c r="H66" s="715"/>
      <c r="I66" s="715"/>
      <c r="J66" s="715"/>
      <c r="K66" s="715"/>
      <c r="L66" s="715"/>
      <c r="M66" s="715"/>
      <c r="N66" s="715"/>
      <c r="O66" s="715"/>
      <c r="P66" s="443"/>
      <c r="Q66" s="714">
        <v>22309.447537</v>
      </c>
    </row>
    <row r="67" spans="2:17" ht="11.25" customHeight="1">
      <c r="B67" s="816">
        <v>5</v>
      </c>
      <c r="C67" s="816" t="s">
        <v>463</v>
      </c>
      <c r="D67" s="1142">
        <v>1892158.4377325999</v>
      </c>
      <c r="E67" s="1143">
        <v>10.550953508905501</v>
      </c>
      <c r="F67" s="1143">
        <v>97.367755630850695</v>
      </c>
      <c r="G67" s="1143">
        <v>82.615859228640105</v>
      </c>
      <c r="H67" s="1143"/>
      <c r="I67" s="1143">
        <v>14.751896402210599</v>
      </c>
      <c r="J67" s="1143"/>
      <c r="K67" s="1143"/>
      <c r="L67" s="1143"/>
      <c r="M67" s="1143"/>
      <c r="N67" s="1143">
        <v>0.85709695111122997</v>
      </c>
      <c r="O67" s="1143"/>
      <c r="P67" s="816"/>
      <c r="Q67" s="1142">
        <v>618568.92849149997</v>
      </c>
    </row>
    <row r="68" spans="2:17" ht="11.25" customHeight="1"/>
    <row r="69" spans="2:17" ht="11.25" customHeight="1"/>
    <row r="70" spans="2:17" ht="11.25" customHeight="1"/>
    <row r="71" spans="2:17" ht="11.25" customHeight="1"/>
    <row r="72" spans="2:17" ht="11.25" customHeight="1"/>
    <row r="73" spans="2:17" ht="11.25" customHeight="1"/>
    <row r="74" spans="2:17" ht="11.25" customHeight="1"/>
    <row r="75" spans="2:17" ht="11.25" customHeight="1"/>
    <row r="76" spans="2:17" ht="11.25" customHeight="1"/>
    <row r="77" spans="2:17" ht="11.25" customHeight="1"/>
    <row r="78" spans="2:17" ht="11.25" customHeight="1"/>
    <row r="79" spans="2:17" ht="11.25" customHeight="1"/>
    <row r="80" spans="2:17"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sheetData>
  <mergeCells count="20">
    <mergeCell ref="B3:G3"/>
    <mergeCell ref="P14:Q14"/>
    <mergeCell ref="E11:O11"/>
    <mergeCell ref="N13:O13"/>
    <mergeCell ref="E12:M12"/>
    <mergeCell ref="N14:O14"/>
    <mergeCell ref="B7:Q7"/>
    <mergeCell ref="P46:Q46"/>
    <mergeCell ref="N47:O47"/>
    <mergeCell ref="P47:Q47"/>
    <mergeCell ref="B20:C20"/>
    <mergeCell ref="F13:I13"/>
    <mergeCell ref="P13:Q13"/>
    <mergeCell ref="B53:C53"/>
    <mergeCell ref="B10:C10"/>
    <mergeCell ref="E44:O44"/>
    <mergeCell ref="E45:M45"/>
    <mergeCell ref="F46:I46"/>
    <mergeCell ref="N46:O46"/>
    <mergeCell ref="B43:C43"/>
  </mergeCells>
  <hyperlinks>
    <hyperlink ref="B3" location="Contents!A1" display="Back to index page" xr:uid="{160A453A-A887-475B-9F61-BC37E319DDF1}"/>
    <hyperlink ref="B3:G3" location="CONTENTS!A1" display="Back to contents page" xr:uid="{136DBD24-FF20-4D77-A145-B270D2332C3F}"/>
  </hyperlinks>
  <pageMargins left="0.7" right="0.7" top="0.75" bottom="0.75" header="0.3" footer="0.3"/>
  <pageSetup paperSize="9" scale="44" orientation="portrait" verticalDpi="1200" r:id="rId1"/>
  <rowBreaks count="1" manualBreakCount="1">
    <brk id="3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7272"/>
  </sheetPr>
  <dimension ref="B1:Q76"/>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65.85546875" style="31" customWidth="1"/>
    <col min="4" max="8" width="15.7109375" style="31" customWidth="1"/>
    <col min="9" max="9" width="99.5703125" style="31" customWidth="1"/>
    <col min="10" max="14" width="11.42578125" style="31"/>
    <col min="15" max="15" width="34" style="31" customWidth="1"/>
    <col min="16" max="16384" width="11.42578125" style="31"/>
  </cols>
  <sheetData>
    <row r="1" spans="2:17" s="10" customFormat="1" ht="11.25" customHeight="1">
      <c r="B1" s="7"/>
      <c r="C1" s="7"/>
      <c r="D1" s="7"/>
      <c r="E1" s="7"/>
      <c r="F1" s="8"/>
      <c r="G1" s="8"/>
      <c r="H1" s="8"/>
      <c r="I1" s="8"/>
      <c r="J1" s="9"/>
      <c r="K1" s="9"/>
      <c r="L1" s="9"/>
    </row>
    <row r="2" spans="2:17" s="10" customFormat="1" ht="5.25" customHeight="1">
      <c r="B2" s="7"/>
      <c r="C2" s="7"/>
      <c r="D2" s="7"/>
      <c r="E2" s="7"/>
      <c r="F2" s="8"/>
      <c r="G2" s="8"/>
      <c r="H2" s="8"/>
      <c r="I2" s="8"/>
      <c r="J2" s="9"/>
      <c r="K2" s="9"/>
      <c r="L2" s="9"/>
    </row>
    <row r="3" spans="2:17" s="12" customFormat="1" ht="12.75" customHeight="1">
      <c r="B3" s="1885" t="s">
        <v>269</v>
      </c>
      <c r="C3" s="1885"/>
      <c r="D3" s="1885"/>
      <c r="E3" s="1885"/>
      <c r="F3" s="1885"/>
      <c r="G3" s="1885"/>
      <c r="H3" s="1885"/>
      <c r="I3" s="1885"/>
      <c r="J3" s="1885"/>
      <c r="K3" s="1885"/>
      <c r="L3" s="1885"/>
    </row>
    <row r="4" spans="2:17" s="10" customFormat="1" ht="5.25" customHeight="1">
      <c r="B4" s="7"/>
      <c r="C4" s="7"/>
      <c r="D4" s="7"/>
      <c r="E4" s="7"/>
      <c r="F4" s="8"/>
      <c r="G4" s="8"/>
      <c r="H4" s="8"/>
      <c r="I4" s="8"/>
      <c r="J4" s="9"/>
      <c r="K4" s="9"/>
      <c r="L4" s="9"/>
      <c r="N4" s="7"/>
      <c r="O4" s="7"/>
    </row>
    <row r="5" spans="2:17" s="6" customFormat="1" ht="15.75" customHeight="1">
      <c r="B5" s="1815" t="s">
        <v>1169</v>
      </c>
      <c r="C5" s="14"/>
      <c r="D5" s="14"/>
      <c r="O5" s="12"/>
      <c r="P5" s="12"/>
      <c r="Q5" s="12"/>
    </row>
    <row r="6" spans="2:17" s="6" customFormat="1" ht="11.25" customHeight="1">
      <c r="B6" s="1955"/>
      <c r="C6" s="1955"/>
      <c r="D6" s="1955"/>
      <c r="O6" s="12"/>
      <c r="P6" s="12"/>
      <c r="Q6" s="12"/>
    </row>
    <row r="7" spans="2:17" s="6" customFormat="1" ht="11.25" customHeight="1">
      <c r="B7" s="1955" t="s">
        <v>2181</v>
      </c>
      <c r="C7" s="1955"/>
      <c r="D7" s="1955"/>
      <c r="E7" s="1955"/>
      <c r="F7" s="1955"/>
      <c r="G7" s="1955"/>
      <c r="H7" s="1955"/>
      <c r="O7" s="12"/>
      <c r="P7" s="12"/>
      <c r="Q7" s="12"/>
    </row>
    <row r="8" spans="2:17" s="6" customFormat="1" ht="11.25" customHeight="1">
      <c r="B8" s="1955" t="s">
        <v>2182</v>
      </c>
      <c r="C8" s="1955"/>
      <c r="D8" s="1955"/>
      <c r="E8" s="1955"/>
      <c r="F8" s="1955"/>
      <c r="G8" s="1955"/>
      <c r="H8" s="1955"/>
      <c r="O8" s="12"/>
      <c r="P8" s="12"/>
      <c r="Q8" s="12"/>
    </row>
    <row r="9" spans="2:17" s="6" customFormat="1" ht="11.25" customHeight="1">
      <c r="B9" s="1955" t="s">
        <v>2183</v>
      </c>
      <c r="C9" s="1955"/>
      <c r="D9" s="1955"/>
      <c r="E9" s="1955"/>
      <c r="F9" s="1955"/>
      <c r="G9" s="1955"/>
      <c r="H9" s="1955"/>
      <c r="O9" s="12"/>
      <c r="P9" s="12"/>
      <c r="Q9" s="12"/>
    </row>
    <row r="10" spans="2:17" s="6" customFormat="1" ht="11.25" customHeight="1">
      <c r="B10" s="1471"/>
      <c r="C10" s="1471"/>
      <c r="D10" s="1471"/>
      <c r="O10" s="12"/>
      <c r="P10" s="12"/>
      <c r="Q10" s="12"/>
    </row>
    <row r="11" spans="2:17" s="6" customFormat="1" ht="11.25" customHeight="1">
      <c r="B11" s="1471"/>
      <c r="C11" s="1471"/>
      <c r="D11" s="1471"/>
      <c r="O11" s="12"/>
      <c r="P11" s="12"/>
      <c r="Q11" s="12"/>
    </row>
    <row r="12" spans="2:17" s="1456" customFormat="1" ht="11.25" customHeight="1">
      <c r="B12" s="1459"/>
      <c r="C12" s="1459"/>
      <c r="D12" s="1980" t="s">
        <v>800</v>
      </c>
      <c r="E12" s="1980"/>
      <c r="F12" s="1980"/>
      <c r="G12" s="1980"/>
      <c r="H12" s="1980"/>
      <c r="O12" s="1458"/>
      <c r="P12" s="1457"/>
      <c r="Q12" s="1457"/>
    </row>
    <row r="13" spans="2:17" ht="11.25" customHeight="1">
      <c r="B13" s="1963" t="s">
        <v>274</v>
      </c>
      <c r="C13" s="1934"/>
      <c r="D13" s="800" t="s">
        <v>2111</v>
      </c>
      <c r="E13" s="1455" t="s">
        <v>2107</v>
      </c>
      <c r="F13" s="800" t="s">
        <v>2074</v>
      </c>
      <c r="G13" s="800" t="s">
        <v>2075</v>
      </c>
      <c r="H13" s="800" t="s">
        <v>1934</v>
      </c>
      <c r="N13" s="12"/>
      <c r="O13" s="12"/>
      <c r="P13" s="12"/>
    </row>
    <row r="14" spans="2:17" ht="11.25" customHeight="1">
      <c r="B14" s="1135">
        <v>1</v>
      </c>
      <c r="C14" s="1083" t="s">
        <v>1170</v>
      </c>
      <c r="D14" s="841">
        <v>618516.47600181575</v>
      </c>
      <c r="E14" s="841">
        <v>618278.40500000003</v>
      </c>
      <c r="F14" s="841">
        <v>621427.74399999995</v>
      </c>
      <c r="G14" s="841">
        <v>606675</v>
      </c>
      <c r="H14" s="841">
        <v>580807.01379999996</v>
      </c>
      <c r="J14" s="52"/>
      <c r="N14" s="7"/>
      <c r="O14" s="10"/>
      <c r="P14" s="10"/>
    </row>
    <row r="15" spans="2:17" ht="11.25" customHeight="1">
      <c r="B15" s="12">
        <v>2</v>
      </c>
      <c r="C15" s="321" t="s">
        <v>1171</v>
      </c>
      <c r="D15" s="112">
        <v>14374.685877268617</v>
      </c>
      <c r="E15" s="112">
        <v>5011.6347044298645</v>
      </c>
      <c r="F15" s="112">
        <v>9715.384</v>
      </c>
      <c r="G15" s="112">
        <v>9759</v>
      </c>
      <c r="H15" s="112">
        <v>18380.343489999999</v>
      </c>
      <c r="J15" s="49"/>
      <c r="N15" s="12"/>
      <c r="O15" s="12"/>
      <c r="P15" s="12"/>
    </row>
    <row r="16" spans="2:17" ht="11.25" customHeight="1">
      <c r="B16" s="12">
        <v>3</v>
      </c>
      <c r="C16" s="321" t="s">
        <v>1172</v>
      </c>
      <c r="D16" s="112">
        <v>436.40816271698401</v>
      </c>
      <c r="E16" s="112">
        <v>-14353.293579782101</v>
      </c>
      <c r="F16" s="112">
        <v>-555.42100000000005</v>
      </c>
      <c r="G16" s="112">
        <v>-5517</v>
      </c>
      <c r="H16" s="112">
        <v>-1956.102175</v>
      </c>
      <c r="J16" s="49"/>
      <c r="N16" s="7"/>
      <c r="O16" s="10"/>
      <c r="P16" s="10"/>
    </row>
    <row r="17" spans="2:17" ht="11.25" customHeight="1">
      <c r="B17" s="12">
        <v>4</v>
      </c>
      <c r="C17" s="321" t="s">
        <v>1173</v>
      </c>
      <c r="D17" s="112"/>
      <c r="E17" s="112">
        <v>0</v>
      </c>
      <c r="F17" s="112"/>
      <c r="G17" s="112">
        <v>-1200</v>
      </c>
      <c r="H17" s="112">
        <v>1336.49512</v>
      </c>
      <c r="J17" s="49"/>
      <c r="N17" s="12"/>
      <c r="O17" s="12"/>
      <c r="P17" s="12"/>
    </row>
    <row r="18" spans="2:17" ht="11.25" customHeight="1">
      <c r="B18" s="12">
        <v>5</v>
      </c>
      <c r="C18" s="321" t="s">
        <v>1174</v>
      </c>
      <c r="D18" s="112"/>
      <c r="E18" s="112">
        <v>-2711.7445879949569</v>
      </c>
      <c r="F18" s="112"/>
      <c r="G18" s="112"/>
      <c r="H18" s="112">
        <v>-9002.3213149999992</v>
      </c>
      <c r="J18" s="49"/>
      <c r="N18" s="7"/>
      <c r="O18" s="10"/>
      <c r="P18" s="10"/>
    </row>
    <row r="19" spans="2:17" ht="11.25" customHeight="1">
      <c r="B19" s="12">
        <v>6</v>
      </c>
      <c r="C19" s="321" t="s">
        <v>1175</v>
      </c>
      <c r="D19" s="51"/>
      <c r="E19" s="51"/>
      <c r="F19" s="51"/>
      <c r="G19" s="51"/>
      <c r="H19" s="112"/>
      <c r="J19" s="49"/>
      <c r="N19" s="12"/>
      <c r="O19" s="12"/>
      <c r="P19" s="12"/>
    </row>
    <row r="20" spans="2:17" ht="11.25" customHeight="1">
      <c r="B20" s="12">
        <v>7</v>
      </c>
      <c r="C20" s="321" t="s">
        <v>1176</v>
      </c>
      <c r="D20" s="51">
        <f>3896.18260922997-31</f>
        <v>3865.1826092299698</v>
      </c>
      <c r="E20" s="51">
        <v>12291.474465162935</v>
      </c>
      <c r="F20" s="51">
        <v>-12309.302</v>
      </c>
      <c r="G20" s="51">
        <v>11710</v>
      </c>
      <c r="H20" s="112">
        <v>17109.276000000002</v>
      </c>
      <c r="J20" s="49"/>
      <c r="N20" s="7"/>
      <c r="O20" s="10"/>
      <c r="P20" s="10"/>
    </row>
    <row r="21" spans="2:17" ht="11.25" customHeight="1">
      <c r="B21" s="12">
        <v>8</v>
      </c>
      <c r="C21" s="287" t="s">
        <v>1177</v>
      </c>
      <c r="D21" s="51"/>
      <c r="E21" s="51"/>
      <c r="F21" s="51"/>
      <c r="G21" s="51"/>
      <c r="H21" s="112"/>
      <c r="J21" s="49"/>
      <c r="N21" s="12"/>
      <c r="O21" s="12"/>
      <c r="P21" s="12"/>
    </row>
    <row r="22" spans="2:17" s="44" customFormat="1" ht="11.25" customHeight="1">
      <c r="B22" s="680">
        <v>9</v>
      </c>
      <c r="C22" s="1083" t="s">
        <v>1178</v>
      </c>
      <c r="D22" s="841">
        <f>SUM(D14:D21)</f>
        <v>637192.75265103136</v>
      </c>
      <c r="E22" s="841">
        <v>618516.47600181575</v>
      </c>
      <c r="F22" s="841">
        <v>618278.40500000003</v>
      </c>
      <c r="G22" s="841">
        <v>621428</v>
      </c>
      <c r="H22" s="841">
        <v>606674.70499999996</v>
      </c>
      <c r="J22" s="52"/>
      <c r="N22" s="118"/>
      <c r="O22" s="119"/>
      <c r="P22" s="119"/>
    </row>
    <row r="23" spans="2:17">
      <c r="B23" s="648"/>
      <c r="H23" s="263"/>
      <c r="K23" s="49"/>
      <c r="O23" s="12"/>
      <c r="P23" s="12"/>
      <c r="Q23" s="12"/>
    </row>
    <row r="24" spans="2:17">
      <c r="B24" s="12"/>
    </row>
    <row r="25" spans="2:17">
      <c r="B25" s="12"/>
    </row>
    <row r="26" spans="2:17">
      <c r="B26" s="12"/>
      <c r="D26" s="748"/>
    </row>
    <row r="27" spans="2:17">
      <c r="B27" s="12"/>
    </row>
    <row r="28" spans="2:17">
      <c r="B28" s="12"/>
    </row>
    <row r="29" spans="2:17">
      <c r="B29" s="12"/>
    </row>
    <row r="30" spans="2:17">
      <c r="B30" s="12"/>
    </row>
    <row r="31" spans="2:17">
      <c r="B31" s="12"/>
    </row>
    <row r="32" spans="2:17">
      <c r="B32" s="12"/>
    </row>
    <row r="33" spans="2:2">
      <c r="B33" s="12"/>
    </row>
    <row r="34" spans="2:2">
      <c r="B34" s="12"/>
    </row>
    <row r="35" spans="2:2">
      <c r="B35" s="12"/>
    </row>
    <row r="36" spans="2:2">
      <c r="B36" s="12"/>
    </row>
    <row r="37" spans="2:2">
      <c r="B37" s="12"/>
    </row>
    <row r="38" spans="2:2">
      <c r="B38" s="12"/>
    </row>
    <row r="39" spans="2:2">
      <c r="B39" s="12"/>
    </row>
    <row r="40" spans="2:2">
      <c r="B40" s="12"/>
    </row>
    <row r="41" spans="2:2">
      <c r="B41" s="12"/>
    </row>
    <row r="42" spans="2:2">
      <c r="B42" s="12"/>
    </row>
    <row r="43" spans="2:2">
      <c r="B43" s="12"/>
    </row>
    <row r="44" spans="2:2">
      <c r="B44" s="12"/>
    </row>
    <row r="45" spans="2:2">
      <c r="B45" s="12"/>
    </row>
    <row r="46" spans="2:2">
      <c r="B46" s="12"/>
    </row>
    <row r="47" spans="2:2">
      <c r="B47" s="12"/>
    </row>
    <row r="48" spans="2:2">
      <c r="B48" s="12"/>
    </row>
    <row r="49" spans="2:2">
      <c r="B49" s="12"/>
    </row>
    <row r="50" spans="2:2">
      <c r="B50" s="12"/>
    </row>
    <row r="51" spans="2:2">
      <c r="B51" s="12"/>
    </row>
    <row r="58" spans="2:2">
      <c r="B58" s="21"/>
    </row>
    <row r="59" spans="2:2">
      <c r="B59" s="21"/>
    </row>
    <row r="60" spans="2:2">
      <c r="B60" s="22"/>
    </row>
    <row r="61" spans="2:2">
      <c r="B61" s="12"/>
    </row>
    <row r="62" spans="2:2">
      <c r="B62" s="12"/>
    </row>
    <row r="63" spans="2:2">
      <c r="B63" s="12"/>
    </row>
    <row r="64" spans="2:2">
      <c r="B64" s="12"/>
    </row>
    <row r="65" spans="2:2">
      <c r="B65" s="12"/>
    </row>
    <row r="66" spans="2:2">
      <c r="B66" s="12"/>
    </row>
    <row r="67" spans="2:2">
      <c r="B67" s="12"/>
    </row>
    <row r="68" spans="2:2">
      <c r="B68" s="12"/>
    </row>
    <row r="69" spans="2:2">
      <c r="B69" s="24"/>
    </row>
    <row r="70" spans="2:2">
      <c r="B70" s="24"/>
    </row>
    <row r="71" spans="2:2">
      <c r="B71" s="24"/>
    </row>
    <row r="72" spans="2:2">
      <c r="B72" s="24"/>
    </row>
    <row r="73" spans="2:2">
      <c r="B73" s="24"/>
    </row>
    <row r="74" spans="2:2">
      <c r="B74" s="24"/>
    </row>
    <row r="75" spans="2:2">
      <c r="B75" s="24"/>
    </row>
    <row r="76" spans="2:2">
      <c r="B76" s="24"/>
    </row>
  </sheetData>
  <mergeCells count="7">
    <mergeCell ref="B3:L3"/>
    <mergeCell ref="B13:C13"/>
    <mergeCell ref="D12:H12"/>
    <mergeCell ref="B6:D6"/>
    <mergeCell ref="B7:H7"/>
    <mergeCell ref="B8:H8"/>
    <mergeCell ref="B9:H9"/>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8633-76EF-4B23-9477-C4FB29C20176}">
  <sheetPr codeName="Sheet16"/>
  <dimension ref="A1:J119"/>
  <sheetViews>
    <sheetView showRowColHeaders="0" workbookViewId="0"/>
  </sheetViews>
  <sheetFormatPr baseColWidth="10" defaultColWidth="11.42578125" defaultRowHeight="11.25"/>
  <cols>
    <col min="1" max="1" width="2.7109375" style="19" customWidth="1"/>
    <col min="2" max="2" width="75.42578125" style="31" customWidth="1"/>
    <col min="3" max="3" width="12.5703125" style="31" customWidth="1"/>
    <col min="4" max="9" width="21.42578125" style="31" customWidth="1"/>
    <col min="10" max="10" width="11.140625" style="31" customWidth="1"/>
    <col min="11" max="16384" width="11.42578125" style="31"/>
  </cols>
  <sheetData>
    <row r="1" spans="1:10" s="10" customFormat="1" ht="11.25" customHeight="1">
      <c r="A1" s="7"/>
      <c r="B1" s="7"/>
      <c r="C1" s="7"/>
      <c r="D1" s="7"/>
      <c r="E1" s="7"/>
      <c r="F1" s="7"/>
      <c r="G1" s="7"/>
      <c r="H1" s="7"/>
      <c r="I1" s="7"/>
    </row>
    <row r="2" spans="1:10" s="10" customFormat="1" ht="5.25" customHeight="1">
      <c r="A2" s="7"/>
      <c r="B2" s="7"/>
      <c r="C2" s="7"/>
      <c r="D2" s="8"/>
      <c r="E2" s="8"/>
      <c r="F2" s="9"/>
      <c r="G2" s="9"/>
      <c r="H2" s="9"/>
    </row>
    <row r="3" spans="1:10" s="12" customFormat="1" ht="12.75" customHeight="1">
      <c r="A3" s="11"/>
      <c r="B3" s="1840" t="s">
        <v>269</v>
      </c>
      <c r="C3" s="1840"/>
      <c r="D3" s="1840"/>
      <c r="E3" s="1840"/>
      <c r="F3" s="1840"/>
      <c r="G3" s="1840"/>
      <c r="H3" s="1840"/>
    </row>
    <row r="4" spans="1:10" s="10" customFormat="1" ht="5.25" customHeight="1">
      <c r="A4" s="7"/>
      <c r="B4" s="7"/>
      <c r="C4" s="7"/>
      <c r="E4" s="8"/>
      <c r="F4" s="9"/>
      <c r="G4" s="9"/>
      <c r="H4" s="9"/>
    </row>
    <row r="5" spans="1:10" s="6" customFormat="1" ht="15.75" customHeight="1">
      <c r="A5" s="13"/>
      <c r="B5" s="1815" t="s">
        <v>2097</v>
      </c>
      <c r="D5" s="468"/>
    </row>
    <row r="6" spans="1:10" ht="11.25" customHeight="1"/>
    <row r="7" spans="1:10" ht="11.25" customHeight="1"/>
    <row r="8" spans="1:10" ht="11.25" customHeight="1">
      <c r="B8" s="44" t="s">
        <v>28</v>
      </c>
    </row>
    <row r="9" spans="1:10" ht="11.25" customHeight="1">
      <c r="A9" s="16"/>
      <c r="B9" s="884" t="s">
        <v>522</v>
      </c>
      <c r="C9" s="884" t="s">
        <v>392</v>
      </c>
      <c r="D9" s="806" t="s">
        <v>393</v>
      </c>
      <c r="E9" s="806" t="s">
        <v>523</v>
      </c>
      <c r="F9" s="806" t="s">
        <v>524</v>
      </c>
      <c r="G9" s="806" t="s">
        <v>525</v>
      </c>
      <c r="H9" s="805" t="s">
        <v>526</v>
      </c>
      <c r="I9" s="806" t="s">
        <v>527</v>
      </c>
    </row>
    <row r="10" spans="1:10" ht="11.25" customHeight="1">
      <c r="A10" s="16"/>
      <c r="C10" s="77"/>
      <c r="D10" s="1981" t="s">
        <v>1918</v>
      </c>
      <c r="E10" s="1982"/>
      <c r="F10" s="77"/>
      <c r="G10" s="77"/>
      <c r="I10" s="77"/>
    </row>
    <row r="11" spans="1:10" ht="11.25" customHeight="1">
      <c r="A11" s="16"/>
      <c r="C11" s="77"/>
      <c r="D11" s="77"/>
      <c r="E11" s="77" t="s">
        <v>1890</v>
      </c>
      <c r="F11" s="77" t="s">
        <v>1921</v>
      </c>
      <c r="G11" s="77" t="s">
        <v>1923</v>
      </c>
      <c r="H11" s="77"/>
      <c r="I11" s="77" t="s">
        <v>1925</v>
      </c>
    </row>
    <row r="12" spans="1:10" ht="11.25" customHeight="1">
      <c r="A12" s="16"/>
      <c r="B12" s="503" t="s">
        <v>274</v>
      </c>
      <c r="C12" s="848" t="s">
        <v>1063</v>
      </c>
      <c r="D12" s="140"/>
      <c r="E12" s="140" t="s">
        <v>1919</v>
      </c>
      <c r="F12" s="140" t="s">
        <v>1920</v>
      </c>
      <c r="G12" s="140" t="s">
        <v>1922</v>
      </c>
      <c r="H12" s="140" t="s">
        <v>1924</v>
      </c>
      <c r="I12" s="140" t="s">
        <v>1920</v>
      </c>
    </row>
    <row r="13" spans="1:10" ht="15" customHeight="1">
      <c r="A13" s="16"/>
      <c r="B13" s="1261" t="s">
        <v>1179</v>
      </c>
      <c r="C13" s="77"/>
      <c r="D13" s="41"/>
      <c r="E13" s="41"/>
      <c r="F13" s="41"/>
      <c r="G13" s="41"/>
      <c r="H13" s="41"/>
      <c r="I13" s="41"/>
    </row>
    <row r="14" spans="1:10" ht="11.25" customHeight="1">
      <c r="A14" s="12"/>
      <c r="B14" s="31" t="s">
        <v>1180</v>
      </c>
      <c r="C14" s="324" t="s">
        <v>1073</v>
      </c>
      <c r="D14" s="1079">
        <v>197</v>
      </c>
      <c r="E14" s="1079"/>
      <c r="G14" s="736"/>
      <c r="I14" s="736">
        <v>0.1</v>
      </c>
      <c r="J14" s="736"/>
    </row>
    <row r="15" spans="1:10" ht="11.25" customHeight="1">
      <c r="A15" s="12"/>
      <c r="C15" s="324" t="s">
        <v>1074</v>
      </c>
      <c r="D15" s="1079">
        <v>132</v>
      </c>
      <c r="E15" s="1079"/>
      <c r="G15" s="736"/>
      <c r="I15" s="736">
        <v>0.1</v>
      </c>
      <c r="J15" s="736"/>
    </row>
    <row r="16" spans="1:10" ht="11.25" customHeight="1">
      <c r="A16" s="12"/>
      <c r="C16" s="324" t="s">
        <v>1075</v>
      </c>
      <c r="D16" s="1079">
        <v>65</v>
      </c>
      <c r="E16" s="1079"/>
      <c r="G16" s="736"/>
      <c r="H16" s="736"/>
      <c r="I16" s="736">
        <v>0.2</v>
      </c>
      <c r="J16" s="736"/>
    </row>
    <row r="17" spans="1:10" ht="11.25" customHeight="1">
      <c r="A17" s="12"/>
      <c r="C17" s="324" t="s">
        <v>1076</v>
      </c>
      <c r="D17" s="1079">
        <v>373</v>
      </c>
      <c r="E17" s="1079"/>
      <c r="G17" s="736"/>
      <c r="H17" s="736"/>
      <c r="I17" s="736">
        <v>0.5</v>
      </c>
      <c r="J17" s="736"/>
    </row>
    <row r="18" spans="1:10" ht="11.25" customHeight="1">
      <c r="A18" s="12"/>
      <c r="C18" s="324" t="s">
        <v>1077</v>
      </c>
      <c r="D18" s="1079">
        <v>7296</v>
      </c>
      <c r="E18" s="1079">
        <v>15</v>
      </c>
      <c r="F18" s="736">
        <v>0.2</v>
      </c>
      <c r="G18" s="736">
        <v>0.2</v>
      </c>
      <c r="H18" s="736">
        <v>0.4</v>
      </c>
      <c r="I18" s="736">
        <v>0.2</v>
      </c>
      <c r="J18" s="736"/>
    </row>
    <row r="19" spans="1:10" ht="11.25" customHeight="1">
      <c r="A19" s="12"/>
      <c r="C19" s="324" t="s">
        <v>1078</v>
      </c>
      <c r="D19" s="1079">
        <v>7823</v>
      </c>
      <c r="E19" s="1079">
        <v>48</v>
      </c>
      <c r="F19" s="736">
        <v>0.2</v>
      </c>
      <c r="G19" s="736">
        <v>0.4</v>
      </c>
      <c r="H19" s="736">
        <v>0.6</v>
      </c>
      <c r="I19" s="736">
        <v>0.4</v>
      </c>
      <c r="J19" s="736"/>
    </row>
    <row r="20" spans="1:10" ht="11.25" customHeight="1">
      <c r="A20" s="12"/>
      <c r="C20" s="324" t="s">
        <v>2068</v>
      </c>
      <c r="D20" s="1079">
        <v>15504</v>
      </c>
      <c r="E20" s="1079">
        <v>293</v>
      </c>
      <c r="F20" s="736">
        <v>0.2</v>
      </c>
      <c r="G20" s="736">
        <v>1.4000000000000001</v>
      </c>
      <c r="H20" s="736">
        <v>1.4000000000000001</v>
      </c>
      <c r="I20" s="736">
        <v>1.4000000000000001</v>
      </c>
      <c r="J20" s="736"/>
    </row>
    <row r="21" spans="1:10" ht="11.25" customHeight="1">
      <c r="A21" s="12"/>
      <c r="C21" s="324" t="s">
        <v>1080</v>
      </c>
      <c r="D21" s="1079">
        <v>11863</v>
      </c>
      <c r="E21" s="1079">
        <v>180</v>
      </c>
      <c r="F21" s="736">
        <v>0.2</v>
      </c>
      <c r="G21" s="736">
        <v>1.2</v>
      </c>
      <c r="H21" s="736">
        <v>1.2</v>
      </c>
      <c r="I21" s="736">
        <v>1.2</v>
      </c>
      <c r="J21" s="736"/>
    </row>
    <row r="22" spans="1:10" ht="11.25" customHeight="1">
      <c r="A22" s="12"/>
      <c r="C22" s="324" t="s">
        <v>2299</v>
      </c>
      <c r="D22" s="1079">
        <v>3641</v>
      </c>
      <c r="E22" s="1079">
        <v>113</v>
      </c>
      <c r="F22" s="736">
        <v>0.2</v>
      </c>
      <c r="G22" s="736">
        <v>2.1999999999999997</v>
      </c>
      <c r="H22" s="736">
        <v>2.1</v>
      </c>
      <c r="I22" s="736">
        <v>2.1999999999999997</v>
      </c>
      <c r="J22" s="736"/>
    </row>
    <row r="23" spans="1:10" ht="11.25" customHeight="1">
      <c r="A23" s="12"/>
      <c r="C23" s="324" t="s">
        <v>2069</v>
      </c>
      <c r="D23" s="1079">
        <v>8476</v>
      </c>
      <c r="E23" s="1079">
        <v>625</v>
      </c>
      <c r="F23" s="736">
        <v>0.2</v>
      </c>
      <c r="G23" s="736">
        <v>4.5</v>
      </c>
      <c r="H23" s="736">
        <v>3.9</v>
      </c>
      <c r="I23" s="736">
        <v>4.5</v>
      </c>
      <c r="J23" s="736"/>
    </row>
    <row r="24" spans="1:10" ht="11.25" customHeight="1">
      <c r="A24" s="12"/>
      <c r="C24" s="324" t="s">
        <v>2298</v>
      </c>
      <c r="D24" s="1079">
        <v>5751</v>
      </c>
      <c r="E24" s="1079">
        <v>322</v>
      </c>
      <c r="F24" s="736">
        <v>0.2</v>
      </c>
      <c r="G24" s="736">
        <v>3.4000000000000004</v>
      </c>
      <c r="H24" s="736">
        <v>3.2</v>
      </c>
      <c r="I24" s="736">
        <v>3.4000000000000004</v>
      </c>
      <c r="J24" s="736"/>
    </row>
    <row r="25" spans="1:10" ht="11.25" customHeight="1">
      <c r="A25" s="12"/>
      <c r="C25" s="324" t="s">
        <v>2297</v>
      </c>
      <c r="D25" s="1079">
        <v>2725</v>
      </c>
      <c r="E25" s="1079">
        <v>303</v>
      </c>
      <c r="F25" s="736">
        <v>0.2</v>
      </c>
      <c r="G25" s="736">
        <v>6.5</v>
      </c>
      <c r="H25" s="736">
        <v>6.6000000000000005</v>
      </c>
      <c r="I25" s="736">
        <v>6.5</v>
      </c>
      <c r="J25" s="736"/>
    </row>
    <row r="26" spans="1:10" ht="11.25" customHeight="1">
      <c r="A26" s="12"/>
      <c r="C26" s="324" t="s">
        <v>1181</v>
      </c>
      <c r="D26" s="1079">
        <v>1448</v>
      </c>
      <c r="E26" s="1079">
        <v>336</v>
      </c>
      <c r="F26" s="736">
        <v>0.2</v>
      </c>
      <c r="G26" s="736">
        <v>15.8</v>
      </c>
      <c r="H26" s="736">
        <v>17.7</v>
      </c>
      <c r="I26" s="736">
        <v>15.8</v>
      </c>
      <c r="J26" s="736"/>
    </row>
    <row r="27" spans="1:10" ht="11.25" customHeight="1">
      <c r="A27" s="12"/>
      <c r="C27" s="324" t="s">
        <v>2296</v>
      </c>
      <c r="D27" s="1079">
        <v>1088</v>
      </c>
      <c r="E27" s="1079">
        <v>231</v>
      </c>
      <c r="F27" s="736">
        <v>0.2</v>
      </c>
      <c r="G27" s="736">
        <v>10.9</v>
      </c>
      <c r="H27" s="736">
        <v>13.700000000000001</v>
      </c>
      <c r="I27" s="736">
        <v>10.9</v>
      </c>
      <c r="J27" s="736"/>
    </row>
    <row r="28" spans="1:10" ht="11.25" customHeight="1">
      <c r="A28" s="12"/>
      <c r="C28" s="324" t="s">
        <v>2295</v>
      </c>
      <c r="D28" s="1079">
        <v>218</v>
      </c>
      <c r="E28" s="1079">
        <v>47</v>
      </c>
      <c r="F28" s="736">
        <v>0.2</v>
      </c>
      <c r="G28" s="736">
        <v>22.7</v>
      </c>
      <c r="H28" s="736">
        <v>23.400000000000002</v>
      </c>
      <c r="I28" s="736">
        <v>22.7</v>
      </c>
      <c r="J28" s="736"/>
    </row>
    <row r="29" spans="1:10" ht="11.25" customHeight="1">
      <c r="A29" s="12"/>
      <c r="C29" s="324" t="s">
        <v>2294</v>
      </c>
      <c r="D29" s="1081">
        <v>142</v>
      </c>
      <c r="E29" s="1081">
        <v>58</v>
      </c>
      <c r="F29" s="736">
        <v>0.2</v>
      </c>
      <c r="G29" s="736">
        <v>33.4</v>
      </c>
      <c r="H29" s="736">
        <v>37.200000000000003</v>
      </c>
      <c r="I29" s="736">
        <v>33.4</v>
      </c>
      <c r="J29" s="736"/>
    </row>
    <row r="30" spans="1:10" ht="11.25" customHeight="1">
      <c r="A30" s="12"/>
      <c r="B30" s="885"/>
      <c r="C30" s="1830" t="s">
        <v>1182</v>
      </c>
      <c r="D30" s="1262">
        <v>1647</v>
      </c>
      <c r="E30" s="1262">
        <v>1543</v>
      </c>
      <c r="F30" s="1263">
        <v>0.2</v>
      </c>
      <c r="G30" s="1263">
        <v>90.3</v>
      </c>
      <c r="H30" s="1263">
        <v>100</v>
      </c>
      <c r="I30" s="1263">
        <v>90.3</v>
      </c>
      <c r="J30" s="736"/>
    </row>
    <row r="31" spans="1:10" ht="11.25" customHeight="1">
      <c r="A31" s="12"/>
      <c r="B31" s="31" t="s">
        <v>1183</v>
      </c>
      <c r="C31" s="324" t="s">
        <v>1073</v>
      </c>
      <c r="D31" s="1079">
        <v>4</v>
      </c>
      <c r="E31" s="1079"/>
      <c r="G31" s="736"/>
      <c r="H31" s="736">
        <v>0.1</v>
      </c>
      <c r="I31" s="736"/>
    </row>
    <row r="32" spans="1:10" ht="11.25" customHeight="1">
      <c r="A32" s="12"/>
      <c r="C32" s="324" t="s">
        <v>1074</v>
      </c>
      <c r="D32" s="1079">
        <v>2</v>
      </c>
      <c r="E32" s="1079"/>
      <c r="G32" s="736"/>
      <c r="H32" s="736">
        <v>0.1</v>
      </c>
      <c r="I32" s="736"/>
    </row>
    <row r="33" spans="1:9" ht="11.25" customHeight="1">
      <c r="A33" s="12"/>
      <c r="C33" s="324" t="s">
        <v>1075</v>
      </c>
      <c r="D33" s="1079">
        <v>2</v>
      </c>
      <c r="E33" s="1079"/>
      <c r="G33" s="736"/>
      <c r="H33" s="736">
        <v>0.1</v>
      </c>
      <c r="I33" s="736"/>
    </row>
    <row r="34" spans="1:9" ht="11.25" customHeight="1">
      <c r="A34" s="12"/>
      <c r="C34" s="324" t="s">
        <v>1076</v>
      </c>
      <c r="D34" s="1079">
        <v>3</v>
      </c>
      <c r="E34" s="1079"/>
      <c r="G34" s="736"/>
      <c r="H34" s="736">
        <v>0.2</v>
      </c>
      <c r="I34" s="736"/>
    </row>
    <row r="35" spans="1:9" ht="11.25" customHeight="1">
      <c r="A35" s="12"/>
      <c r="C35" s="324" t="s">
        <v>1077</v>
      </c>
      <c r="D35" s="1079">
        <v>25</v>
      </c>
      <c r="E35" s="1079"/>
      <c r="F35" s="736"/>
      <c r="G35" s="736">
        <v>0.8</v>
      </c>
      <c r="H35" s="736">
        <v>0.3</v>
      </c>
      <c r="I35" s="736">
        <v>0.8</v>
      </c>
    </row>
    <row r="36" spans="1:9" ht="11.25" customHeight="1">
      <c r="A36" s="12"/>
      <c r="C36" s="324" t="s">
        <v>1078</v>
      </c>
      <c r="D36" s="1079">
        <v>29</v>
      </c>
      <c r="E36" s="1079"/>
      <c r="F36" s="736"/>
      <c r="G36" s="736">
        <v>0</v>
      </c>
      <c r="H36" s="736">
        <v>0.6</v>
      </c>
      <c r="I36" s="736">
        <v>0</v>
      </c>
    </row>
    <row r="37" spans="1:9" ht="11.25" customHeight="1">
      <c r="A37" s="12"/>
      <c r="C37" s="324" t="s">
        <v>2068</v>
      </c>
      <c r="D37" s="1079">
        <v>60</v>
      </c>
      <c r="E37" s="1079">
        <v>1</v>
      </c>
      <c r="F37" s="736">
        <v>1.7000000000000002</v>
      </c>
      <c r="G37" s="736">
        <v>0.4</v>
      </c>
      <c r="H37" s="736">
        <v>0.8</v>
      </c>
      <c r="I37" s="736">
        <v>0.4</v>
      </c>
    </row>
    <row r="38" spans="1:9" ht="11.25" customHeight="1">
      <c r="A38" s="12"/>
      <c r="C38" s="324" t="s">
        <v>1080</v>
      </c>
      <c r="D38" s="1079">
        <v>52</v>
      </c>
      <c r="E38" s="1079">
        <v>1</v>
      </c>
      <c r="F38" s="736">
        <v>1.9</v>
      </c>
      <c r="G38" s="736">
        <v>0.6</v>
      </c>
      <c r="H38" s="736">
        <v>0.8</v>
      </c>
      <c r="I38" s="736">
        <v>0.6</v>
      </c>
    </row>
    <row r="39" spans="1:9" ht="11.25" customHeight="1">
      <c r="A39" s="12"/>
      <c r="C39" s="324" t="s">
        <v>2299</v>
      </c>
      <c r="D39" s="1079">
        <v>8</v>
      </c>
      <c r="E39" s="1079"/>
      <c r="F39" s="736"/>
      <c r="G39" s="736">
        <v>0</v>
      </c>
      <c r="H39" s="736">
        <v>2.1</v>
      </c>
      <c r="I39" s="736">
        <v>0</v>
      </c>
    </row>
    <row r="40" spans="1:9" ht="11.25" customHeight="1">
      <c r="A40" s="12"/>
      <c r="C40" s="324" t="s">
        <v>2069</v>
      </c>
      <c r="D40" s="1079">
        <v>18</v>
      </c>
      <c r="E40" s="1079"/>
      <c r="F40" s="736"/>
      <c r="G40" s="736">
        <v>2.2999999999999998</v>
      </c>
      <c r="H40" s="736">
        <v>3.3000000000000003</v>
      </c>
      <c r="I40" s="736">
        <v>2.2999999999999998</v>
      </c>
    </row>
    <row r="41" spans="1:9" ht="11.25" customHeight="1">
      <c r="A41" s="12"/>
      <c r="C41" s="324" t="s">
        <v>2298</v>
      </c>
      <c r="D41" s="1079">
        <v>16</v>
      </c>
      <c r="E41" s="1079"/>
      <c r="F41" s="736"/>
      <c r="G41" s="736">
        <v>1.0999999999999999</v>
      </c>
      <c r="H41" s="736">
        <v>3.3000000000000003</v>
      </c>
      <c r="I41" s="736">
        <v>1.0999999999999999</v>
      </c>
    </row>
    <row r="42" spans="1:9" ht="11.25" customHeight="1">
      <c r="A42" s="12"/>
      <c r="C42" s="324" t="s">
        <v>2297</v>
      </c>
      <c r="D42" s="1079">
        <v>2</v>
      </c>
      <c r="E42" s="1079"/>
      <c r="F42" s="736"/>
      <c r="G42" s="736">
        <v>5.3</v>
      </c>
      <c r="H42" s="736">
        <v>7.1</v>
      </c>
      <c r="I42" s="736">
        <v>5.3</v>
      </c>
    </row>
    <row r="43" spans="1:9" ht="11.25" customHeight="1">
      <c r="A43" s="12"/>
      <c r="C43" s="324" t="s">
        <v>1181</v>
      </c>
      <c r="D43" s="1079">
        <v>1</v>
      </c>
      <c r="E43" s="1079"/>
      <c r="F43" s="736"/>
      <c r="G43" s="736">
        <v>38.5</v>
      </c>
      <c r="H43" s="736">
        <v>13.900000000000002</v>
      </c>
      <c r="I43" s="736">
        <v>38.5</v>
      </c>
    </row>
    <row r="44" spans="1:9" ht="11.25" customHeight="1">
      <c r="A44" s="12"/>
      <c r="C44" s="324" t="s">
        <v>2296</v>
      </c>
      <c r="D44" s="1079">
        <v>1</v>
      </c>
      <c r="E44" s="1079"/>
      <c r="F44" s="736"/>
      <c r="G44" s="736">
        <v>33.300000000000004</v>
      </c>
      <c r="H44" s="736">
        <v>13.900000000000002</v>
      </c>
      <c r="I44" s="736">
        <v>33.300000000000004</v>
      </c>
    </row>
    <row r="45" spans="1:9" ht="11.25" customHeight="1">
      <c r="A45" s="12"/>
      <c r="C45" s="324" t="s">
        <v>2295</v>
      </c>
      <c r="D45" s="1079"/>
      <c r="E45" s="1079"/>
      <c r="F45" s="736"/>
      <c r="G45" s="736">
        <v>50</v>
      </c>
      <c r="H45" s="736"/>
      <c r="I45" s="736">
        <v>50</v>
      </c>
    </row>
    <row r="46" spans="1:9" ht="11.25" customHeight="1">
      <c r="A46" s="12"/>
      <c r="C46" s="324" t="s">
        <v>2294</v>
      </c>
      <c r="D46" s="1081"/>
      <c r="E46" s="1081"/>
      <c r="F46" s="736"/>
      <c r="G46" s="736"/>
      <c r="H46" s="736"/>
      <c r="I46" s="736"/>
    </row>
    <row r="47" spans="1:9" ht="11.25" customHeight="1">
      <c r="A47" s="12"/>
      <c r="B47" s="885"/>
      <c r="C47" s="1830" t="s">
        <v>1182</v>
      </c>
      <c r="D47" s="1262">
        <v>8</v>
      </c>
      <c r="E47" s="1262">
        <v>8</v>
      </c>
      <c r="F47" s="1263">
        <v>100</v>
      </c>
      <c r="G47" s="1263">
        <v>100</v>
      </c>
      <c r="H47" s="1263">
        <v>100</v>
      </c>
      <c r="I47" s="1263">
        <v>100</v>
      </c>
    </row>
    <row r="48" spans="1:9" ht="11.25" customHeight="1">
      <c r="A48" s="12"/>
      <c r="B48" s="31" t="s">
        <v>1184</v>
      </c>
      <c r="C48" s="324" t="s">
        <v>1073</v>
      </c>
      <c r="D48" s="1079">
        <v>1624</v>
      </c>
      <c r="E48" s="1079">
        <v>5</v>
      </c>
      <c r="F48" s="736">
        <v>0.3</v>
      </c>
      <c r="G48" s="736">
        <v>0.2</v>
      </c>
      <c r="H48" s="736">
        <v>0.1</v>
      </c>
      <c r="I48" s="736">
        <v>0.2</v>
      </c>
    </row>
    <row r="49" spans="1:9" ht="11.25" customHeight="1">
      <c r="A49" s="12"/>
      <c r="C49" s="324" t="s">
        <v>1074</v>
      </c>
      <c r="D49" s="1079">
        <v>254</v>
      </c>
      <c r="E49" s="1079">
        <v>3</v>
      </c>
      <c r="F49" s="736">
        <v>1.2</v>
      </c>
      <c r="G49" s="736">
        <v>0.3</v>
      </c>
      <c r="H49" s="736">
        <v>0.1</v>
      </c>
      <c r="I49" s="736">
        <v>0.3</v>
      </c>
    </row>
    <row r="50" spans="1:9" ht="11.25" customHeight="1">
      <c r="A50" s="12"/>
      <c r="C50" s="324" t="s">
        <v>1075</v>
      </c>
      <c r="D50" s="1079">
        <v>1370</v>
      </c>
      <c r="E50" s="1079">
        <v>2</v>
      </c>
      <c r="F50" s="736">
        <v>0.1</v>
      </c>
      <c r="G50" s="736">
        <v>0.1</v>
      </c>
      <c r="H50" s="736">
        <v>0.1</v>
      </c>
      <c r="I50" s="736">
        <v>0.1</v>
      </c>
    </row>
    <row r="51" spans="1:9" ht="11.25" customHeight="1">
      <c r="A51" s="12"/>
      <c r="C51" s="324" t="s">
        <v>1076</v>
      </c>
      <c r="D51" s="1079">
        <v>945</v>
      </c>
      <c r="E51" s="1079">
        <v>2</v>
      </c>
      <c r="F51" s="736">
        <v>0.2</v>
      </c>
      <c r="G51" s="736">
        <v>0.3</v>
      </c>
      <c r="H51" s="736">
        <v>0.2</v>
      </c>
      <c r="I51" s="736">
        <v>0.3</v>
      </c>
    </row>
    <row r="52" spans="1:9" ht="11.25" customHeight="1">
      <c r="A52" s="12"/>
      <c r="C52" s="324" t="s">
        <v>1077</v>
      </c>
      <c r="D52" s="1079">
        <v>2200</v>
      </c>
      <c r="E52" s="1079">
        <v>21</v>
      </c>
      <c r="F52" s="736">
        <v>1</v>
      </c>
      <c r="G52" s="736">
        <v>0.3</v>
      </c>
      <c r="H52" s="736">
        <v>0.4</v>
      </c>
      <c r="I52" s="736">
        <v>0.3</v>
      </c>
    </row>
    <row r="53" spans="1:9" ht="11.25" customHeight="1">
      <c r="A53" s="12"/>
      <c r="C53" s="324" t="s">
        <v>1078</v>
      </c>
      <c r="D53" s="1079">
        <v>1453</v>
      </c>
      <c r="E53" s="1079">
        <v>21</v>
      </c>
      <c r="F53" s="736">
        <v>1.4000000000000001</v>
      </c>
      <c r="G53" s="736">
        <v>0.5</v>
      </c>
      <c r="H53" s="736">
        <v>0.6</v>
      </c>
      <c r="I53" s="736">
        <v>0.5</v>
      </c>
    </row>
    <row r="54" spans="1:9" ht="11.25" customHeight="1">
      <c r="A54" s="12"/>
      <c r="C54" s="324" t="s">
        <v>2068</v>
      </c>
      <c r="D54" s="1079">
        <v>4583</v>
      </c>
      <c r="E54" s="1079">
        <v>161</v>
      </c>
      <c r="F54" s="736">
        <v>3.5000000000000004</v>
      </c>
      <c r="G54" s="736">
        <v>1.2</v>
      </c>
      <c r="H54" s="736">
        <v>1.3</v>
      </c>
      <c r="I54" s="736">
        <v>1.2</v>
      </c>
    </row>
    <row r="55" spans="1:9" ht="11.25" customHeight="1">
      <c r="A55" s="12"/>
      <c r="C55" s="324" t="s">
        <v>1080</v>
      </c>
      <c r="D55" s="1079">
        <v>3403</v>
      </c>
      <c r="E55" s="1079">
        <v>115</v>
      </c>
      <c r="F55" s="736">
        <v>3.4000000000000004</v>
      </c>
      <c r="G55" s="736">
        <v>1.0999999999999999</v>
      </c>
      <c r="H55" s="736">
        <v>1.0999999999999999</v>
      </c>
      <c r="I55" s="736">
        <v>1.0999999999999999</v>
      </c>
    </row>
    <row r="56" spans="1:9" ht="11.25" customHeight="1">
      <c r="A56" s="12"/>
      <c r="C56" s="324" t="s">
        <v>2299</v>
      </c>
      <c r="D56" s="1079">
        <v>1180</v>
      </c>
      <c r="E56" s="1079">
        <v>46</v>
      </c>
      <c r="F56" s="736">
        <v>3.9</v>
      </c>
      <c r="G56" s="736">
        <v>1.6</v>
      </c>
      <c r="H56" s="736">
        <v>2.1</v>
      </c>
      <c r="I56" s="736">
        <v>1.6</v>
      </c>
    </row>
    <row r="57" spans="1:9" ht="11.25" customHeight="1">
      <c r="A57" s="12"/>
      <c r="C57" s="324" t="s">
        <v>2069</v>
      </c>
      <c r="D57" s="1079">
        <v>3306</v>
      </c>
      <c r="E57" s="1079">
        <v>291</v>
      </c>
      <c r="F57" s="736">
        <v>8.7999999999999989</v>
      </c>
      <c r="G57" s="736">
        <v>3.4000000000000004</v>
      </c>
      <c r="H57" s="736">
        <v>4.5</v>
      </c>
      <c r="I57" s="736">
        <v>3.4000000000000004</v>
      </c>
    </row>
    <row r="58" spans="1:9" ht="11.25" customHeight="1">
      <c r="A58" s="12"/>
      <c r="C58" s="324" t="s">
        <v>2298</v>
      </c>
      <c r="D58" s="1079">
        <v>2104</v>
      </c>
      <c r="E58" s="1079">
        <v>147</v>
      </c>
      <c r="F58" s="736">
        <v>7.0000000000000009</v>
      </c>
      <c r="G58" s="736">
        <v>3</v>
      </c>
      <c r="H58" s="736">
        <v>3.5000000000000004</v>
      </c>
      <c r="I58" s="736">
        <v>3</v>
      </c>
    </row>
    <row r="59" spans="1:9" ht="11.25" customHeight="1">
      <c r="A59" s="12"/>
      <c r="C59" s="324" t="s">
        <v>2297</v>
      </c>
      <c r="D59" s="1079">
        <v>1202</v>
      </c>
      <c r="E59" s="1079">
        <v>144</v>
      </c>
      <c r="F59" s="736">
        <v>12</v>
      </c>
      <c r="G59" s="736">
        <v>4.1000000000000005</v>
      </c>
      <c r="H59" s="736">
        <v>6.7</v>
      </c>
      <c r="I59" s="736">
        <v>4.1000000000000005</v>
      </c>
    </row>
    <row r="60" spans="1:9" ht="11.25" customHeight="1">
      <c r="A60" s="12"/>
      <c r="C60" s="324" t="s">
        <v>1181</v>
      </c>
      <c r="D60" s="1079">
        <v>685</v>
      </c>
      <c r="E60" s="1079">
        <v>97</v>
      </c>
      <c r="F60" s="736">
        <v>14.2</v>
      </c>
      <c r="G60" s="736">
        <v>8.7999999999999989</v>
      </c>
      <c r="H60" s="736">
        <v>14.299999999999999</v>
      </c>
      <c r="I60" s="736">
        <v>8.7999999999999989</v>
      </c>
    </row>
    <row r="61" spans="1:9" ht="11.25" customHeight="1">
      <c r="A61" s="12"/>
      <c r="C61" s="324" t="s">
        <v>2296</v>
      </c>
      <c r="D61" s="1079">
        <v>501</v>
      </c>
      <c r="E61" s="1079">
        <v>60</v>
      </c>
      <c r="F61" s="736">
        <v>12</v>
      </c>
      <c r="G61" s="736">
        <v>8.5</v>
      </c>
      <c r="H61" s="736">
        <v>11.899999999999999</v>
      </c>
      <c r="I61" s="736">
        <v>8.5</v>
      </c>
    </row>
    <row r="62" spans="1:9" ht="11.25" customHeight="1">
      <c r="A62" s="12"/>
      <c r="C62" s="324" t="s">
        <v>2295</v>
      </c>
      <c r="D62" s="1079">
        <v>172</v>
      </c>
      <c r="E62" s="1079">
        <v>34</v>
      </c>
      <c r="F62" s="736">
        <v>19.8</v>
      </c>
      <c r="G62" s="736">
        <v>8.2000000000000011</v>
      </c>
      <c r="H62" s="736">
        <v>21</v>
      </c>
      <c r="I62" s="736">
        <v>8.2000000000000011</v>
      </c>
    </row>
    <row r="63" spans="1:9" ht="11.25" customHeight="1">
      <c r="A63" s="12"/>
      <c r="C63" s="324" t="s">
        <v>2294</v>
      </c>
      <c r="D63" s="1081">
        <v>12</v>
      </c>
      <c r="E63" s="1081">
        <v>3</v>
      </c>
      <c r="F63" s="736">
        <v>25</v>
      </c>
      <c r="G63" s="736">
        <v>12.6</v>
      </c>
      <c r="H63" s="736">
        <v>31.3</v>
      </c>
      <c r="I63" s="736">
        <v>12.6</v>
      </c>
    </row>
    <row r="64" spans="1:9" ht="11.25" customHeight="1">
      <c r="A64" s="12"/>
      <c r="B64" s="885"/>
      <c r="C64" s="1830" t="s">
        <v>1182</v>
      </c>
      <c r="D64" s="1262">
        <v>885</v>
      </c>
      <c r="E64" s="1262">
        <v>831</v>
      </c>
      <c r="F64" s="1263">
        <v>93.899999999999991</v>
      </c>
      <c r="G64" s="1263">
        <v>88.9</v>
      </c>
      <c r="H64" s="1263">
        <v>100</v>
      </c>
      <c r="I64" s="1263">
        <v>88.9</v>
      </c>
    </row>
    <row r="65" spans="1:9" ht="11.25" customHeight="1">
      <c r="A65" s="12"/>
      <c r="B65" s="31" t="s">
        <v>1185</v>
      </c>
      <c r="C65" s="324" t="s">
        <v>1073</v>
      </c>
      <c r="D65" s="1079"/>
      <c r="E65" s="1079"/>
      <c r="G65" s="736"/>
      <c r="I65" s="736"/>
    </row>
    <row r="66" spans="1:9" ht="11.25" customHeight="1">
      <c r="A66" s="12"/>
      <c r="C66" s="324" t="s">
        <v>1074</v>
      </c>
      <c r="D66" s="1079"/>
      <c r="E66" s="1079"/>
      <c r="G66" s="736"/>
      <c r="I66" s="736"/>
    </row>
    <row r="67" spans="1:9" ht="11.25" customHeight="1">
      <c r="A67" s="12"/>
      <c r="C67" s="324" t="s">
        <v>1075</v>
      </c>
      <c r="D67" s="1079"/>
      <c r="E67" s="1079"/>
      <c r="G67" s="736"/>
      <c r="H67" s="736"/>
      <c r="I67" s="736"/>
    </row>
    <row r="68" spans="1:9" ht="11.25" customHeight="1">
      <c r="A68" s="12"/>
      <c r="C68" s="324" t="s">
        <v>1076</v>
      </c>
      <c r="D68" s="1079">
        <v>39966</v>
      </c>
      <c r="E68" s="1079">
        <v>85</v>
      </c>
      <c r="F68" s="736">
        <v>0.2</v>
      </c>
      <c r="G68" s="736"/>
      <c r="H68" s="736">
        <v>0.2</v>
      </c>
      <c r="I68" s="736"/>
    </row>
    <row r="69" spans="1:9" ht="11.25" customHeight="1">
      <c r="A69" s="12"/>
      <c r="C69" s="324" t="s">
        <v>1077</v>
      </c>
      <c r="D69" s="1079">
        <v>145309</v>
      </c>
      <c r="E69" s="1079">
        <v>457</v>
      </c>
      <c r="F69" s="736">
        <v>0.3</v>
      </c>
      <c r="G69" s="736"/>
      <c r="H69" s="736">
        <v>0.3</v>
      </c>
      <c r="I69" s="736"/>
    </row>
    <row r="70" spans="1:9" ht="11.25" customHeight="1">
      <c r="A70" s="12"/>
      <c r="C70" s="324" t="s">
        <v>1078</v>
      </c>
      <c r="D70" s="1079">
        <v>112251</v>
      </c>
      <c r="E70" s="1079">
        <v>583</v>
      </c>
      <c r="F70" s="736">
        <v>0.5</v>
      </c>
      <c r="G70" s="736">
        <v>0.1</v>
      </c>
      <c r="H70" s="736">
        <v>0.6</v>
      </c>
      <c r="I70" s="736">
        <v>0.1</v>
      </c>
    </row>
    <row r="71" spans="1:9" ht="11.25" customHeight="1">
      <c r="A71" s="12"/>
      <c r="C71" s="324" t="s">
        <v>2068</v>
      </c>
      <c r="D71" s="1079">
        <v>96986</v>
      </c>
      <c r="E71" s="1079">
        <v>1355</v>
      </c>
      <c r="F71" s="736">
        <v>1.4000000000000001</v>
      </c>
      <c r="G71" s="736">
        <v>0.4</v>
      </c>
      <c r="H71" s="736">
        <v>1.3</v>
      </c>
      <c r="I71" s="736">
        <v>0.4</v>
      </c>
    </row>
    <row r="72" spans="1:9" ht="11.25" customHeight="1">
      <c r="A72" s="12"/>
      <c r="C72" s="324" t="s">
        <v>1080</v>
      </c>
      <c r="D72" s="1079">
        <v>90690</v>
      </c>
      <c r="E72" s="1079">
        <v>1265</v>
      </c>
      <c r="F72" s="736">
        <v>1.4000000000000001</v>
      </c>
      <c r="G72" s="736">
        <v>0.4</v>
      </c>
      <c r="H72" s="736">
        <v>1.3</v>
      </c>
      <c r="I72" s="736">
        <v>0.4</v>
      </c>
    </row>
    <row r="73" spans="1:9" ht="11.25" customHeight="1">
      <c r="A73" s="12"/>
      <c r="C73" s="324" t="s">
        <v>2299</v>
      </c>
      <c r="D73" s="1079">
        <v>6296</v>
      </c>
      <c r="E73" s="1079">
        <v>90</v>
      </c>
      <c r="F73" s="736">
        <v>1.4000000000000001</v>
      </c>
      <c r="G73" s="736">
        <v>0.3</v>
      </c>
      <c r="H73" s="736">
        <v>2.1</v>
      </c>
      <c r="I73" s="736">
        <v>0.3</v>
      </c>
    </row>
    <row r="74" spans="1:9" ht="11.25" customHeight="1">
      <c r="A74" s="12"/>
      <c r="C74" s="324" t="s">
        <v>2069</v>
      </c>
      <c r="D74" s="1079">
        <v>24694</v>
      </c>
      <c r="E74" s="1079">
        <v>1088</v>
      </c>
      <c r="F74" s="736">
        <v>4.3999999999999995</v>
      </c>
      <c r="G74" s="736">
        <v>1.7000000000000002</v>
      </c>
      <c r="H74" s="736">
        <v>3.4000000000000004</v>
      </c>
      <c r="I74" s="736">
        <v>1.7000000000000002</v>
      </c>
    </row>
    <row r="75" spans="1:9" ht="11.25" customHeight="1">
      <c r="A75" s="12"/>
      <c r="C75" s="324" t="s">
        <v>2298</v>
      </c>
      <c r="D75" s="1079">
        <v>22022</v>
      </c>
      <c r="E75" s="1079">
        <v>940</v>
      </c>
      <c r="F75" s="736">
        <v>4.3</v>
      </c>
      <c r="G75" s="736">
        <v>1.6</v>
      </c>
      <c r="H75" s="736">
        <v>3</v>
      </c>
      <c r="I75" s="736">
        <v>1.6</v>
      </c>
    </row>
    <row r="76" spans="1:9" ht="11.25" customHeight="1">
      <c r="A76" s="12"/>
      <c r="C76" s="324" t="s">
        <v>2297</v>
      </c>
      <c r="D76" s="1079">
        <v>2672</v>
      </c>
      <c r="E76" s="1079">
        <v>148</v>
      </c>
      <c r="F76" s="736">
        <v>5.5</v>
      </c>
      <c r="G76" s="736">
        <v>2.9000000000000004</v>
      </c>
      <c r="H76" s="736">
        <v>6.7</v>
      </c>
      <c r="I76" s="736">
        <v>2.9000000000000004</v>
      </c>
    </row>
    <row r="77" spans="1:9" ht="11.25" customHeight="1">
      <c r="A77" s="12"/>
      <c r="C77" s="324" t="s">
        <v>1181</v>
      </c>
      <c r="D77" s="1079">
        <v>976</v>
      </c>
      <c r="E77" s="1079">
        <v>80</v>
      </c>
      <c r="F77" s="736">
        <v>8.2000000000000011</v>
      </c>
      <c r="G77" s="736">
        <v>4</v>
      </c>
      <c r="H77" s="736">
        <v>13.8</v>
      </c>
      <c r="I77" s="736">
        <v>4</v>
      </c>
    </row>
    <row r="78" spans="1:9" ht="11.25" customHeight="1">
      <c r="A78" s="12"/>
      <c r="C78" s="324" t="s">
        <v>2296</v>
      </c>
      <c r="D78" s="1079">
        <v>919</v>
      </c>
      <c r="E78" s="1079">
        <v>63</v>
      </c>
      <c r="F78" s="736">
        <v>6.9</v>
      </c>
      <c r="G78" s="736">
        <v>2.9000000000000004</v>
      </c>
      <c r="H78" s="736">
        <v>13.100000000000001</v>
      </c>
      <c r="I78" s="736">
        <v>2.9000000000000004</v>
      </c>
    </row>
    <row r="79" spans="1:9" ht="11.25" customHeight="1">
      <c r="A79" s="12"/>
      <c r="C79" s="324" t="s">
        <v>2295</v>
      </c>
      <c r="D79" s="1079">
        <v>48</v>
      </c>
      <c r="E79" s="1079">
        <v>14</v>
      </c>
      <c r="F79" s="736">
        <v>29.2</v>
      </c>
      <c r="G79" s="736">
        <v>2.9000000000000004</v>
      </c>
      <c r="H79" s="736">
        <v>22.5</v>
      </c>
      <c r="I79" s="736">
        <v>2.9000000000000004</v>
      </c>
    </row>
    <row r="80" spans="1:9" ht="11.25" customHeight="1">
      <c r="A80" s="12"/>
      <c r="C80" s="324" t="s">
        <v>2294</v>
      </c>
      <c r="D80" s="1081">
        <v>9</v>
      </c>
      <c r="E80" s="1081">
        <v>3</v>
      </c>
      <c r="F80" s="736">
        <v>33.300000000000004</v>
      </c>
      <c r="G80" s="736">
        <v>34</v>
      </c>
      <c r="H80" s="736">
        <v>35.299999999999997</v>
      </c>
      <c r="I80" s="736">
        <v>34</v>
      </c>
    </row>
    <row r="81" spans="1:9" ht="11.25" customHeight="1">
      <c r="A81" s="12"/>
      <c r="B81" s="885"/>
      <c r="C81" s="1830" t="s">
        <v>1182</v>
      </c>
      <c r="D81" s="1262">
        <v>1370</v>
      </c>
      <c r="E81" s="1262">
        <v>1334</v>
      </c>
      <c r="F81" s="1263">
        <v>97.399999999999991</v>
      </c>
      <c r="G81" s="1263">
        <v>90.600000000000009</v>
      </c>
      <c r="H81" s="1263">
        <v>100</v>
      </c>
      <c r="I81" s="1263">
        <v>90.600000000000009</v>
      </c>
    </row>
    <row r="82" spans="1:9" ht="11.25" customHeight="1">
      <c r="A82" s="12"/>
      <c r="B82" s="31" t="s">
        <v>1186</v>
      </c>
      <c r="C82" s="324" t="s">
        <v>1073</v>
      </c>
      <c r="D82" s="1079">
        <v>17994</v>
      </c>
      <c r="E82" s="1079">
        <v>67</v>
      </c>
      <c r="F82" s="736">
        <v>0.4</v>
      </c>
      <c r="G82" s="736">
        <v>0.1</v>
      </c>
      <c r="H82" s="736">
        <v>0.1</v>
      </c>
      <c r="I82" s="736">
        <v>0.1</v>
      </c>
    </row>
    <row r="83" spans="1:9" ht="11.25" customHeight="1">
      <c r="A83" s="12"/>
      <c r="C83" s="324" t="s">
        <v>1074</v>
      </c>
      <c r="D83" s="1079"/>
      <c r="E83" s="1079"/>
      <c r="F83" s="736"/>
      <c r="G83" s="736"/>
      <c r="I83" s="736"/>
    </row>
    <row r="84" spans="1:9" ht="11.25" customHeight="1">
      <c r="A84" s="12"/>
      <c r="C84" s="324" t="s">
        <v>1075</v>
      </c>
      <c r="D84" s="1079">
        <v>17994</v>
      </c>
      <c r="E84" s="1079">
        <v>67</v>
      </c>
      <c r="F84" s="736">
        <v>0.4</v>
      </c>
      <c r="G84" s="736">
        <v>0.1</v>
      </c>
      <c r="H84" s="736">
        <v>0.1</v>
      </c>
      <c r="I84" s="736">
        <v>0.1</v>
      </c>
    </row>
    <row r="85" spans="1:9" ht="11.25" customHeight="1">
      <c r="A85" s="12"/>
      <c r="C85" s="324" t="s">
        <v>1076</v>
      </c>
      <c r="D85" s="1079">
        <v>1000193</v>
      </c>
      <c r="E85" s="1079">
        <v>1822</v>
      </c>
      <c r="F85" s="736">
        <v>0.2</v>
      </c>
      <c r="G85" s="736">
        <v>0.2</v>
      </c>
      <c r="H85" s="736">
        <v>0.2</v>
      </c>
      <c r="I85" s="736">
        <v>0.2</v>
      </c>
    </row>
    <row r="86" spans="1:9" ht="11.25" customHeight="1">
      <c r="A86" s="12"/>
      <c r="C86" s="324" t="s">
        <v>1077</v>
      </c>
      <c r="D86" s="1079">
        <v>85357</v>
      </c>
      <c r="E86" s="1079">
        <v>860</v>
      </c>
      <c r="F86" s="736">
        <v>1</v>
      </c>
      <c r="G86" s="736">
        <v>0.8</v>
      </c>
      <c r="H86" s="736">
        <v>0.4</v>
      </c>
      <c r="I86" s="736">
        <v>0.8</v>
      </c>
    </row>
    <row r="87" spans="1:9" ht="11.25" customHeight="1">
      <c r="A87" s="12"/>
      <c r="C87" s="324" t="s">
        <v>1078</v>
      </c>
      <c r="D87" s="1079">
        <v>35666</v>
      </c>
      <c r="E87" s="1079">
        <v>560</v>
      </c>
      <c r="F87" s="736">
        <v>1.6</v>
      </c>
      <c r="G87" s="736">
        <v>1.4000000000000001</v>
      </c>
      <c r="H87" s="736">
        <v>0.6</v>
      </c>
      <c r="I87" s="736">
        <v>1.4000000000000001</v>
      </c>
    </row>
    <row r="88" spans="1:9" ht="11.25" customHeight="1">
      <c r="A88" s="12"/>
      <c r="C88" s="324" t="s">
        <v>2068</v>
      </c>
      <c r="D88" s="1079">
        <v>63405</v>
      </c>
      <c r="E88" s="1079">
        <v>1406</v>
      </c>
      <c r="F88" s="736">
        <v>2.1999999999999997</v>
      </c>
      <c r="G88" s="736">
        <v>2.6</v>
      </c>
      <c r="H88" s="736">
        <v>1.3</v>
      </c>
      <c r="I88" s="736">
        <v>2.6</v>
      </c>
    </row>
    <row r="89" spans="1:9" ht="11.25" customHeight="1">
      <c r="A89" s="12"/>
      <c r="C89" s="324" t="s">
        <v>1080</v>
      </c>
      <c r="D89" s="1079">
        <v>55383</v>
      </c>
      <c r="E89" s="1079">
        <v>1255</v>
      </c>
      <c r="F89" s="736">
        <v>2.2999999999999998</v>
      </c>
      <c r="G89" s="736">
        <v>2.6</v>
      </c>
      <c r="H89" s="736">
        <v>1.2</v>
      </c>
      <c r="I89" s="736">
        <v>2.6</v>
      </c>
    </row>
    <row r="90" spans="1:9" ht="11.25" customHeight="1">
      <c r="A90" s="12"/>
      <c r="C90" s="324" t="s">
        <v>2299</v>
      </c>
      <c r="D90" s="1079">
        <v>8022</v>
      </c>
      <c r="E90" s="1079">
        <v>151</v>
      </c>
      <c r="F90" s="736">
        <v>1.9</v>
      </c>
      <c r="G90" s="736">
        <v>2.7</v>
      </c>
      <c r="H90" s="736">
        <v>2.1</v>
      </c>
      <c r="I90" s="736">
        <v>2.7</v>
      </c>
    </row>
    <row r="91" spans="1:9" ht="11.25" customHeight="1">
      <c r="A91" s="12"/>
      <c r="C91" s="324" t="s">
        <v>2069</v>
      </c>
      <c r="D91" s="1079">
        <v>61877</v>
      </c>
      <c r="E91" s="1079">
        <v>3309</v>
      </c>
      <c r="F91" s="736">
        <v>5.3</v>
      </c>
      <c r="G91" s="736">
        <v>5</v>
      </c>
      <c r="H91" s="736">
        <v>4.7</v>
      </c>
      <c r="I91" s="736">
        <v>5</v>
      </c>
    </row>
    <row r="92" spans="1:9" ht="11.25" customHeight="1">
      <c r="A92" s="12"/>
      <c r="C92" s="324" t="s">
        <v>2298</v>
      </c>
      <c r="D92" s="1079">
        <v>44534</v>
      </c>
      <c r="E92" s="1079">
        <v>2304</v>
      </c>
      <c r="F92" s="736">
        <v>5.2</v>
      </c>
      <c r="G92" s="736">
        <v>4.3</v>
      </c>
      <c r="H92" s="736">
        <v>3.4000000000000004</v>
      </c>
      <c r="I92" s="736">
        <v>4.3</v>
      </c>
    </row>
    <row r="93" spans="1:9" ht="11.25" customHeight="1">
      <c r="A93" s="12"/>
      <c r="C93" s="324" t="s">
        <v>2297</v>
      </c>
      <c r="D93" s="1079">
        <v>17343</v>
      </c>
      <c r="E93" s="1079">
        <v>1004.9999999999999</v>
      </c>
      <c r="F93" s="736">
        <v>5.8000000000000007</v>
      </c>
      <c r="G93" s="736">
        <v>7.7</v>
      </c>
      <c r="H93" s="736">
        <v>7.0000000000000009</v>
      </c>
      <c r="I93" s="736">
        <v>7.7</v>
      </c>
    </row>
    <row r="94" spans="1:9" ht="11.25" customHeight="1">
      <c r="A94" s="12"/>
      <c r="C94" s="324" t="s">
        <v>1181</v>
      </c>
      <c r="D94" s="1079">
        <v>19645</v>
      </c>
      <c r="E94" s="1079">
        <v>3585</v>
      </c>
      <c r="F94" s="736">
        <v>18.2</v>
      </c>
      <c r="G94" s="736">
        <v>21.6</v>
      </c>
      <c r="H94" s="736">
        <v>18</v>
      </c>
      <c r="I94" s="736">
        <v>21.6</v>
      </c>
    </row>
    <row r="95" spans="1:9" ht="11.25" customHeight="1">
      <c r="A95" s="12"/>
      <c r="C95" s="324" t="s">
        <v>2296</v>
      </c>
      <c r="D95" s="1079">
        <v>16845</v>
      </c>
      <c r="E95" s="1079">
        <v>3113</v>
      </c>
      <c r="F95" s="736">
        <v>18.5</v>
      </c>
      <c r="G95" s="736">
        <v>20.599999999999998</v>
      </c>
      <c r="H95" s="736">
        <v>15.1</v>
      </c>
      <c r="I95" s="736">
        <v>20.599999999999998</v>
      </c>
    </row>
    <row r="96" spans="1:9" ht="11.25" customHeight="1">
      <c r="A96" s="12"/>
      <c r="C96" s="324" t="s">
        <v>2295</v>
      </c>
      <c r="D96" s="1079">
        <v>1655</v>
      </c>
      <c r="E96" s="1079">
        <v>238</v>
      </c>
      <c r="F96" s="736">
        <v>14.399999999999999</v>
      </c>
      <c r="G96" s="736">
        <v>18.3</v>
      </c>
      <c r="H96" s="736">
        <v>23.9</v>
      </c>
      <c r="I96" s="736">
        <v>18.3</v>
      </c>
    </row>
    <row r="97" spans="1:9" ht="11.25" customHeight="1">
      <c r="A97" s="12"/>
      <c r="C97" s="324" t="s">
        <v>2294</v>
      </c>
      <c r="D97" s="1081">
        <v>1145</v>
      </c>
      <c r="E97" s="1081">
        <v>234</v>
      </c>
      <c r="F97" s="736">
        <v>20.399999999999999</v>
      </c>
      <c r="G97" s="736">
        <v>51.300000000000004</v>
      </c>
      <c r="H97" s="736">
        <v>36.6</v>
      </c>
      <c r="I97" s="736">
        <v>51.300000000000004</v>
      </c>
    </row>
    <row r="98" spans="1:9" ht="11.25" customHeight="1">
      <c r="A98" s="12"/>
      <c r="B98" s="885"/>
      <c r="C98" s="1830" t="s">
        <v>1182</v>
      </c>
      <c r="D98" s="1262">
        <v>15938</v>
      </c>
      <c r="E98" s="1262">
        <v>15179</v>
      </c>
      <c r="F98" s="1263">
        <v>95.199999999999989</v>
      </c>
      <c r="G98" s="1263">
        <v>89.3</v>
      </c>
      <c r="H98" s="1263">
        <v>100</v>
      </c>
      <c r="I98" s="1263">
        <v>89.3</v>
      </c>
    </row>
    <row r="99" spans="1:9" ht="11.25" customHeight="1">
      <c r="A99" s="12"/>
      <c r="C99" s="324"/>
      <c r="D99" s="1079"/>
      <c r="E99" s="1079"/>
    </row>
    <row r="100" spans="1:9" ht="11.25" customHeight="1">
      <c r="A100" s="12"/>
      <c r="B100" s="31" t="s">
        <v>1187</v>
      </c>
      <c r="C100" s="324" t="s">
        <v>1073</v>
      </c>
      <c r="D100" s="1079">
        <v>19819</v>
      </c>
      <c r="E100" s="1079">
        <v>72</v>
      </c>
      <c r="F100" s="736">
        <v>0.4</v>
      </c>
      <c r="G100" s="736">
        <v>0.1</v>
      </c>
      <c r="H100" s="736">
        <v>0.1</v>
      </c>
      <c r="I100" s="736">
        <v>0.1</v>
      </c>
    </row>
    <row r="101" spans="1:9" ht="11.25" customHeight="1">
      <c r="A101" s="12"/>
      <c r="C101" s="324" t="s">
        <v>1074</v>
      </c>
      <c r="D101" s="1079">
        <v>388</v>
      </c>
      <c r="E101" s="1079">
        <v>3</v>
      </c>
      <c r="F101" s="736">
        <v>0.8</v>
      </c>
      <c r="G101" s="736">
        <v>0.1</v>
      </c>
      <c r="H101" s="736">
        <v>0.1</v>
      </c>
      <c r="I101" s="736">
        <v>0.1</v>
      </c>
    </row>
    <row r="102" spans="1:9" ht="11.25" customHeight="1">
      <c r="A102" s="12"/>
      <c r="C102" s="324" t="s">
        <v>1075</v>
      </c>
      <c r="D102" s="1079">
        <v>19431</v>
      </c>
      <c r="E102" s="1079">
        <v>69</v>
      </c>
      <c r="F102" s="736">
        <v>0.4</v>
      </c>
      <c r="G102" s="736">
        <v>0.1</v>
      </c>
      <c r="H102" s="736">
        <v>0.1</v>
      </c>
      <c r="I102" s="736">
        <v>0.1</v>
      </c>
    </row>
    <row r="103" spans="1:9" ht="11.25" customHeight="1">
      <c r="A103" s="12"/>
      <c r="C103" s="324" t="s">
        <v>1076</v>
      </c>
      <c r="D103" s="1079">
        <v>1041480</v>
      </c>
      <c r="E103" s="1079">
        <v>1909</v>
      </c>
      <c r="F103" s="736">
        <v>0.2</v>
      </c>
      <c r="G103" s="736">
        <v>0.2</v>
      </c>
      <c r="H103" s="736">
        <v>0.2</v>
      </c>
      <c r="I103" s="736">
        <v>0.2</v>
      </c>
    </row>
    <row r="104" spans="1:9" ht="11.25" customHeight="1">
      <c r="A104" s="12"/>
      <c r="C104" s="324" t="s">
        <v>1077</v>
      </c>
      <c r="D104" s="1079">
        <v>240187</v>
      </c>
      <c r="E104" s="1079">
        <v>1353</v>
      </c>
      <c r="F104" s="736">
        <v>0.6</v>
      </c>
      <c r="G104" s="736">
        <v>0.5</v>
      </c>
      <c r="H104" s="736">
        <v>0.3</v>
      </c>
      <c r="I104" s="736">
        <v>0.5</v>
      </c>
    </row>
    <row r="105" spans="1:9" ht="11.25" customHeight="1">
      <c r="A105" s="12"/>
      <c r="C105" s="324" t="s">
        <v>1078</v>
      </c>
      <c r="D105" s="1079">
        <v>157222</v>
      </c>
      <c r="E105" s="1079">
        <v>1212</v>
      </c>
      <c r="F105" s="736">
        <v>0.8</v>
      </c>
      <c r="G105" s="736">
        <v>0.6</v>
      </c>
      <c r="H105" s="736">
        <v>0.6</v>
      </c>
      <c r="I105" s="736">
        <v>0.6</v>
      </c>
    </row>
    <row r="106" spans="1:9" ht="11.25" customHeight="1">
      <c r="A106" s="12"/>
      <c r="C106" s="324" t="s">
        <v>2068</v>
      </c>
      <c r="D106" s="1079">
        <v>180538</v>
      </c>
      <c r="E106" s="1079">
        <v>3216</v>
      </c>
      <c r="F106" s="736">
        <v>1.7999999999999998</v>
      </c>
      <c r="G106" s="736">
        <v>1.7000000000000002</v>
      </c>
      <c r="H106" s="736">
        <v>1.3</v>
      </c>
      <c r="I106" s="736">
        <v>1.7000000000000002</v>
      </c>
    </row>
    <row r="107" spans="1:9" ht="11.25" customHeight="1">
      <c r="A107" s="12"/>
      <c r="C107" s="324" t="s">
        <v>1080</v>
      </c>
      <c r="D107" s="1079">
        <v>161391</v>
      </c>
      <c r="E107" s="1079">
        <v>2816</v>
      </c>
      <c r="F107" s="736">
        <v>1.7000000000000002</v>
      </c>
      <c r="G107" s="736">
        <v>1.7000000000000002</v>
      </c>
      <c r="H107" s="736">
        <v>1.2</v>
      </c>
      <c r="I107" s="736">
        <v>1.7000000000000002</v>
      </c>
    </row>
    <row r="108" spans="1:9" ht="11.25" customHeight="1">
      <c r="A108" s="12"/>
      <c r="C108" s="324" t="s">
        <v>2299</v>
      </c>
      <c r="D108" s="1079">
        <v>19147</v>
      </c>
      <c r="E108" s="1079">
        <v>400</v>
      </c>
      <c r="F108" s="736">
        <v>2.1</v>
      </c>
      <c r="G108" s="736">
        <v>1.7999999999999998</v>
      </c>
      <c r="H108" s="736">
        <v>2.1</v>
      </c>
      <c r="I108" s="736">
        <v>1.7999999999999998</v>
      </c>
    </row>
    <row r="109" spans="1:9" ht="11.25" customHeight="1">
      <c r="A109" s="12"/>
      <c r="C109" s="324" t="s">
        <v>2069</v>
      </c>
      <c r="D109" s="1079">
        <v>98371</v>
      </c>
      <c r="E109" s="1079">
        <v>5313</v>
      </c>
      <c r="F109" s="736">
        <v>5.4</v>
      </c>
      <c r="G109" s="736">
        <v>4.3999999999999995</v>
      </c>
      <c r="H109" s="736">
        <v>4</v>
      </c>
      <c r="I109" s="736">
        <v>4.3999999999999995</v>
      </c>
    </row>
    <row r="110" spans="1:9" ht="11.25" customHeight="1">
      <c r="A110" s="12"/>
      <c r="C110" s="324" t="s">
        <v>2298</v>
      </c>
      <c r="D110" s="1079">
        <v>74427</v>
      </c>
      <c r="E110" s="1079">
        <v>3713</v>
      </c>
      <c r="F110" s="736">
        <v>5</v>
      </c>
      <c r="G110" s="736">
        <v>3.8</v>
      </c>
      <c r="H110" s="736">
        <v>3.2</v>
      </c>
      <c r="I110" s="736">
        <v>3.8</v>
      </c>
    </row>
    <row r="111" spans="1:9" ht="11.25" customHeight="1">
      <c r="A111" s="12"/>
      <c r="C111" s="324" t="s">
        <v>2297</v>
      </c>
      <c r="D111" s="1079">
        <v>23944</v>
      </c>
      <c r="E111" s="1079">
        <v>1600</v>
      </c>
      <c r="F111" s="736">
        <v>6.7</v>
      </c>
      <c r="G111" s="736">
        <v>6.9</v>
      </c>
      <c r="H111" s="736">
        <v>6.7</v>
      </c>
      <c r="I111" s="736">
        <v>6.9</v>
      </c>
    </row>
    <row r="112" spans="1:9" ht="11.25" customHeight="1">
      <c r="A112" s="12"/>
      <c r="C112" s="324" t="s">
        <v>1181</v>
      </c>
      <c r="D112" s="1079">
        <v>22755</v>
      </c>
      <c r="E112" s="1079">
        <v>4098</v>
      </c>
      <c r="F112" s="736">
        <v>18</v>
      </c>
      <c r="G112" s="736">
        <v>20.399999999999999</v>
      </c>
      <c r="H112" s="736">
        <v>15</v>
      </c>
      <c r="I112" s="736">
        <v>20.399999999999999</v>
      </c>
    </row>
    <row r="113" spans="1:9" ht="11.25" customHeight="1">
      <c r="A113" s="12"/>
      <c r="C113" s="324" t="s">
        <v>2296</v>
      </c>
      <c r="D113" s="1079">
        <v>19354</v>
      </c>
      <c r="E113" s="1079">
        <v>3467</v>
      </c>
      <c r="F113" s="736">
        <v>17.899999999999999</v>
      </c>
      <c r="G113" s="736">
        <v>19.600000000000001</v>
      </c>
      <c r="H113" s="736">
        <v>12.6</v>
      </c>
      <c r="I113" s="736">
        <v>19.600000000000001</v>
      </c>
    </row>
    <row r="114" spans="1:9" ht="11.25" customHeight="1">
      <c r="A114" s="12"/>
      <c r="C114" s="324" t="s">
        <v>2295</v>
      </c>
      <c r="D114" s="1079">
        <v>2093</v>
      </c>
      <c r="E114" s="1079">
        <v>333</v>
      </c>
      <c r="F114" s="736">
        <v>15.9</v>
      </c>
      <c r="G114" s="736">
        <v>15.7</v>
      </c>
      <c r="H114" s="736">
        <v>21.4</v>
      </c>
      <c r="I114" s="736">
        <v>15.7</v>
      </c>
    </row>
    <row r="115" spans="1:9" ht="11.25" customHeight="1">
      <c r="A115" s="12"/>
      <c r="C115" s="324" t="s">
        <v>2294</v>
      </c>
      <c r="D115" s="1081">
        <v>1308</v>
      </c>
      <c r="E115" s="1081">
        <v>298</v>
      </c>
      <c r="F115" s="736">
        <v>22.8</v>
      </c>
      <c r="G115" s="736">
        <v>45.4</v>
      </c>
      <c r="H115" s="736">
        <v>36.700000000000003</v>
      </c>
      <c r="I115" s="736">
        <v>45.4</v>
      </c>
    </row>
    <row r="116" spans="1:9" ht="11.25" customHeight="1">
      <c r="A116" s="12"/>
      <c r="B116" s="885"/>
      <c r="C116" s="1830" t="s">
        <v>1182</v>
      </c>
      <c r="D116" s="1262">
        <v>19848</v>
      </c>
      <c r="E116" s="1262">
        <v>18895</v>
      </c>
      <c r="F116" s="1263">
        <v>95.199999999999989</v>
      </c>
      <c r="G116" s="1263">
        <v>89.4</v>
      </c>
      <c r="H116" s="1263">
        <v>100</v>
      </c>
      <c r="I116" s="1263">
        <v>89.4</v>
      </c>
    </row>
    <row r="117" spans="1:9" ht="11.25" customHeight="1"/>
    <row r="118" spans="1:9" ht="11.25" customHeight="1"/>
    <row r="119" spans="1:9" ht="11.25" customHeight="1">
      <c r="D119" s="263"/>
      <c r="E119" s="263"/>
      <c r="F119" s="263"/>
      <c r="G119" s="263"/>
      <c r="H119" s="263"/>
      <c r="I119" s="263"/>
    </row>
  </sheetData>
  <mergeCells count="2">
    <mergeCell ref="B3:H3"/>
    <mergeCell ref="D10:E10"/>
  </mergeCells>
  <hyperlinks>
    <hyperlink ref="B3" location="Contents!A1" display="Back to index page" xr:uid="{F5C39850-A40E-4CED-AF0D-0F36AB73AF85}"/>
    <hyperlink ref="B3:H3" location="CONTENTS!A1" display="Back to contents page" xr:uid="{AEC47D7B-3F07-4FF3-B3D5-37B20AA477E4}"/>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8F8B-D4E8-40D3-9ED3-BEDADE4A4C47}">
  <sheetPr codeName="Sheet17">
    <tabColor rgb="FF007272"/>
  </sheetPr>
  <dimension ref="A1:M47"/>
  <sheetViews>
    <sheetView showGridLines="0" showRowColHeaders="0" zoomScaleNormal="100" workbookViewId="0"/>
  </sheetViews>
  <sheetFormatPr baseColWidth="10" defaultColWidth="11.42578125" defaultRowHeight="11.25"/>
  <cols>
    <col min="1" max="1" width="2.7109375" style="744" customWidth="1"/>
    <col min="2" max="2" width="4.85546875" style="747" customWidth="1"/>
    <col min="3" max="3" width="3.5703125" style="747" customWidth="1"/>
    <col min="4" max="4" width="35.42578125" style="744" customWidth="1"/>
    <col min="5" max="10" width="14.42578125" style="744" customWidth="1"/>
    <col min="11" max="16384" width="11.42578125" style="744"/>
  </cols>
  <sheetData>
    <row r="1" spans="2:13" s="745" customFormat="1" ht="11.25" customHeight="1">
      <c r="B1" s="7"/>
      <c r="C1" s="7"/>
      <c r="D1" s="7"/>
      <c r="E1" s="7"/>
      <c r="F1" s="8"/>
      <c r="G1" s="8"/>
      <c r="H1" s="8"/>
      <c r="I1" s="9"/>
      <c r="J1" s="9"/>
      <c r="K1" s="9"/>
      <c r="L1" s="10"/>
      <c r="M1" s="10"/>
    </row>
    <row r="2" spans="2:13" s="745" customFormat="1" ht="5.25" customHeight="1">
      <c r="B2" s="7"/>
      <c r="C2" s="7"/>
      <c r="D2" s="7"/>
      <c r="E2" s="7"/>
      <c r="F2" s="8"/>
      <c r="G2" s="8"/>
      <c r="H2" s="8"/>
      <c r="I2" s="9"/>
      <c r="J2" s="9"/>
      <c r="K2" s="10"/>
      <c r="L2" s="10"/>
      <c r="M2" s="10"/>
    </row>
    <row r="3" spans="2:13" s="746" customFormat="1" ht="12.75" customHeight="1">
      <c r="B3" s="1885" t="s">
        <v>269</v>
      </c>
      <c r="C3" s="1885"/>
      <c r="D3" s="1892"/>
      <c r="E3" s="1892"/>
      <c r="F3" s="1892"/>
      <c r="G3" s="1892"/>
      <c r="H3" s="1892"/>
      <c r="I3" s="1892"/>
      <c r="J3" s="1892"/>
      <c r="K3" s="12"/>
      <c r="L3" s="12"/>
      <c r="M3" s="12"/>
    </row>
    <row r="4" spans="2:13" s="745" customFormat="1" ht="5.25" customHeight="1">
      <c r="B4" s="7"/>
      <c r="C4" s="7"/>
      <c r="D4" s="7"/>
      <c r="E4" s="7"/>
      <c r="F4" s="8"/>
      <c r="G4" s="8"/>
      <c r="H4" s="8"/>
      <c r="I4" s="9"/>
      <c r="J4" s="9"/>
      <c r="K4" s="10"/>
      <c r="L4" s="7"/>
      <c r="M4" s="7"/>
    </row>
    <row r="5" spans="2:13" s="6" customFormat="1" ht="15.75" customHeight="1">
      <c r="B5" s="1815" t="s">
        <v>1188</v>
      </c>
      <c r="C5" s="14"/>
    </row>
    <row r="7" spans="2:13" ht="22.5" customHeight="1">
      <c r="B7" s="1851" t="s">
        <v>1869</v>
      </c>
      <c r="C7" s="1983"/>
      <c r="D7" s="1983"/>
      <c r="E7" s="1983"/>
      <c r="F7" s="1983"/>
      <c r="G7" s="1983"/>
      <c r="H7" s="1983"/>
      <c r="I7" s="1983"/>
      <c r="J7" s="1983"/>
    </row>
    <row r="8" spans="2:13" ht="11.25" customHeight="1">
      <c r="B8" s="255"/>
      <c r="C8" s="1385"/>
      <c r="D8" s="1385"/>
      <c r="E8" s="1385"/>
      <c r="F8" s="1385"/>
      <c r="G8" s="1385"/>
      <c r="H8" s="1385"/>
      <c r="I8" s="1385"/>
      <c r="J8" s="1385"/>
    </row>
    <row r="9" spans="2:13" ht="11.25" customHeight="1">
      <c r="B9" s="255"/>
      <c r="C9" s="1385"/>
      <c r="D9" s="1385"/>
      <c r="E9" s="1385"/>
      <c r="F9" s="1385"/>
      <c r="G9" s="1385"/>
      <c r="H9" s="1385"/>
      <c r="I9" s="1385"/>
      <c r="J9" s="1385"/>
    </row>
    <row r="10" spans="2:13" ht="11.25" customHeight="1">
      <c r="B10" s="1082" t="s">
        <v>2104</v>
      </c>
      <c r="C10" s="1011"/>
      <c r="D10" s="1144"/>
      <c r="E10" s="1119" t="s">
        <v>522</v>
      </c>
      <c r="F10" s="1013" t="s">
        <v>392</v>
      </c>
      <c r="G10" s="1013" t="s">
        <v>393</v>
      </c>
      <c r="H10" s="1013" t="s">
        <v>523</v>
      </c>
      <c r="I10" s="1013" t="s">
        <v>524</v>
      </c>
      <c r="J10" s="1134" t="s">
        <v>525</v>
      </c>
      <c r="K10" s="31"/>
      <c r="L10" s="31"/>
      <c r="M10" s="31"/>
    </row>
    <row r="11" spans="2:13">
      <c r="B11" s="544" t="s">
        <v>274</v>
      </c>
      <c r="C11" s="1391"/>
      <c r="D11" s="1392"/>
      <c r="E11" s="1392"/>
      <c r="F11" s="1392"/>
      <c r="G11" s="1392"/>
      <c r="H11" s="1392"/>
      <c r="I11" s="1392"/>
      <c r="J11" s="1392"/>
    </row>
    <row r="12" spans="2:13" ht="11.25" customHeight="1">
      <c r="B12" s="19" t="s">
        <v>1189</v>
      </c>
      <c r="C12" s="19"/>
      <c r="D12" s="31"/>
      <c r="E12" s="337" t="s">
        <v>1190</v>
      </c>
      <c r="F12" s="337" t="s">
        <v>1191</v>
      </c>
      <c r="G12" s="337" t="s">
        <v>388</v>
      </c>
      <c r="H12" s="337" t="s">
        <v>1044</v>
      </c>
      <c r="I12" s="337" t="s">
        <v>1045</v>
      </c>
      <c r="J12" s="337" t="s">
        <v>1061</v>
      </c>
      <c r="K12" s="31"/>
      <c r="L12" s="31"/>
      <c r="M12" s="31"/>
    </row>
    <row r="13" spans="2:13" ht="11.25" customHeight="1">
      <c r="B13" s="136" t="s">
        <v>1192</v>
      </c>
      <c r="C13" s="136"/>
      <c r="D13" s="765" t="s">
        <v>1193</v>
      </c>
      <c r="E13" s="140" t="s">
        <v>1049</v>
      </c>
      <c r="F13" s="140" t="s">
        <v>1049</v>
      </c>
      <c r="G13" s="140" t="s">
        <v>1067</v>
      </c>
      <c r="H13" s="140" t="s">
        <v>1194</v>
      </c>
      <c r="I13" s="140" t="s">
        <v>1053</v>
      </c>
      <c r="J13" s="140" t="s">
        <v>1060</v>
      </c>
      <c r="K13" s="31"/>
      <c r="L13" s="31"/>
      <c r="M13" s="31"/>
    </row>
    <row r="14" spans="2:13" ht="11.25" customHeight="1">
      <c r="B14" s="37">
        <v>1</v>
      </c>
      <c r="C14" s="12"/>
      <c r="D14" s="321" t="s">
        <v>1195</v>
      </c>
      <c r="E14" s="86">
        <v>8.0990999999999994E-2</v>
      </c>
      <c r="F14" s="86">
        <v>2.1206320000000001</v>
      </c>
      <c r="G14" s="1623">
        <v>50</v>
      </c>
      <c r="H14" s="86">
        <v>0.50511700000000004</v>
      </c>
      <c r="I14" s="86">
        <v>0.384849</v>
      </c>
      <c r="J14" s="752">
        <v>8.7000000000000001E-5</v>
      </c>
      <c r="K14" s="263"/>
      <c r="L14" s="31"/>
      <c r="M14" s="31"/>
    </row>
    <row r="15" spans="2:13" ht="11.25" customHeight="1">
      <c r="B15" s="37"/>
      <c r="C15" s="12"/>
      <c r="D15" s="321" t="s">
        <v>1196</v>
      </c>
      <c r="E15" s="86"/>
      <c r="F15" s="86"/>
      <c r="G15" s="1623">
        <v>70</v>
      </c>
      <c r="H15" s="86"/>
      <c r="I15" s="86"/>
      <c r="J15" s="752"/>
      <c r="K15" s="1622"/>
      <c r="L15" s="31"/>
      <c r="M15" s="31"/>
    </row>
    <row r="16" spans="2:13" ht="11.25" customHeight="1">
      <c r="B16" s="775">
        <v>2</v>
      </c>
      <c r="C16" s="771"/>
      <c r="D16" s="772" t="s">
        <v>1195</v>
      </c>
      <c r="E16" s="773"/>
      <c r="F16" s="773">
        <v>6.9999999999999999E-6</v>
      </c>
      <c r="G16" s="1624">
        <v>70</v>
      </c>
      <c r="H16" s="773">
        <v>3.0000000000000001E-6</v>
      </c>
      <c r="I16" s="773">
        <v>3.0000000000000001E-6</v>
      </c>
      <c r="J16" s="1627"/>
      <c r="K16" s="1622"/>
      <c r="L16" s="31"/>
      <c r="M16" s="31"/>
    </row>
    <row r="17" spans="1:13" ht="11.25" customHeight="1">
      <c r="B17" s="37"/>
      <c r="C17" s="12"/>
      <c r="D17" s="321" t="s">
        <v>1196</v>
      </c>
      <c r="E17" s="86">
        <v>312.62181700000002</v>
      </c>
      <c r="F17" s="86">
        <v>180.61301399999999</v>
      </c>
      <c r="G17" s="1623">
        <v>90</v>
      </c>
      <c r="H17" s="86">
        <v>402.92832399999998</v>
      </c>
      <c r="I17" s="86">
        <v>402.79355500000003</v>
      </c>
      <c r="J17" s="752">
        <v>0.74802199999999996</v>
      </c>
      <c r="K17" s="1622"/>
      <c r="L17" s="31"/>
      <c r="M17" s="31"/>
    </row>
    <row r="18" spans="1:13" ht="11.25" customHeight="1">
      <c r="B18" s="775">
        <v>3</v>
      </c>
      <c r="C18" s="771"/>
      <c r="D18" s="772" t="s">
        <v>1195</v>
      </c>
      <c r="E18" s="773">
        <v>0.20339699999999999</v>
      </c>
      <c r="F18" s="773">
        <v>0.2</v>
      </c>
      <c r="G18" s="1624">
        <v>114.99999999999999</v>
      </c>
      <c r="H18" s="773">
        <v>0.243397</v>
      </c>
      <c r="I18" s="773">
        <v>0.185444</v>
      </c>
      <c r="J18" s="1627">
        <v>2.1540000000000001E-3</v>
      </c>
      <c r="K18" s="1622"/>
      <c r="L18" s="31"/>
      <c r="M18" s="31"/>
    </row>
    <row r="19" spans="1:13" ht="11.25" customHeight="1">
      <c r="B19" s="37"/>
      <c r="C19" s="12"/>
      <c r="D19" s="321" t="s">
        <v>1196</v>
      </c>
      <c r="E19" s="86">
        <v>0.264044</v>
      </c>
      <c r="F19" s="86"/>
      <c r="G19" s="1623">
        <v>114.99999999999999</v>
      </c>
      <c r="H19" s="86">
        <v>0.264044</v>
      </c>
      <c r="I19" s="86">
        <v>0.20117499999999999</v>
      </c>
      <c r="J19" s="752">
        <v>1.5590000000000001E-3</v>
      </c>
      <c r="K19" s="1622"/>
      <c r="L19" s="31"/>
      <c r="M19" s="31"/>
    </row>
    <row r="20" spans="1:13" ht="11.25" customHeight="1">
      <c r="B20" s="775">
        <v>4</v>
      </c>
      <c r="C20" s="771"/>
      <c r="D20" s="772" t="s">
        <v>1195</v>
      </c>
      <c r="E20" s="774"/>
      <c r="F20" s="774"/>
      <c r="G20" s="1625">
        <v>250</v>
      </c>
      <c r="H20" s="774"/>
      <c r="I20" s="774"/>
      <c r="J20" s="1628"/>
      <c r="K20" s="1622"/>
      <c r="L20" s="31"/>
      <c r="M20" s="31"/>
    </row>
    <row r="21" spans="1:13" ht="11.25" customHeight="1">
      <c r="B21" s="37"/>
      <c r="C21" s="12"/>
      <c r="D21" s="321" t="s">
        <v>1196</v>
      </c>
      <c r="E21" s="83"/>
      <c r="F21" s="83"/>
      <c r="G21" s="1626">
        <v>250</v>
      </c>
      <c r="H21" s="83"/>
      <c r="I21" s="83"/>
      <c r="J21" s="1629"/>
      <c r="K21" s="1622"/>
      <c r="L21" s="31"/>
      <c r="M21" s="31"/>
    </row>
    <row r="22" spans="1:13" ht="11.25" customHeight="1">
      <c r="B22" s="775">
        <v>5</v>
      </c>
      <c r="C22" s="771"/>
      <c r="D22" s="772" t="s">
        <v>1195</v>
      </c>
      <c r="E22" s="774"/>
      <c r="F22" s="774"/>
      <c r="G22" s="774"/>
      <c r="H22" s="774"/>
      <c r="I22" s="774"/>
      <c r="J22" s="1628"/>
      <c r="K22" s="31"/>
      <c r="L22" s="31"/>
      <c r="M22" s="31"/>
    </row>
    <row r="23" spans="1:13" ht="11.25" customHeight="1">
      <c r="B23" s="1266"/>
      <c r="C23" s="769"/>
      <c r="D23" s="767" t="s">
        <v>1196</v>
      </c>
      <c r="E23" s="770"/>
      <c r="F23" s="770"/>
      <c r="G23" s="770"/>
      <c r="H23" s="770"/>
      <c r="I23" s="770"/>
      <c r="J23" s="1630"/>
      <c r="K23" s="31"/>
      <c r="L23" s="31"/>
      <c r="M23" s="31"/>
    </row>
    <row r="24" spans="1:13" ht="11.25" customHeight="1">
      <c r="B24" s="37" t="s">
        <v>463</v>
      </c>
      <c r="C24" s="12"/>
      <c r="D24" s="321" t="s">
        <v>1195</v>
      </c>
      <c r="E24" s="83">
        <v>0.28438799999999997</v>
      </c>
      <c r="F24" s="83">
        <v>2.3206389999999999</v>
      </c>
      <c r="G24" s="83"/>
      <c r="H24" s="83">
        <v>0.74851699999999999</v>
      </c>
      <c r="I24" s="83">
        <v>0.57029600000000003</v>
      </c>
      <c r="J24" s="1629">
        <v>2.2409999999999999E-3</v>
      </c>
      <c r="K24" s="31"/>
      <c r="L24" s="31"/>
      <c r="M24" s="31"/>
    </row>
    <row r="25" spans="1:13" ht="11.25" customHeight="1">
      <c r="B25" s="37"/>
      <c r="C25" s="12"/>
      <c r="D25" s="321" t="s">
        <v>1196</v>
      </c>
      <c r="E25" s="141">
        <v>312.88586099999998</v>
      </c>
      <c r="F25" s="141">
        <v>180.61301399999999</v>
      </c>
      <c r="G25" s="141"/>
      <c r="H25" s="141">
        <v>403.19236799999999</v>
      </c>
      <c r="I25" s="141">
        <v>402.99473</v>
      </c>
      <c r="J25" s="1631">
        <v>0.74958100000000005</v>
      </c>
      <c r="K25" s="31"/>
      <c r="L25" s="31"/>
      <c r="M25" s="31"/>
    </row>
    <row r="26" spans="1:13" ht="11.25" customHeight="1">
      <c r="B26" s="648"/>
      <c r="C26" s="648"/>
      <c r="D26" s="687"/>
      <c r="E26" s="31"/>
      <c r="F26" s="31"/>
      <c r="G26" s="31"/>
      <c r="H26" s="31"/>
      <c r="I26" s="31"/>
      <c r="J26" s="31"/>
      <c r="K26" s="31"/>
      <c r="L26" s="31"/>
      <c r="M26" s="31"/>
    </row>
    <row r="27" spans="1:13" ht="11.25" customHeight="1">
      <c r="A27" s="31"/>
      <c r="B27" s="12"/>
      <c r="C27" s="12"/>
      <c r="D27" s="31"/>
      <c r="E27" s="31"/>
      <c r="F27" s="31"/>
      <c r="G27" s="31"/>
      <c r="H27" s="58"/>
      <c r="I27" s="57"/>
      <c r="J27" s="6"/>
      <c r="K27" s="57"/>
      <c r="L27" s="57"/>
      <c r="M27" s="31"/>
    </row>
    <row r="28" spans="1:13" ht="11.25" customHeight="1">
      <c r="A28" s="31"/>
      <c r="B28" s="12"/>
      <c r="C28" s="12"/>
      <c r="D28" s="31"/>
      <c r="E28" s="31"/>
      <c r="F28" s="31"/>
      <c r="G28" s="31"/>
      <c r="H28" s="58"/>
      <c r="I28" s="57"/>
      <c r="J28" s="6"/>
      <c r="K28" s="57"/>
      <c r="L28" s="57"/>
      <c r="M28" s="31"/>
    </row>
    <row r="29" spans="1:13" ht="11.25" customHeight="1">
      <c r="A29" s="31"/>
      <c r="B29" s="12"/>
      <c r="C29" s="12"/>
      <c r="D29" s="31"/>
      <c r="E29" s="31"/>
      <c r="F29" s="31"/>
      <c r="G29" s="31"/>
      <c r="H29" s="23"/>
      <c r="I29" s="23"/>
      <c r="J29" s="6"/>
      <c r="K29" s="23"/>
      <c r="L29" s="23"/>
      <c r="M29" s="31"/>
    </row>
    <row r="30" spans="1:13" ht="11.25" customHeight="1">
      <c r="A30" s="31"/>
      <c r="B30" s="1082" t="s">
        <v>28</v>
      </c>
      <c r="C30" s="1144"/>
      <c r="D30" s="1144"/>
      <c r="E30" s="1119" t="s">
        <v>522</v>
      </c>
      <c r="F30" s="1013" t="s">
        <v>392</v>
      </c>
      <c r="G30" s="1013" t="s">
        <v>393</v>
      </c>
      <c r="H30" s="1013" t="s">
        <v>523</v>
      </c>
      <c r="I30" s="1013" t="s">
        <v>524</v>
      </c>
      <c r="J30" s="1134" t="s">
        <v>525</v>
      </c>
      <c r="K30" s="23"/>
      <c r="L30" s="60"/>
      <c r="M30" s="31"/>
    </row>
    <row r="31" spans="1:13" ht="11.25" customHeight="1">
      <c r="A31" s="31"/>
      <c r="B31" s="544" t="s">
        <v>274</v>
      </c>
      <c r="C31" s="1393"/>
      <c r="D31" s="1393"/>
      <c r="E31" s="749"/>
      <c r="F31" s="657"/>
      <c r="G31" s="657"/>
      <c r="H31" s="657"/>
      <c r="I31" s="657"/>
      <c r="J31" s="693"/>
      <c r="K31" s="23"/>
      <c r="L31" s="60"/>
      <c r="M31" s="31"/>
    </row>
    <row r="32" spans="1:13" ht="11.25" customHeight="1">
      <c r="A32" s="31"/>
      <c r="B32" s="19" t="s">
        <v>1189</v>
      </c>
      <c r="C32" s="19"/>
      <c r="D32" s="31"/>
      <c r="E32" s="337" t="s">
        <v>1190</v>
      </c>
      <c r="F32" s="337" t="s">
        <v>1191</v>
      </c>
      <c r="G32" s="337" t="s">
        <v>388</v>
      </c>
      <c r="H32" s="337" t="s">
        <v>1044</v>
      </c>
      <c r="I32" s="337" t="s">
        <v>1045</v>
      </c>
      <c r="J32" s="337" t="s">
        <v>1061</v>
      </c>
      <c r="K32" s="31"/>
      <c r="L32" s="31"/>
      <c r="M32" s="31"/>
    </row>
    <row r="33" spans="1:13" ht="11.25" customHeight="1">
      <c r="A33" s="31"/>
      <c r="B33" s="136" t="s">
        <v>1192</v>
      </c>
      <c r="C33" s="136"/>
      <c r="D33" s="765" t="s">
        <v>1193</v>
      </c>
      <c r="E33" s="140" t="s">
        <v>1049</v>
      </c>
      <c r="F33" s="140" t="s">
        <v>1049</v>
      </c>
      <c r="G33" s="140" t="s">
        <v>1067</v>
      </c>
      <c r="H33" s="140" t="s">
        <v>1194</v>
      </c>
      <c r="I33" s="140" t="s">
        <v>1053</v>
      </c>
      <c r="J33" s="140" t="s">
        <v>1060</v>
      </c>
      <c r="K33" s="31"/>
      <c r="L33" s="31"/>
      <c r="M33" s="31"/>
    </row>
    <row r="34" spans="1:13" ht="11.25" customHeight="1">
      <c r="A34" s="31"/>
      <c r="B34" s="12">
        <v>1</v>
      </c>
      <c r="C34" s="12"/>
      <c r="D34" s="321" t="s">
        <v>1195</v>
      </c>
      <c r="E34" s="86"/>
      <c r="F34" s="86"/>
      <c r="G34" s="86">
        <v>50</v>
      </c>
      <c r="H34" s="86"/>
      <c r="I34" s="86"/>
      <c r="J34" s="86"/>
      <c r="K34" s="31"/>
      <c r="L34" s="31"/>
      <c r="M34" s="31"/>
    </row>
    <row r="35" spans="1:13" ht="11.25" customHeight="1">
      <c r="A35" s="31"/>
      <c r="B35" s="12"/>
      <c r="C35" s="12"/>
      <c r="D35" s="321" t="s">
        <v>1196</v>
      </c>
      <c r="E35" s="86"/>
      <c r="F35" s="86"/>
      <c r="G35" s="86">
        <v>70</v>
      </c>
      <c r="H35" s="86"/>
      <c r="I35" s="86"/>
      <c r="J35" s="86"/>
      <c r="K35" s="31"/>
      <c r="L35" s="31"/>
      <c r="M35" s="31"/>
    </row>
    <row r="36" spans="1:13" ht="11.25" customHeight="1">
      <c r="A36" s="31"/>
      <c r="B36" s="771">
        <v>2</v>
      </c>
      <c r="C36" s="771"/>
      <c r="D36" s="772" t="s">
        <v>1195</v>
      </c>
      <c r="E36" s="773">
        <v>270.41772400000002</v>
      </c>
      <c r="F36" s="773">
        <v>120.274762</v>
      </c>
      <c r="G36" s="773">
        <v>70</v>
      </c>
      <c r="H36" s="773">
        <v>294.47067600000003</v>
      </c>
      <c r="I36" s="773">
        <v>281.49447300000003</v>
      </c>
      <c r="J36" s="1627">
        <v>0.61931499999999995</v>
      </c>
      <c r="K36" s="31"/>
      <c r="L36" s="31"/>
      <c r="M36" s="31"/>
    </row>
    <row r="37" spans="1:13" ht="11.25" customHeight="1">
      <c r="A37" s="31"/>
      <c r="B37" s="12"/>
      <c r="C37" s="12"/>
      <c r="D37" s="321" t="s">
        <v>1196</v>
      </c>
      <c r="E37" s="86">
        <v>8.6536580000000001</v>
      </c>
      <c r="F37" s="86">
        <v>6.0000000000000002E-6</v>
      </c>
      <c r="G37" s="86">
        <v>90</v>
      </c>
      <c r="H37" s="86">
        <v>8.6536609999999996</v>
      </c>
      <c r="I37" s="86">
        <v>8.5126779999999993</v>
      </c>
      <c r="J37" s="752">
        <v>1.4591E-2</v>
      </c>
      <c r="K37" s="31"/>
      <c r="L37" s="31"/>
      <c r="M37" s="31"/>
    </row>
    <row r="38" spans="1:13" ht="11.25" customHeight="1">
      <c r="A38" s="31"/>
      <c r="B38" s="771">
        <v>3</v>
      </c>
      <c r="C38" s="771"/>
      <c r="D38" s="772" t="s">
        <v>1195</v>
      </c>
      <c r="E38" s="773">
        <v>0.35900300000000002</v>
      </c>
      <c r="F38" s="773">
        <v>0.2</v>
      </c>
      <c r="G38" s="773">
        <v>115</v>
      </c>
      <c r="H38" s="773">
        <v>0.399003</v>
      </c>
      <c r="I38" s="773">
        <v>0.30399999999999999</v>
      </c>
      <c r="J38" s="1627">
        <v>4.2129999999999997E-3</v>
      </c>
      <c r="K38" s="31"/>
      <c r="L38" s="31"/>
      <c r="M38" s="31"/>
    </row>
    <row r="39" spans="1:13" ht="11.25" customHeight="1">
      <c r="A39" s="31"/>
      <c r="B39" s="12"/>
      <c r="C39" s="12"/>
      <c r="D39" s="321" t="s">
        <v>1196</v>
      </c>
      <c r="E39" s="86">
        <v>0.279306</v>
      </c>
      <c r="F39" s="86"/>
      <c r="G39" s="86">
        <v>115</v>
      </c>
      <c r="H39" s="86">
        <v>0.279306</v>
      </c>
      <c r="I39" s="86">
        <v>0.21280399999999999</v>
      </c>
      <c r="J39" s="752">
        <v>1.7149999999999999E-3</v>
      </c>
      <c r="K39" s="31"/>
      <c r="L39" s="31"/>
      <c r="M39" s="31"/>
    </row>
    <row r="40" spans="1:13" ht="11.25" customHeight="1">
      <c r="A40" s="31"/>
      <c r="B40" s="771">
        <v>4</v>
      </c>
      <c r="C40" s="771"/>
      <c r="D40" s="772" t="s">
        <v>1195</v>
      </c>
      <c r="E40" s="774"/>
      <c r="F40" s="774"/>
      <c r="G40" s="774">
        <v>250</v>
      </c>
      <c r="H40" s="774"/>
      <c r="I40" s="774"/>
      <c r="J40" s="1628"/>
      <c r="K40" s="31"/>
      <c r="L40" s="31"/>
      <c r="M40" s="31"/>
    </row>
    <row r="41" spans="1:13" ht="11.25" customHeight="1">
      <c r="A41" s="31"/>
      <c r="B41" s="12"/>
      <c r="C41" s="12"/>
      <c r="D41" s="321" t="s">
        <v>1196</v>
      </c>
      <c r="E41" s="83"/>
      <c r="F41" s="83"/>
      <c r="G41" s="83">
        <v>250</v>
      </c>
      <c r="H41" s="83"/>
      <c r="I41" s="83"/>
      <c r="J41" s="1629"/>
      <c r="K41" s="31"/>
      <c r="L41" s="31"/>
      <c r="M41" s="31"/>
    </row>
    <row r="42" spans="1:13" ht="11.25" customHeight="1">
      <c r="A42" s="31"/>
      <c r="B42" s="775">
        <v>5</v>
      </c>
      <c r="C42" s="771"/>
      <c r="D42" s="772" t="s">
        <v>1195</v>
      </c>
      <c r="E42" s="774"/>
      <c r="F42" s="774"/>
      <c r="G42" s="774"/>
      <c r="H42" s="774"/>
      <c r="I42" s="774"/>
      <c r="J42" s="1628"/>
      <c r="K42" s="31"/>
      <c r="L42" s="31"/>
      <c r="M42" s="31"/>
    </row>
    <row r="43" spans="1:13" ht="11.25" customHeight="1">
      <c r="A43" s="31"/>
      <c r="B43" s="768"/>
      <c r="C43" s="769"/>
      <c r="D43" s="767" t="s">
        <v>1196</v>
      </c>
      <c r="E43" s="770"/>
      <c r="F43" s="770"/>
      <c r="G43" s="770"/>
      <c r="H43" s="770"/>
      <c r="I43" s="770"/>
      <c r="J43" s="1630"/>
      <c r="K43" s="31"/>
      <c r="L43" s="31"/>
      <c r="M43" s="31"/>
    </row>
    <row r="44" spans="1:13" ht="11.25" customHeight="1">
      <c r="A44" s="31"/>
      <c r="B44" s="37" t="s">
        <v>463</v>
      </c>
      <c r="C44" s="12"/>
      <c r="D44" s="321" t="s">
        <v>1195</v>
      </c>
      <c r="E44" s="83">
        <v>270.77672699999999</v>
      </c>
      <c r="F44" s="83">
        <v>120.474762</v>
      </c>
      <c r="G44" s="83"/>
      <c r="H44" s="83">
        <v>294.86967900000002</v>
      </c>
      <c r="I44" s="83">
        <v>281.798473</v>
      </c>
      <c r="J44" s="1629">
        <v>0.62352799999999997</v>
      </c>
      <c r="K44" s="31"/>
      <c r="L44" s="31"/>
      <c r="M44" s="31"/>
    </row>
    <row r="45" spans="1:13" ht="11.25" customHeight="1">
      <c r="A45" s="31"/>
      <c r="B45" s="12"/>
      <c r="C45" s="12"/>
      <c r="D45" s="321" t="s">
        <v>1196</v>
      </c>
      <c r="E45" s="141">
        <v>8.9329640000000001</v>
      </c>
      <c r="F45" s="141">
        <v>6.0000000000000002E-6</v>
      </c>
      <c r="G45" s="141"/>
      <c r="H45" s="141">
        <v>8.9329669999999997</v>
      </c>
      <c r="I45" s="141">
        <v>8.7254819999999995</v>
      </c>
      <c r="J45" s="1631">
        <v>1.6306000000000001E-2</v>
      </c>
      <c r="K45" s="31"/>
      <c r="L45" s="31"/>
      <c r="M45" s="31"/>
    </row>
    <row r="46" spans="1:13" ht="11.25" customHeight="1">
      <c r="A46" s="31"/>
      <c r="B46" s="648"/>
      <c r="C46" s="648"/>
      <c r="D46" s="687"/>
      <c r="E46" s="31"/>
      <c r="F46" s="31"/>
      <c r="G46" s="31"/>
      <c r="H46" s="31"/>
      <c r="I46" s="31"/>
      <c r="J46" s="31"/>
      <c r="K46" s="31"/>
      <c r="L46" s="31"/>
      <c r="M46" s="31"/>
    </row>
    <row r="47" spans="1:13" ht="11.25" customHeight="1"/>
  </sheetData>
  <mergeCells count="2">
    <mergeCell ref="B3:J3"/>
    <mergeCell ref="B7:J7"/>
  </mergeCells>
  <hyperlinks>
    <hyperlink ref="B3" location="Contents!A1" display="Back to index page" xr:uid="{28F7AFED-1073-4315-ABF1-FCD8EE763DA8}"/>
  </hyperlinks>
  <pageMargins left="0.23622047244094491" right="0.23622047244094491"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41">
    <tabColor rgb="FF007272"/>
  </sheetPr>
  <dimension ref="A1:P70"/>
  <sheetViews>
    <sheetView showGridLines="0" showRowColHeaders="0" zoomScaleNormal="100" workbookViewId="0"/>
  </sheetViews>
  <sheetFormatPr baseColWidth="10" defaultColWidth="11.42578125" defaultRowHeight="11.25"/>
  <cols>
    <col min="1" max="1" width="2.7109375" style="19" customWidth="1"/>
    <col min="2" max="2" width="4.85546875" style="31" customWidth="1"/>
    <col min="3" max="3" width="40.85546875" style="31" customWidth="1"/>
    <col min="4" max="11" width="14.85546875" style="31" customWidth="1"/>
    <col min="12" max="16384" width="11.42578125" style="31"/>
  </cols>
  <sheetData>
    <row r="1" spans="1:13" s="10" customFormat="1" ht="11.25" customHeight="1">
      <c r="A1" s="7"/>
      <c r="B1" s="7"/>
      <c r="C1" s="7"/>
      <c r="D1" s="8"/>
      <c r="E1" s="8"/>
      <c r="F1" s="8"/>
      <c r="G1" s="8"/>
      <c r="H1" s="8"/>
      <c r="I1" s="8"/>
      <c r="J1" s="8"/>
      <c r="K1" s="8"/>
    </row>
    <row r="2" spans="1:13" s="10" customFormat="1" ht="5.25" customHeight="1">
      <c r="A2" s="7"/>
      <c r="B2" s="7"/>
      <c r="C2" s="7"/>
      <c r="D2" s="8"/>
      <c r="E2" s="8"/>
      <c r="F2" s="9"/>
      <c r="G2" s="9"/>
      <c r="H2" s="9"/>
    </row>
    <row r="3" spans="1:13" s="12" customFormat="1" ht="12.75" customHeight="1">
      <c r="A3" s="11"/>
      <c r="B3" s="1840" t="s">
        <v>269</v>
      </c>
      <c r="C3" s="1840"/>
      <c r="D3" s="1840"/>
      <c r="E3" s="1840"/>
      <c r="F3" s="1840"/>
      <c r="G3" s="1840"/>
      <c r="H3" s="1840"/>
    </row>
    <row r="4" spans="1:13" s="10" customFormat="1" ht="5.25" customHeight="1">
      <c r="A4" s="7"/>
      <c r="B4" s="7"/>
      <c r="C4" s="7"/>
      <c r="D4" s="8"/>
      <c r="E4" s="8"/>
      <c r="F4" s="9"/>
      <c r="G4" s="9"/>
      <c r="H4" s="9"/>
      <c r="J4" s="7"/>
      <c r="K4" s="7"/>
    </row>
    <row r="5" spans="1:13" s="6" customFormat="1" ht="15.75" customHeight="1">
      <c r="A5" s="13"/>
      <c r="B5" s="1815" t="s">
        <v>1197</v>
      </c>
    </row>
    <row r="6" spans="1:13" s="6" customFormat="1" ht="11.25" customHeight="1">
      <c r="A6" s="13"/>
      <c r="B6" s="14"/>
    </row>
    <row r="7" spans="1:13" s="6" customFormat="1" ht="33.75" customHeight="1">
      <c r="A7" s="13"/>
      <c r="B7" s="1970" t="s">
        <v>2187</v>
      </c>
      <c r="C7" s="1970"/>
      <c r="D7" s="1970"/>
      <c r="E7" s="1970"/>
      <c r="F7" s="1970"/>
      <c r="G7" s="1970"/>
      <c r="H7" s="1970"/>
      <c r="I7" s="1970"/>
      <c r="J7" s="1970"/>
      <c r="K7" s="1847"/>
    </row>
    <row r="8" spans="1:13" s="6" customFormat="1" ht="22.5" customHeight="1">
      <c r="A8" s="13"/>
      <c r="B8" s="1851" t="s">
        <v>2188</v>
      </c>
      <c r="C8" s="1851"/>
      <c r="D8" s="1851"/>
      <c r="E8" s="1851"/>
      <c r="F8" s="1851"/>
      <c r="G8" s="1851"/>
      <c r="H8" s="1851"/>
      <c r="I8" s="1851"/>
      <c r="J8" s="1851"/>
      <c r="K8" s="1985"/>
    </row>
    <row r="9" spans="1:13" s="6" customFormat="1" ht="11.25" customHeight="1">
      <c r="A9" s="13"/>
      <c r="B9" s="1848" t="s">
        <v>1870</v>
      </c>
      <c r="C9" s="1848"/>
      <c r="D9" s="1848"/>
      <c r="E9" s="1848"/>
      <c r="F9" s="1848"/>
      <c r="G9" s="1848"/>
      <c r="H9" s="1848"/>
      <c r="I9" s="1848"/>
      <c r="J9" s="1848"/>
    </row>
    <row r="10" spans="1:13" s="6" customFormat="1" ht="11.25" customHeight="1">
      <c r="A10" s="13"/>
      <c r="B10" s="319"/>
      <c r="C10" s="319"/>
      <c r="D10" s="319"/>
      <c r="E10" s="319"/>
      <c r="F10" s="319"/>
      <c r="G10" s="319"/>
      <c r="H10" s="319"/>
      <c r="I10" s="319"/>
      <c r="J10" s="319"/>
    </row>
    <row r="11" spans="1:13" ht="11.25" customHeight="1"/>
    <row r="12" spans="1:13" ht="11.25" customHeight="1">
      <c r="A12" s="16"/>
      <c r="B12" s="1984" t="s">
        <v>2104</v>
      </c>
      <c r="C12" s="1984"/>
      <c r="D12" s="806" t="s">
        <v>522</v>
      </c>
      <c r="E12" s="806" t="s">
        <v>392</v>
      </c>
      <c r="F12" s="806" t="s">
        <v>393</v>
      </c>
      <c r="G12" s="806" t="s">
        <v>523</v>
      </c>
      <c r="H12" s="806" t="s">
        <v>524</v>
      </c>
      <c r="I12" s="806" t="s">
        <v>525</v>
      </c>
      <c r="J12" s="806" t="s">
        <v>526</v>
      </c>
      <c r="K12" s="806" t="s">
        <v>527</v>
      </c>
    </row>
    <row r="13" spans="1:13" ht="11.25" customHeight="1">
      <c r="A13" s="16"/>
      <c r="B13" s="415"/>
      <c r="C13" s="415"/>
      <c r="D13" s="687"/>
      <c r="E13" s="687"/>
      <c r="F13" s="657"/>
      <c r="G13" s="337" t="s">
        <v>1198</v>
      </c>
      <c r="J13" s="657"/>
      <c r="K13" s="657"/>
    </row>
    <row r="14" spans="1:13" ht="11.25" customHeight="1">
      <c r="A14" s="16"/>
      <c r="B14" s="415"/>
      <c r="C14" s="415"/>
      <c r="D14" s="337" t="s">
        <v>1199</v>
      </c>
      <c r="E14" s="337" t="s">
        <v>1200</v>
      </c>
      <c r="G14" s="337" t="s">
        <v>1201</v>
      </c>
      <c r="H14" s="337" t="s">
        <v>801</v>
      </c>
      <c r="I14" s="337" t="s">
        <v>801</v>
      </c>
      <c r="J14" s="337"/>
      <c r="K14" s="337"/>
    </row>
    <row r="15" spans="1:13" ht="11.25" customHeight="1">
      <c r="A15" s="16"/>
      <c r="B15" s="1890" t="s">
        <v>274</v>
      </c>
      <c r="C15" s="1890"/>
      <c r="D15" s="337" t="s">
        <v>1202</v>
      </c>
      <c r="E15" s="581" t="s">
        <v>1203</v>
      </c>
      <c r="F15" s="337" t="s">
        <v>1204</v>
      </c>
      <c r="G15" s="581" t="s">
        <v>1205</v>
      </c>
      <c r="H15" s="337" t="s">
        <v>1206</v>
      </c>
      <c r="I15" s="337" t="s">
        <v>1207</v>
      </c>
      <c r="J15" s="581" t="s">
        <v>801</v>
      </c>
      <c r="K15" s="581" t="s">
        <v>441</v>
      </c>
    </row>
    <row r="16" spans="1:13" ht="11.25" customHeight="1">
      <c r="A16" s="12"/>
      <c r="B16" s="473" t="s">
        <v>506</v>
      </c>
      <c r="C16" s="474" t="s">
        <v>1208</v>
      </c>
      <c r="D16" s="688">
        <v>34.750743344196003</v>
      </c>
      <c r="E16" s="631">
        <v>87.019756480799998</v>
      </c>
      <c r="F16" s="689"/>
      <c r="G16" s="750">
        <v>1.4</v>
      </c>
      <c r="H16" s="690">
        <v>170.444012152656</v>
      </c>
      <c r="I16" s="691">
        <v>135.69326880846</v>
      </c>
      <c r="J16" s="691">
        <v>135.69326880846</v>
      </c>
      <c r="K16" s="691">
        <v>67.423763924648</v>
      </c>
      <c r="L16" s="3"/>
      <c r="M16" s="42"/>
    </row>
    <row r="17" spans="1:16" ht="11.25" customHeight="1">
      <c r="A17" s="12"/>
      <c r="B17" s="414" t="s">
        <v>1209</v>
      </c>
      <c r="C17" s="321" t="s">
        <v>1210</v>
      </c>
      <c r="D17" s="632">
        <v>142.454561195791</v>
      </c>
      <c r="E17" s="632">
        <v>173.62915585791399</v>
      </c>
      <c r="F17" s="94"/>
      <c r="G17" s="751">
        <v>1.4</v>
      </c>
      <c r="H17" s="86">
        <v>586.66039331924605</v>
      </c>
      <c r="I17" s="83">
        <v>436.472064875934</v>
      </c>
      <c r="J17" s="83">
        <v>436.472064875934</v>
      </c>
      <c r="K17" s="83">
        <v>310.27986880462697</v>
      </c>
      <c r="M17" s="42"/>
    </row>
    <row r="18" spans="1:16" ht="11.25" customHeight="1">
      <c r="A18" s="12"/>
      <c r="B18" s="414">
        <v>1</v>
      </c>
      <c r="C18" s="321" t="s">
        <v>1211</v>
      </c>
      <c r="D18" s="632">
        <v>5760.5137279999999</v>
      </c>
      <c r="E18" s="632">
        <v>4423.9519129999999</v>
      </c>
      <c r="F18" s="94"/>
      <c r="G18" s="751">
        <v>1.4</v>
      </c>
      <c r="H18" s="86">
        <v>16506.027275</v>
      </c>
      <c r="I18" s="83">
        <v>14258.251897</v>
      </c>
      <c r="J18" s="83">
        <v>14349.663209</v>
      </c>
      <c r="K18" s="83">
        <v>4140.946038</v>
      </c>
      <c r="M18" s="42"/>
    </row>
    <row r="19" spans="1:16" ht="11.25" customHeight="1">
      <c r="A19" s="12"/>
      <c r="B19" s="414">
        <v>2</v>
      </c>
      <c r="C19" s="321" t="s">
        <v>1212</v>
      </c>
      <c r="D19" s="95"/>
      <c r="E19" s="94"/>
      <c r="F19" s="86">
        <v>22509.237944</v>
      </c>
      <c r="G19" s="752">
        <v>1.4</v>
      </c>
      <c r="H19" s="86">
        <v>71604.898440000004</v>
      </c>
      <c r="I19" s="83">
        <v>31512.933120999998</v>
      </c>
      <c r="J19" s="83">
        <v>31378.503223</v>
      </c>
      <c r="K19" s="83">
        <v>13133.984551</v>
      </c>
    </row>
    <row r="20" spans="1:16" ht="11.25" customHeight="1">
      <c r="A20" s="12"/>
      <c r="B20" s="414" t="s">
        <v>1213</v>
      </c>
      <c r="C20" s="417" t="s">
        <v>1214</v>
      </c>
      <c r="D20" s="577"/>
      <c r="E20" s="578"/>
      <c r="F20" s="579"/>
      <c r="G20" s="578"/>
      <c r="H20" s="579"/>
      <c r="I20" s="580"/>
      <c r="J20" s="580"/>
      <c r="K20" s="580"/>
    </row>
    <row r="21" spans="1:16" ht="11.25" customHeight="1">
      <c r="A21" s="12"/>
      <c r="B21" s="414" t="s">
        <v>1215</v>
      </c>
      <c r="C21" s="417" t="s">
        <v>1216</v>
      </c>
      <c r="D21" s="577"/>
      <c r="E21" s="578"/>
      <c r="F21" s="579">
        <v>22509.237944</v>
      </c>
      <c r="G21" s="578"/>
      <c r="H21" s="579">
        <v>71604.898440000004</v>
      </c>
      <c r="I21" s="580">
        <v>31512.933120999998</v>
      </c>
      <c r="J21" s="580">
        <v>31378.503223</v>
      </c>
      <c r="K21" s="580">
        <v>13133.984551</v>
      </c>
    </row>
    <row r="22" spans="1:16" ht="11.25" customHeight="1">
      <c r="A22" s="12"/>
      <c r="B22" s="190" t="s">
        <v>1217</v>
      </c>
      <c r="C22" s="417" t="s">
        <v>1218</v>
      </c>
      <c r="D22" s="577"/>
      <c r="E22" s="578"/>
      <c r="F22" s="579"/>
      <c r="G22" s="578"/>
      <c r="H22" s="579"/>
      <c r="I22" s="580"/>
      <c r="J22" s="580"/>
      <c r="K22" s="580"/>
    </row>
    <row r="23" spans="1:16" ht="11.25" customHeight="1">
      <c r="A23" s="12"/>
      <c r="B23" s="190">
        <v>3</v>
      </c>
      <c r="C23" s="321" t="s">
        <v>1219</v>
      </c>
      <c r="D23" s="95"/>
      <c r="E23" s="94"/>
      <c r="F23" s="94"/>
      <c r="G23" s="94"/>
      <c r="H23" s="86"/>
      <c r="I23" s="83"/>
      <c r="J23" s="83"/>
      <c r="K23" s="83"/>
    </row>
    <row r="24" spans="1:16" ht="11.25" customHeight="1">
      <c r="A24" s="12"/>
      <c r="B24" s="414">
        <v>4</v>
      </c>
      <c r="C24" s="321" t="s">
        <v>1220</v>
      </c>
      <c r="D24" s="95"/>
      <c r="E24" s="94"/>
      <c r="F24" s="94"/>
      <c r="G24" s="94"/>
      <c r="H24" s="86">
        <v>294937.07520199998</v>
      </c>
      <c r="I24" s="83">
        <v>13805.614009999999</v>
      </c>
      <c r="J24" s="83">
        <v>13805.614009999999</v>
      </c>
      <c r="K24" s="83">
        <v>4883.4105589999999</v>
      </c>
    </row>
    <row r="25" spans="1:16" ht="11.25" customHeight="1">
      <c r="A25" s="12"/>
      <c r="B25" s="414">
        <v>5</v>
      </c>
      <c r="C25" s="321" t="s">
        <v>1221</v>
      </c>
      <c r="D25" s="258"/>
      <c r="E25" s="259"/>
      <c r="F25" s="259"/>
      <c r="G25" s="259"/>
      <c r="H25" s="391"/>
      <c r="I25" s="97"/>
      <c r="J25" s="97"/>
      <c r="K25" s="97"/>
    </row>
    <row r="26" spans="1:16" ht="11.25" customHeight="1">
      <c r="A26" s="12"/>
      <c r="B26" s="1145">
        <v>6</v>
      </c>
      <c r="C26" s="1146" t="s">
        <v>463</v>
      </c>
      <c r="D26" s="1147"/>
      <c r="E26" s="1148"/>
      <c r="F26" s="1148"/>
      <c r="G26" s="1148"/>
      <c r="H26" s="1149">
        <v>383805.10532247199</v>
      </c>
      <c r="I26" s="1149">
        <v>60148.964361684397</v>
      </c>
      <c r="J26" s="1150">
        <v>60105.945775684399</v>
      </c>
      <c r="K26" s="1150">
        <v>22536.044780729299</v>
      </c>
      <c r="L26" s="42"/>
    </row>
    <row r="27" spans="1:16" ht="11.25" customHeight="1">
      <c r="A27" s="12"/>
    </row>
    <row r="28" spans="1:16" ht="11.25" customHeight="1">
      <c r="A28" s="12"/>
      <c r="G28" s="3"/>
      <c r="H28" s="3"/>
      <c r="I28" s="3"/>
      <c r="J28" s="734"/>
    </row>
    <row r="29" spans="1:16" ht="11.25" customHeight="1">
      <c r="A29" s="12"/>
      <c r="B29" s="1984" t="s">
        <v>28</v>
      </c>
      <c r="C29" s="1984"/>
      <c r="D29" s="806" t="s">
        <v>522</v>
      </c>
      <c r="E29" s="806" t="s">
        <v>392</v>
      </c>
      <c r="F29" s="806" t="s">
        <v>393</v>
      </c>
      <c r="G29" s="806" t="s">
        <v>523</v>
      </c>
      <c r="H29" s="806" t="s">
        <v>524</v>
      </c>
      <c r="I29" s="806" t="s">
        <v>525</v>
      </c>
      <c r="J29" s="806" t="s">
        <v>526</v>
      </c>
      <c r="K29" s="806" t="s">
        <v>527</v>
      </c>
      <c r="L29" s="53"/>
    </row>
    <row r="30" spans="1:16" s="40" customFormat="1" ht="11.25" customHeight="1">
      <c r="A30" s="19"/>
      <c r="B30" s="495"/>
      <c r="C30" s="495"/>
      <c r="D30" s="1564"/>
      <c r="E30" s="1564"/>
      <c r="F30" s="1206"/>
      <c r="G30" s="330" t="s">
        <v>1198</v>
      </c>
      <c r="J30" s="1206"/>
      <c r="K30" s="1206"/>
      <c r="L30" s="1565"/>
      <c r="M30" s="586"/>
      <c r="N30" s="586"/>
      <c r="O30" s="586"/>
      <c r="P30" s="586"/>
    </row>
    <row r="31" spans="1:16" s="40" customFormat="1" ht="11.25" customHeight="1">
      <c r="A31" s="19"/>
      <c r="B31" s="495"/>
      <c r="C31" s="495"/>
      <c r="D31" s="330" t="s">
        <v>1199</v>
      </c>
      <c r="E31" s="330" t="s">
        <v>1200</v>
      </c>
      <c r="G31" s="330" t="s">
        <v>1201</v>
      </c>
      <c r="H31" s="330" t="s">
        <v>801</v>
      </c>
      <c r="I31" s="330" t="s">
        <v>801</v>
      </c>
      <c r="J31" s="330"/>
      <c r="K31" s="330"/>
      <c r="L31" s="1562"/>
      <c r="M31" s="586"/>
      <c r="N31" s="1563"/>
      <c r="O31" s="586"/>
      <c r="P31" s="586"/>
    </row>
    <row r="32" spans="1:16" s="40" customFormat="1" ht="11.25" customHeight="1">
      <c r="A32" s="19"/>
      <c r="B32" s="1894" t="s">
        <v>274</v>
      </c>
      <c r="C32" s="1894"/>
      <c r="D32" s="330" t="s">
        <v>1202</v>
      </c>
      <c r="E32" s="1560" t="s">
        <v>1203</v>
      </c>
      <c r="F32" s="330" t="s">
        <v>1204</v>
      </c>
      <c r="G32" s="1560" t="s">
        <v>1205</v>
      </c>
      <c r="H32" s="330" t="s">
        <v>1206</v>
      </c>
      <c r="I32" s="330" t="s">
        <v>1207</v>
      </c>
      <c r="J32" s="1560" t="s">
        <v>801</v>
      </c>
      <c r="K32" s="1560" t="s">
        <v>441</v>
      </c>
      <c r="L32" s="586"/>
      <c r="M32" s="586"/>
      <c r="N32" s="562"/>
      <c r="O32" s="586"/>
      <c r="P32" s="586"/>
    </row>
    <row r="33" spans="1:16" ht="15" customHeight="1">
      <c r="A33" s="12"/>
      <c r="B33" s="473" t="s">
        <v>506</v>
      </c>
      <c r="C33" s="474" t="s">
        <v>1208</v>
      </c>
      <c r="D33" s="688">
        <v>2.1034540000000001E-2</v>
      </c>
      <c r="E33" s="631">
        <v>0.1590448938</v>
      </c>
      <c r="F33" s="689"/>
      <c r="G33" s="750">
        <v>1.4</v>
      </c>
      <c r="H33" s="690">
        <v>0.2326657838</v>
      </c>
      <c r="I33" s="691">
        <v>0.20111397380000001</v>
      </c>
      <c r="J33" s="691">
        <v>0.20111397380000001</v>
      </c>
      <c r="K33" s="691">
        <v>7.0570350800000001E-2</v>
      </c>
      <c r="L33" s="6"/>
      <c r="M33" s="6"/>
      <c r="N33" s="50"/>
      <c r="O33" s="6"/>
      <c r="P33" s="6"/>
    </row>
    <row r="34" spans="1:16" ht="15">
      <c r="A34" s="12"/>
      <c r="B34" s="414" t="s">
        <v>1209</v>
      </c>
      <c r="C34" s="321" t="s">
        <v>1210</v>
      </c>
      <c r="D34" s="632">
        <v>79.46285486328</v>
      </c>
      <c r="E34" s="632">
        <v>161.743586101755</v>
      </c>
      <c r="F34" s="94"/>
      <c r="G34" s="751">
        <v>1.4</v>
      </c>
      <c r="H34" s="86">
        <v>511.66382351353502</v>
      </c>
      <c r="I34" s="83">
        <v>332.17370101461</v>
      </c>
      <c r="J34" s="83">
        <v>332.17370101461</v>
      </c>
      <c r="K34" s="83">
        <v>237.95004175855499</v>
      </c>
      <c r="L34" s="6"/>
      <c r="M34" s="6"/>
      <c r="N34" s="264"/>
      <c r="O34" s="6"/>
      <c r="P34" s="6"/>
    </row>
    <row r="35" spans="1:16" ht="14.25" customHeight="1">
      <c r="A35" s="12"/>
      <c r="B35" s="414">
        <v>1</v>
      </c>
      <c r="C35" s="321" t="s">
        <v>1211</v>
      </c>
      <c r="D35" s="632">
        <v>18221.480656</v>
      </c>
      <c r="E35" s="632">
        <v>7135.1413700000003</v>
      </c>
      <c r="F35" s="94"/>
      <c r="G35" s="751">
        <v>1.4</v>
      </c>
      <c r="H35" s="86">
        <v>38968.069280000003</v>
      </c>
      <c r="I35" s="83">
        <v>35499.270836000003</v>
      </c>
      <c r="J35" s="83">
        <v>35517.920896000003</v>
      </c>
      <c r="K35" s="83">
        <v>8650.6049070000008</v>
      </c>
      <c r="L35" s="6"/>
      <c r="M35" s="6"/>
      <c r="N35" s="50"/>
      <c r="O35" s="6"/>
      <c r="P35" s="6"/>
    </row>
    <row r="36" spans="1:16" ht="14.25" customHeight="1">
      <c r="A36" s="12"/>
      <c r="B36" s="414">
        <v>2</v>
      </c>
      <c r="C36" s="321" t="s">
        <v>1212</v>
      </c>
      <c r="D36" s="95"/>
      <c r="E36" s="94"/>
      <c r="F36" s="86">
        <v>19036.964434000001</v>
      </c>
      <c r="G36" s="752">
        <v>1.4</v>
      </c>
      <c r="H36" s="86">
        <v>49730.426023</v>
      </c>
      <c r="I36" s="83">
        <v>26651.750207000001</v>
      </c>
      <c r="J36" s="83">
        <v>26521.064187</v>
      </c>
      <c r="K36" s="83">
        <v>11472.784508000001</v>
      </c>
      <c r="L36" s="6"/>
      <c r="M36" s="6"/>
      <c r="N36" s="264"/>
      <c r="O36" s="6"/>
      <c r="P36" s="6"/>
    </row>
    <row r="37" spans="1:16" ht="11.25" customHeight="1">
      <c r="A37" s="12"/>
      <c r="B37" s="414" t="s">
        <v>1213</v>
      </c>
      <c r="C37" s="417" t="s">
        <v>1214</v>
      </c>
      <c r="D37" s="577"/>
      <c r="E37" s="578"/>
      <c r="F37" s="579"/>
      <c r="G37" s="578"/>
      <c r="H37" s="579"/>
      <c r="I37" s="580"/>
      <c r="J37" s="580"/>
      <c r="K37" s="580"/>
      <c r="L37" s="6"/>
      <c r="M37" s="6"/>
      <c r="N37" s="6"/>
      <c r="O37" s="6"/>
      <c r="P37" s="6"/>
    </row>
    <row r="38" spans="1:16" ht="11.25" customHeight="1">
      <c r="A38" s="12"/>
      <c r="B38" s="414" t="s">
        <v>1215</v>
      </c>
      <c r="C38" s="417" t="s">
        <v>1216</v>
      </c>
      <c r="D38" s="577"/>
      <c r="E38" s="578"/>
      <c r="F38" s="579">
        <v>19036.964434000001</v>
      </c>
      <c r="G38" s="578"/>
      <c r="H38" s="579">
        <v>49730.426023</v>
      </c>
      <c r="I38" s="580">
        <v>26651.750207000001</v>
      </c>
      <c r="J38" s="580">
        <v>26521.064187</v>
      </c>
      <c r="K38" s="580">
        <v>11472.784508000001</v>
      </c>
    </row>
    <row r="39" spans="1:16" ht="11.25" customHeight="1">
      <c r="A39" s="12"/>
      <c r="B39" s="190" t="s">
        <v>1217</v>
      </c>
      <c r="C39" s="417" t="s">
        <v>1218</v>
      </c>
      <c r="D39" s="577"/>
      <c r="E39" s="578"/>
      <c r="F39" s="579"/>
      <c r="G39" s="578"/>
      <c r="H39" s="579"/>
      <c r="I39" s="580"/>
      <c r="J39" s="580"/>
      <c r="K39" s="580"/>
    </row>
    <row r="40" spans="1:16" ht="11.25" customHeight="1">
      <c r="A40" s="12"/>
      <c r="B40" s="190">
        <v>3</v>
      </c>
      <c r="C40" s="321" t="s">
        <v>1219</v>
      </c>
      <c r="D40" s="95"/>
      <c r="E40" s="94"/>
      <c r="F40" s="94"/>
      <c r="G40" s="94"/>
      <c r="H40" s="86"/>
      <c r="I40" s="83"/>
      <c r="J40" s="83"/>
      <c r="K40" s="83"/>
    </row>
    <row r="41" spans="1:16" ht="11.25" customHeight="1">
      <c r="A41" s="12"/>
      <c r="B41" s="414">
        <v>4</v>
      </c>
      <c r="C41" s="321" t="s">
        <v>1220</v>
      </c>
      <c r="D41" s="95"/>
      <c r="E41" s="94"/>
      <c r="F41" s="94"/>
      <c r="G41" s="94"/>
      <c r="H41" s="86">
        <v>232084.420231</v>
      </c>
      <c r="I41" s="83">
        <v>10459.262323999999</v>
      </c>
      <c r="J41" s="83">
        <v>10459.262323000001</v>
      </c>
      <c r="K41" s="83">
        <v>4286.7037309999996</v>
      </c>
    </row>
    <row r="42" spans="1:16" ht="11.25" customHeight="1">
      <c r="A42" s="12"/>
      <c r="B42" s="414">
        <v>5</v>
      </c>
      <c r="C42" s="321" t="s">
        <v>1221</v>
      </c>
      <c r="D42" s="258"/>
      <c r="E42" s="259"/>
      <c r="F42" s="259"/>
      <c r="G42" s="259"/>
      <c r="H42" s="391"/>
      <c r="I42" s="97"/>
      <c r="J42" s="97"/>
      <c r="K42" s="97"/>
    </row>
    <row r="43" spans="1:16" ht="11.25" customHeight="1">
      <c r="A43" s="12"/>
      <c r="B43" s="1145">
        <v>6</v>
      </c>
      <c r="C43" s="1146" t="s">
        <v>463</v>
      </c>
      <c r="D43" s="1147"/>
      <c r="E43" s="1148"/>
      <c r="F43" s="1148"/>
      <c r="G43" s="1148"/>
      <c r="H43" s="1149">
        <v>321294.81202329701</v>
      </c>
      <c r="I43" s="1149">
        <v>72942.658181988401</v>
      </c>
      <c r="J43" s="1150">
        <v>72830.6222209884</v>
      </c>
      <c r="K43" s="1150">
        <v>24648.113758109401</v>
      </c>
    </row>
    <row r="44" spans="1:16" ht="11.25" customHeight="1">
      <c r="A44" s="12"/>
    </row>
    <row r="45" spans="1:16" ht="11.25" customHeight="1">
      <c r="A45" s="12"/>
    </row>
    <row r="46" spans="1:16" ht="11.25" customHeight="1"/>
    <row r="47" spans="1:16" ht="11.25" customHeight="1"/>
    <row r="48" spans="1:16" ht="11.25" customHeight="1"/>
    <row r="49" spans="1:1" ht="11.25" customHeight="1"/>
    <row r="50" spans="1:1" ht="11.25" customHeight="1"/>
    <row r="51" spans="1:1" ht="11.25" customHeight="1"/>
    <row r="52" spans="1:1" ht="11.25" customHeight="1">
      <c r="A52" s="21"/>
    </row>
    <row r="53" spans="1:1" ht="11.25" customHeight="1">
      <c r="A53" s="21"/>
    </row>
    <row r="54" spans="1:1" ht="11.25" customHeight="1">
      <c r="A54" s="22"/>
    </row>
    <row r="55" spans="1:1" ht="11.25" customHeight="1">
      <c r="A55" s="12"/>
    </row>
    <row r="56" spans="1:1" ht="11.25" customHeight="1">
      <c r="A56" s="12"/>
    </row>
    <row r="57" spans="1:1" ht="11.25" customHeight="1">
      <c r="A57" s="12"/>
    </row>
    <row r="58" spans="1:1" ht="11.25" customHeight="1">
      <c r="A58" s="12"/>
    </row>
    <row r="59" spans="1:1" ht="11.25" customHeight="1">
      <c r="A59" s="12"/>
    </row>
    <row r="60" spans="1:1" ht="11.25" customHeight="1">
      <c r="A60" s="12"/>
    </row>
    <row r="61" spans="1:1" ht="11.25" customHeight="1">
      <c r="A61" s="12"/>
    </row>
    <row r="62" spans="1:1" ht="11.25" customHeight="1">
      <c r="A62" s="12"/>
    </row>
    <row r="63" spans="1:1" ht="11.25" customHeight="1">
      <c r="A63" s="24"/>
    </row>
    <row r="64" spans="1:1" ht="11.25" customHeight="1">
      <c r="A64" s="24"/>
    </row>
    <row r="65" spans="1:1" ht="11.25" customHeight="1">
      <c r="A65" s="24"/>
    </row>
    <row r="66" spans="1:1" ht="11.25" customHeight="1">
      <c r="A66" s="24"/>
    </row>
    <row r="67" spans="1:1">
      <c r="A67" s="24"/>
    </row>
    <row r="68" spans="1:1">
      <c r="A68" s="24"/>
    </row>
    <row r="69" spans="1:1">
      <c r="A69" s="24"/>
    </row>
    <row r="70" spans="1:1">
      <c r="A70" s="24"/>
    </row>
  </sheetData>
  <mergeCells count="8">
    <mergeCell ref="B32:C32"/>
    <mergeCell ref="B3:H3"/>
    <mergeCell ref="B12:C12"/>
    <mergeCell ref="B15:C15"/>
    <mergeCell ref="B29:C29"/>
    <mergeCell ref="B9:J9"/>
    <mergeCell ref="B7:K7"/>
    <mergeCell ref="B8:K8"/>
  </mergeCells>
  <hyperlinks>
    <hyperlink ref="B3" location="Contents!A1" display="Back to index page" xr:uid="{00000000-0004-0000-2200-000000000000}"/>
    <hyperlink ref="B3:H3" location="CONTENTS!A1" display="Back to contents page" xr:uid="{00000000-0004-0000-22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42">
    <tabColor rgb="FF007272"/>
  </sheetPr>
  <dimension ref="A1:L92"/>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67.7109375" style="31" customWidth="1"/>
    <col min="4" max="5" width="14.28515625" style="31" customWidth="1"/>
    <col min="6" max="6" width="2.42578125" style="31" customWidth="1"/>
    <col min="7" max="8" width="14.28515625" style="31" customWidth="1"/>
    <col min="9" max="9" width="131.140625" style="31" customWidth="1"/>
    <col min="10" max="16384" width="11.42578125" style="31"/>
  </cols>
  <sheetData>
    <row r="1" spans="1:12" s="10" customFormat="1" ht="11.25" customHeight="1">
      <c r="B1" s="7"/>
      <c r="C1" s="7"/>
      <c r="D1" s="7"/>
      <c r="E1" s="8"/>
      <c r="F1" s="8"/>
      <c r="G1" s="8"/>
      <c r="H1" s="9"/>
      <c r="I1" s="9"/>
      <c r="J1" s="9"/>
    </row>
    <row r="2" spans="1:12" s="10" customFormat="1" ht="5.25" customHeight="1">
      <c r="B2" s="7"/>
      <c r="C2" s="7"/>
      <c r="D2" s="7"/>
      <c r="E2" s="8"/>
      <c r="F2" s="8"/>
      <c r="G2" s="8"/>
      <c r="H2" s="9"/>
      <c r="I2" s="9"/>
    </row>
    <row r="3" spans="1:12" s="12" customFormat="1" ht="12.75" customHeight="1">
      <c r="B3" s="1885" t="s">
        <v>269</v>
      </c>
      <c r="C3" s="1892"/>
      <c r="D3" s="1892"/>
      <c r="E3" s="1892"/>
      <c r="F3" s="1892"/>
      <c r="G3" s="1892"/>
      <c r="H3" s="1892"/>
      <c r="I3" s="1892"/>
    </row>
    <row r="4" spans="1:12" s="10" customFormat="1" ht="5.25" customHeight="1">
      <c r="B4" s="7"/>
      <c r="C4" s="7"/>
      <c r="D4" s="7"/>
      <c r="E4" s="8"/>
      <c r="F4" s="8"/>
      <c r="G4" s="8"/>
      <c r="H4" s="9"/>
      <c r="I4" s="9"/>
      <c r="K4" s="7"/>
      <c r="L4" s="7"/>
    </row>
    <row r="5" spans="1:12" s="6" customFormat="1" ht="15.75" customHeight="1">
      <c r="B5" s="1815" t="s">
        <v>1222</v>
      </c>
    </row>
    <row r="6" spans="1:12" s="6" customFormat="1" ht="11.25" customHeight="1">
      <c r="B6" s="13"/>
      <c r="C6" s="14"/>
    </row>
    <row r="7" spans="1:12" s="6" customFormat="1" ht="45" customHeight="1">
      <c r="A7" s="324"/>
      <c r="B7" s="1955" t="s">
        <v>1877</v>
      </c>
      <c r="C7" s="1955"/>
      <c r="D7" s="1955"/>
      <c r="E7" s="1955"/>
      <c r="F7" s="1955"/>
      <c r="G7" s="1955"/>
      <c r="H7" s="1955"/>
    </row>
    <row r="8" spans="1:12" s="6" customFormat="1" ht="11.25" customHeight="1">
      <c r="A8" s="324"/>
      <c r="B8" s="1471"/>
      <c r="C8" s="1471"/>
      <c r="D8" s="1471"/>
      <c r="E8" s="1471"/>
      <c r="F8" s="1471"/>
      <c r="G8" s="1471"/>
      <c r="H8" s="1471"/>
    </row>
    <row r="9" spans="1:12" ht="11.25" customHeight="1"/>
    <row r="10" spans="1:12" ht="11.25" customHeight="1">
      <c r="B10" s="16"/>
      <c r="D10" s="337" t="s">
        <v>801</v>
      </c>
      <c r="E10" s="337" t="s">
        <v>441</v>
      </c>
      <c r="F10" s="337"/>
      <c r="G10" s="337" t="s">
        <v>801</v>
      </c>
      <c r="H10" s="337" t="s">
        <v>441</v>
      </c>
    </row>
    <row r="11" spans="1:12" ht="11.25" customHeight="1">
      <c r="B11" s="1987" t="s">
        <v>274</v>
      </c>
      <c r="C11" s="1934"/>
      <c r="D11" s="77" t="s">
        <v>2104</v>
      </c>
      <c r="E11" s="77" t="s">
        <v>2104</v>
      </c>
      <c r="F11" s="77"/>
      <c r="G11" s="77" t="s">
        <v>28</v>
      </c>
      <c r="H11" s="77" t="s">
        <v>28</v>
      </c>
    </row>
    <row r="12" spans="1:12" ht="11.25" customHeight="1">
      <c r="B12" s="648">
        <v>1</v>
      </c>
      <c r="C12" s="474" t="s">
        <v>1223</v>
      </c>
      <c r="D12" s="692"/>
      <c r="E12" s="692"/>
      <c r="F12" s="692"/>
      <c r="G12" s="692"/>
      <c r="H12" s="692"/>
    </row>
    <row r="13" spans="1:12" ht="11.25" customHeight="1">
      <c r="B13" s="12">
        <v>2</v>
      </c>
      <c r="C13" s="321" t="s">
        <v>1224</v>
      </c>
      <c r="D13" s="94"/>
      <c r="E13" s="86"/>
      <c r="F13" s="86"/>
      <c r="G13" s="94"/>
      <c r="H13" s="86"/>
    </row>
    <row r="14" spans="1:12" ht="11.25" customHeight="1">
      <c r="B14" s="12">
        <v>3</v>
      </c>
      <c r="C14" s="321" t="s">
        <v>1225</v>
      </c>
      <c r="D14" s="94"/>
      <c r="E14" s="86"/>
      <c r="F14" s="86"/>
      <c r="G14" s="94"/>
      <c r="H14" s="86"/>
    </row>
    <row r="15" spans="1:12" ht="11.25" customHeight="1">
      <c r="B15" s="12">
        <v>4</v>
      </c>
      <c r="C15" s="321" t="s">
        <v>1226</v>
      </c>
      <c r="D15" s="265">
        <v>16567.986591096</v>
      </c>
      <c r="E15" s="265">
        <v>3781.3031300043999</v>
      </c>
      <c r="F15" s="265"/>
      <c r="G15" s="265">
        <v>20146.232177747999</v>
      </c>
      <c r="H15" s="265">
        <v>4782.2437599391897</v>
      </c>
    </row>
    <row r="16" spans="1:12" ht="11.25" customHeight="1">
      <c r="B16" s="37" t="s">
        <v>1227</v>
      </c>
      <c r="C16" s="321" t="s">
        <v>1228</v>
      </c>
      <c r="D16" s="141"/>
      <c r="E16" s="141"/>
      <c r="F16" s="141"/>
      <c r="G16" s="141"/>
      <c r="H16" s="141"/>
    </row>
    <row r="17" spans="2:8" s="44" customFormat="1" ht="11.25" customHeight="1">
      <c r="B17" s="680">
        <v>5</v>
      </c>
      <c r="C17" s="1015" t="s">
        <v>1229</v>
      </c>
      <c r="D17" s="1267">
        <v>16567.986591096</v>
      </c>
      <c r="E17" s="1267">
        <v>3781.3031300043999</v>
      </c>
      <c r="F17" s="1267"/>
      <c r="G17" s="1267">
        <v>20146.232177747999</v>
      </c>
      <c r="H17" s="1267">
        <v>4782.2437599391897</v>
      </c>
    </row>
    <row r="18" spans="2:8" ht="11.25" customHeight="1">
      <c r="B18" s="648"/>
    </row>
    <row r="19" spans="2:8" ht="11.25" customHeight="1">
      <c r="B19" s="12"/>
    </row>
    <row r="20" spans="2:8" ht="12" customHeight="1">
      <c r="B20" s="12"/>
      <c r="C20" s="1986"/>
      <c r="D20" s="1986"/>
      <c r="E20" s="84"/>
      <c r="F20" s="84"/>
      <c r="G20" s="84"/>
    </row>
    <row r="21" spans="2:8" ht="12" customHeight="1">
      <c r="B21" s="12"/>
      <c r="C21" s="1986"/>
      <c r="D21" s="1986"/>
      <c r="E21" s="85"/>
      <c r="F21" s="85"/>
      <c r="G21" s="85"/>
    </row>
    <row r="22" spans="2:8" ht="12" customHeight="1">
      <c r="B22" s="12"/>
      <c r="C22" s="78"/>
      <c r="D22" s="313"/>
      <c r="E22" s="300"/>
      <c r="F22" s="300"/>
      <c r="G22" s="300"/>
    </row>
    <row r="23" spans="2:8" ht="12" customHeight="1">
      <c r="B23" s="12"/>
      <c r="C23" s="78"/>
      <c r="D23" s="313"/>
      <c r="E23" s="86"/>
      <c r="F23" s="86"/>
      <c r="G23" s="86"/>
    </row>
    <row r="24" spans="2:8" ht="12" customHeight="1">
      <c r="B24" s="12"/>
      <c r="C24" s="78"/>
      <c r="D24" s="313"/>
      <c r="E24" s="86"/>
      <c r="F24" s="86"/>
      <c r="G24" s="86"/>
    </row>
    <row r="25" spans="2:8" ht="12" customHeight="1">
      <c r="B25" s="12"/>
      <c r="C25" s="78"/>
      <c r="D25" s="313"/>
      <c r="E25" s="86"/>
      <c r="F25" s="86"/>
      <c r="G25" s="86"/>
    </row>
    <row r="26" spans="2:8" ht="12" customHeight="1">
      <c r="B26" s="12"/>
      <c r="C26" s="84"/>
      <c r="D26" s="313"/>
      <c r="E26" s="86"/>
      <c r="F26" s="86"/>
      <c r="G26" s="86"/>
    </row>
    <row r="27" spans="2:8" ht="12" customHeight="1">
      <c r="B27" s="12"/>
      <c r="C27" s="78"/>
      <c r="D27" s="313"/>
      <c r="E27" s="86"/>
      <c r="F27" s="86"/>
      <c r="G27" s="86"/>
    </row>
    <row r="28" spans="2:8" ht="12" customHeight="1">
      <c r="B28" s="12"/>
      <c r="C28" s="3"/>
      <c r="D28" s="3"/>
      <c r="E28" s="3"/>
      <c r="F28" s="3"/>
      <c r="G28" s="3"/>
    </row>
    <row r="29" spans="2:8" ht="12" customHeight="1">
      <c r="B29" s="12"/>
    </row>
    <row r="30" spans="2:8" ht="12" customHeight="1">
      <c r="B30" s="12"/>
    </row>
    <row r="31" spans="2:8" ht="12" customHeight="1">
      <c r="B31" s="12"/>
    </row>
    <row r="32" spans="2:8" ht="12" customHeight="1">
      <c r="B32" s="12"/>
    </row>
    <row r="33" spans="2:11">
      <c r="B33" s="12"/>
    </row>
    <row r="34" spans="2:11">
      <c r="B34" s="12"/>
    </row>
    <row r="35" spans="2:11">
      <c r="B35" s="12"/>
    </row>
    <row r="36" spans="2:11">
      <c r="B36" s="12"/>
    </row>
    <row r="37" spans="2:11">
      <c r="B37" s="12"/>
    </row>
    <row r="38" spans="2:11">
      <c r="B38" s="12"/>
    </row>
    <row r="39" spans="2:11">
      <c r="B39" s="12"/>
    </row>
    <row r="40" spans="2:11">
      <c r="B40" s="12"/>
    </row>
    <row r="41" spans="2:11">
      <c r="B41" s="12"/>
    </row>
    <row r="42" spans="2:11" ht="15">
      <c r="B42" s="12"/>
      <c r="G42" s="6"/>
      <c r="H42" s="6"/>
      <c r="I42" s="6"/>
      <c r="J42" s="6"/>
      <c r="K42" s="6"/>
    </row>
    <row r="43" spans="2:11" ht="15">
      <c r="B43" s="12"/>
      <c r="G43" s="55"/>
      <c r="H43" s="55"/>
      <c r="I43" s="55"/>
      <c r="J43" s="56"/>
      <c r="K43" s="55"/>
    </row>
    <row r="44" spans="2:11" ht="15">
      <c r="B44" s="12"/>
      <c r="G44" s="55"/>
      <c r="H44" s="56"/>
      <c r="I44" s="55"/>
      <c r="J44" s="56"/>
      <c r="K44" s="56"/>
    </row>
    <row r="45" spans="2:11" ht="15">
      <c r="B45" s="12"/>
      <c r="G45" s="23"/>
      <c r="H45" s="57"/>
      <c r="I45" s="6"/>
      <c r="J45" s="57"/>
      <c r="K45" s="57"/>
    </row>
    <row r="46" spans="2:11" ht="15">
      <c r="B46" s="12"/>
      <c r="G46" s="58"/>
      <c r="H46" s="57"/>
      <c r="I46" s="6"/>
      <c r="J46" s="57"/>
      <c r="K46" s="57"/>
    </row>
    <row r="47" spans="2:11" ht="15">
      <c r="B47" s="12"/>
      <c r="G47" s="58"/>
      <c r="H47" s="57"/>
      <c r="I47" s="6"/>
      <c r="J47" s="57"/>
      <c r="K47" s="57"/>
    </row>
    <row r="48" spans="2:11" ht="15">
      <c r="B48" s="12"/>
      <c r="G48" s="58"/>
      <c r="H48" s="57"/>
      <c r="I48" s="6"/>
      <c r="J48" s="57"/>
      <c r="K48" s="57"/>
    </row>
    <row r="49" spans="2:11" ht="15">
      <c r="B49" s="12"/>
      <c r="G49" s="58"/>
      <c r="H49" s="57"/>
      <c r="I49" s="6"/>
      <c r="J49" s="57"/>
      <c r="K49" s="57"/>
    </row>
    <row r="50" spans="2:11" ht="15">
      <c r="B50" s="12"/>
      <c r="G50" s="58"/>
      <c r="H50" s="57"/>
      <c r="I50" s="6"/>
      <c r="J50" s="57"/>
      <c r="K50" s="57"/>
    </row>
    <row r="51" spans="2:11" ht="15">
      <c r="B51" s="12"/>
      <c r="G51" s="58"/>
      <c r="H51" s="57"/>
      <c r="I51" s="6"/>
      <c r="J51" s="57"/>
      <c r="K51" s="57"/>
    </row>
    <row r="52" spans="2:11" ht="15">
      <c r="B52" s="12"/>
      <c r="G52" s="59"/>
      <c r="H52" s="23"/>
      <c r="I52" s="6"/>
      <c r="J52" s="23"/>
      <c r="K52" s="23"/>
    </row>
    <row r="53" spans="2:11" ht="15">
      <c r="B53" s="12"/>
      <c r="G53" s="59"/>
      <c r="H53" s="23"/>
      <c r="I53" s="6"/>
      <c r="J53" s="23"/>
      <c r="K53" s="23"/>
    </row>
    <row r="54" spans="2:11" ht="15">
      <c r="B54" s="12"/>
      <c r="G54" s="58"/>
      <c r="H54" s="57"/>
      <c r="I54" s="6"/>
      <c r="J54" s="57"/>
      <c r="K54" s="57"/>
    </row>
    <row r="55" spans="2:11" ht="15">
      <c r="B55" s="12"/>
      <c r="G55" s="58"/>
      <c r="H55" s="57"/>
      <c r="I55" s="6"/>
      <c r="J55" s="57"/>
      <c r="K55" s="57"/>
    </row>
    <row r="56" spans="2:11" ht="15">
      <c r="B56" s="12"/>
      <c r="G56" s="58"/>
      <c r="H56" s="57"/>
      <c r="I56" s="6"/>
      <c r="J56" s="57"/>
      <c r="K56" s="57"/>
    </row>
    <row r="57" spans="2:11" ht="15">
      <c r="B57" s="12"/>
      <c r="G57" s="58"/>
      <c r="H57" s="57"/>
      <c r="I57" s="6"/>
      <c r="J57" s="57"/>
      <c r="K57" s="57"/>
    </row>
    <row r="58" spans="2:11" ht="15">
      <c r="B58" s="12"/>
      <c r="G58" s="58"/>
      <c r="H58" s="57"/>
      <c r="I58" s="6"/>
      <c r="J58" s="57"/>
      <c r="K58" s="57"/>
    </row>
    <row r="59" spans="2:11" ht="15">
      <c r="B59" s="12"/>
      <c r="G59" s="58"/>
      <c r="H59" s="57"/>
      <c r="I59" s="6"/>
      <c r="J59" s="57"/>
      <c r="K59" s="57"/>
    </row>
    <row r="60" spans="2:11" ht="15">
      <c r="B60" s="12"/>
      <c r="G60" s="58"/>
      <c r="H60" s="57"/>
      <c r="I60" s="6"/>
      <c r="J60" s="57"/>
      <c r="K60" s="57"/>
    </row>
    <row r="61" spans="2:11" ht="15">
      <c r="B61" s="12"/>
      <c r="G61" s="58"/>
      <c r="H61" s="57"/>
      <c r="I61" s="6"/>
      <c r="J61" s="57"/>
      <c r="K61" s="57"/>
    </row>
    <row r="62" spans="2:11" ht="15">
      <c r="B62" s="12"/>
      <c r="G62" s="23"/>
      <c r="H62" s="23"/>
      <c r="I62" s="6"/>
      <c r="J62" s="23"/>
      <c r="K62" s="23"/>
    </row>
    <row r="63" spans="2:11" ht="15">
      <c r="B63" s="12"/>
      <c r="G63" s="60"/>
      <c r="H63" s="60"/>
      <c r="I63" s="55"/>
      <c r="J63" s="23"/>
      <c r="K63" s="60"/>
    </row>
    <row r="64" spans="2:11">
      <c r="B64" s="12"/>
    </row>
    <row r="65" spans="2:2">
      <c r="B65" s="12"/>
    </row>
    <row r="66" spans="2:2">
      <c r="B66" s="12"/>
    </row>
    <row r="67" spans="2:2">
      <c r="B67" s="12"/>
    </row>
    <row r="74" spans="2:2">
      <c r="B74" s="21"/>
    </row>
    <row r="75" spans="2:2">
      <c r="B75" s="21"/>
    </row>
    <row r="76" spans="2:2">
      <c r="B76" s="22"/>
    </row>
    <row r="77" spans="2:2">
      <c r="B77" s="12"/>
    </row>
    <row r="78" spans="2:2">
      <c r="B78" s="12"/>
    </row>
    <row r="79" spans="2:2">
      <c r="B79" s="12"/>
    </row>
    <row r="80" spans="2:2">
      <c r="B80" s="12"/>
    </row>
    <row r="81" spans="2:2">
      <c r="B81" s="12"/>
    </row>
    <row r="82" spans="2:2">
      <c r="B82" s="12"/>
    </row>
    <row r="83" spans="2:2">
      <c r="B83" s="12"/>
    </row>
    <row r="84" spans="2:2">
      <c r="B84" s="12"/>
    </row>
    <row r="85" spans="2:2">
      <c r="B85" s="24"/>
    </row>
    <row r="86" spans="2:2">
      <c r="B86" s="24"/>
    </row>
    <row r="87" spans="2:2">
      <c r="B87" s="24"/>
    </row>
    <row r="88" spans="2:2">
      <c r="B88" s="24"/>
    </row>
    <row r="89" spans="2:2">
      <c r="B89" s="24"/>
    </row>
    <row r="90" spans="2:2">
      <c r="B90" s="24"/>
    </row>
    <row r="91" spans="2:2">
      <c r="B91" s="24"/>
    </row>
    <row r="92" spans="2:2">
      <c r="B92" s="24"/>
    </row>
  </sheetData>
  <mergeCells count="4">
    <mergeCell ref="C20:D21"/>
    <mergeCell ref="B3:I3"/>
    <mergeCell ref="B11:C11"/>
    <mergeCell ref="B7:H7"/>
  </mergeCells>
  <hyperlinks>
    <hyperlink ref="B3" location="Contents!A1" display="Back to index page" xr:uid="{00000000-0004-0000-23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4">
    <tabColor rgb="FF007272"/>
  </sheetPr>
  <dimension ref="B1:P62"/>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53.140625" style="31" customWidth="1"/>
    <col min="4" max="14" width="8.5703125" style="31" customWidth="1"/>
    <col min="15" max="15" width="11.140625" style="31" customWidth="1"/>
    <col min="16" max="16" width="8.5703125" style="31" customWidth="1"/>
    <col min="17" max="16384" width="11.42578125" style="31"/>
  </cols>
  <sheetData>
    <row r="1" spans="2:16" s="10" customFormat="1" ht="11.25" customHeight="1">
      <c r="B1" s="7"/>
      <c r="C1" s="7"/>
      <c r="D1" s="7"/>
      <c r="E1" s="7"/>
      <c r="F1" s="7"/>
      <c r="G1" s="7"/>
      <c r="H1" s="7"/>
      <c r="I1" s="7"/>
      <c r="J1" s="7"/>
      <c r="K1" s="7"/>
      <c r="L1" s="7"/>
      <c r="M1" s="7"/>
      <c r="N1" s="7"/>
      <c r="O1" s="7"/>
      <c r="P1" s="7"/>
    </row>
    <row r="2" spans="2:16" s="10" customFormat="1" ht="5.25" customHeight="1">
      <c r="B2" s="7"/>
      <c r="C2" s="7"/>
      <c r="D2" s="7"/>
      <c r="E2" s="8"/>
      <c r="F2" s="8"/>
      <c r="G2" s="9"/>
      <c r="H2" s="9"/>
      <c r="I2" s="9"/>
    </row>
    <row r="3" spans="2:16" s="12" customFormat="1" ht="12.75" customHeight="1">
      <c r="B3" s="1885" t="s">
        <v>269</v>
      </c>
      <c r="C3" s="1892"/>
      <c r="D3" s="1892"/>
      <c r="E3" s="1892"/>
      <c r="F3" s="1892"/>
      <c r="G3" s="1892"/>
      <c r="H3" s="1892"/>
      <c r="I3" s="1892"/>
    </row>
    <row r="4" spans="2:16" s="10" customFormat="1" ht="5.25" customHeight="1">
      <c r="B4" s="7"/>
      <c r="C4" s="7"/>
      <c r="D4" s="7"/>
      <c r="E4" s="8"/>
      <c r="F4" s="8"/>
      <c r="G4" s="9"/>
      <c r="H4" s="9"/>
      <c r="I4" s="9"/>
      <c r="K4" s="7"/>
      <c r="L4" s="7"/>
    </row>
    <row r="5" spans="2:16" s="6" customFormat="1" ht="15.75" customHeight="1">
      <c r="B5" s="1815" t="s">
        <v>1230</v>
      </c>
    </row>
    <row r="6" spans="2:16" ht="11.25" customHeight="1"/>
    <row r="7" spans="2:16" ht="11.25" customHeight="1">
      <c r="B7" s="1993" t="s">
        <v>1231</v>
      </c>
      <c r="C7" s="1993"/>
      <c r="D7" s="1993"/>
      <c r="E7" s="1993"/>
      <c r="F7" s="1993"/>
      <c r="G7" s="1993"/>
      <c r="H7" s="1993"/>
      <c r="I7" s="1993"/>
      <c r="J7" s="1993"/>
      <c r="K7" s="1993"/>
      <c r="L7" s="1993"/>
      <c r="M7" s="1993"/>
      <c r="N7" s="1993"/>
      <c r="O7" s="1993"/>
    </row>
    <row r="8" spans="2:16" ht="11.25" customHeight="1">
      <c r="B8" s="562"/>
      <c r="C8" s="562"/>
      <c r="D8" s="562"/>
      <c r="E8" s="562"/>
      <c r="F8" s="562"/>
      <c r="G8" s="562"/>
      <c r="H8" s="562"/>
      <c r="I8" s="562"/>
      <c r="J8" s="562"/>
      <c r="K8" s="562"/>
      <c r="L8" s="562"/>
      <c r="M8" s="562"/>
      <c r="N8" s="562"/>
      <c r="O8" s="562"/>
    </row>
    <row r="9" spans="2:16" ht="11.25" customHeight="1">
      <c r="B9" s="562"/>
      <c r="C9" s="562"/>
      <c r="D9" s="562"/>
      <c r="E9" s="562"/>
      <c r="F9" s="562"/>
      <c r="G9" s="562"/>
      <c r="H9" s="562"/>
      <c r="I9" s="562"/>
      <c r="J9" s="562"/>
      <c r="K9" s="562"/>
      <c r="L9" s="562"/>
      <c r="M9" s="562"/>
      <c r="N9" s="562"/>
      <c r="O9" s="562"/>
    </row>
    <row r="10" spans="2:16" ht="11.25" customHeight="1">
      <c r="B10" s="1988" t="s">
        <v>2104</v>
      </c>
      <c r="C10" s="1989"/>
      <c r="D10" s="1151" t="s">
        <v>522</v>
      </c>
      <c r="E10" s="1151" t="s">
        <v>392</v>
      </c>
      <c r="F10" s="1151" t="s">
        <v>393</v>
      </c>
      <c r="G10" s="1151" t="s">
        <v>523</v>
      </c>
      <c r="H10" s="1151" t="s">
        <v>524</v>
      </c>
      <c r="I10" s="1151" t="s">
        <v>525</v>
      </c>
      <c r="J10" s="1151" t="s">
        <v>526</v>
      </c>
      <c r="K10" s="1151" t="s">
        <v>527</v>
      </c>
      <c r="L10" s="1151" t="s">
        <v>560</v>
      </c>
      <c r="M10" s="1151" t="s">
        <v>561</v>
      </c>
      <c r="N10" s="1151" t="s">
        <v>562</v>
      </c>
      <c r="O10" s="1151" t="s">
        <v>563</v>
      </c>
    </row>
    <row r="11" spans="2:16" ht="11.25" customHeight="1">
      <c r="D11" s="1973" t="s">
        <v>388</v>
      </c>
      <c r="E11" s="1990"/>
      <c r="F11" s="1990"/>
      <c r="G11" s="1990"/>
      <c r="H11" s="1990"/>
      <c r="I11" s="1990"/>
      <c r="J11" s="1990"/>
      <c r="K11" s="1990"/>
      <c r="L11" s="1990"/>
      <c r="M11" s="1990"/>
      <c r="N11" s="213"/>
      <c r="O11" s="536" t="s">
        <v>1232</v>
      </c>
      <c r="P11" s="1991"/>
    </row>
    <row r="12" spans="2:16" ht="11.25" customHeight="1">
      <c r="B12" s="1987" t="s">
        <v>274</v>
      </c>
      <c r="C12" s="1992"/>
      <c r="D12" s="1449" t="s">
        <v>1025</v>
      </c>
      <c r="E12" s="582" t="s">
        <v>1026</v>
      </c>
      <c r="F12" s="582" t="s">
        <v>1027</v>
      </c>
      <c r="G12" s="582" t="s">
        <v>1028</v>
      </c>
      <c r="H12" s="582" t="s">
        <v>1029</v>
      </c>
      <c r="I12" s="582" t="s">
        <v>1031</v>
      </c>
      <c r="J12" s="582" t="s">
        <v>1032</v>
      </c>
      <c r="K12" s="582" t="s">
        <v>1033</v>
      </c>
      <c r="L12" s="582" t="s">
        <v>939</v>
      </c>
      <c r="M12" s="582" t="s">
        <v>589</v>
      </c>
      <c r="N12" s="583" t="s">
        <v>1037</v>
      </c>
      <c r="O12" s="583" t="s">
        <v>1194</v>
      </c>
      <c r="P12" s="1991"/>
    </row>
    <row r="13" spans="2:16" ht="11.25" customHeight="1">
      <c r="B13" s="648">
        <v>1</v>
      </c>
      <c r="C13" s="321" t="s">
        <v>1015</v>
      </c>
      <c r="D13" s="265">
        <v>1157.9879820000001</v>
      </c>
      <c r="E13" s="265"/>
      <c r="F13" s="265"/>
      <c r="G13" s="265"/>
      <c r="H13" s="265"/>
      <c r="I13" s="265"/>
      <c r="J13" s="265"/>
      <c r="K13" s="265"/>
      <c r="L13" s="265"/>
      <c r="M13" s="265"/>
      <c r="N13" s="265"/>
      <c r="O13" s="265">
        <v>1157.9879820000001</v>
      </c>
      <c r="P13" s="96"/>
    </row>
    <row r="14" spans="2:16" ht="11.25" customHeight="1">
      <c r="B14" s="12">
        <v>2</v>
      </c>
      <c r="C14" s="321" t="s">
        <v>330</v>
      </c>
      <c r="D14" s="633">
        <v>305.02122700000001</v>
      </c>
      <c r="E14" s="633"/>
      <c r="F14" s="633"/>
      <c r="G14" s="633"/>
      <c r="H14" s="633">
        <v>11.064310000000001</v>
      </c>
      <c r="I14" s="633"/>
      <c r="J14" s="633"/>
      <c r="K14" s="633"/>
      <c r="L14" s="633"/>
      <c r="M14" s="633"/>
      <c r="N14" s="633"/>
      <c r="O14" s="265">
        <v>316.08553699999999</v>
      </c>
      <c r="P14" s="97"/>
    </row>
    <row r="15" spans="2:16" ht="11.25" customHeight="1">
      <c r="B15" s="12">
        <v>3</v>
      </c>
      <c r="C15" s="321" t="s">
        <v>331</v>
      </c>
      <c r="D15" s="633">
        <v>138.430744</v>
      </c>
      <c r="E15" s="633"/>
      <c r="F15" s="633"/>
      <c r="G15" s="633"/>
      <c r="H15" s="633">
        <v>46.093094000000001</v>
      </c>
      <c r="I15" s="633"/>
      <c r="J15" s="633"/>
      <c r="K15" s="633"/>
      <c r="L15" s="633"/>
      <c r="M15" s="633"/>
      <c r="N15" s="633"/>
      <c r="O15" s="265">
        <v>184.52383800000001</v>
      </c>
      <c r="P15" s="97"/>
    </row>
    <row r="16" spans="2:16" ht="11.25" customHeight="1">
      <c r="B16" s="12">
        <v>4</v>
      </c>
      <c r="C16" s="321" t="s">
        <v>332</v>
      </c>
      <c r="D16" s="633">
        <v>792.62573199999997</v>
      </c>
      <c r="E16" s="633"/>
      <c r="F16" s="633"/>
      <c r="G16" s="633"/>
      <c r="H16" s="633"/>
      <c r="I16" s="633"/>
      <c r="J16" s="633"/>
      <c r="K16" s="633"/>
      <c r="L16" s="633"/>
      <c r="M16" s="633"/>
      <c r="N16" s="633"/>
      <c r="O16" s="265">
        <v>792.62573199999997</v>
      </c>
      <c r="P16" s="97"/>
    </row>
    <row r="17" spans="2:16" ht="11.25" customHeight="1">
      <c r="B17" s="12">
        <v>5</v>
      </c>
      <c r="C17" s="321" t="s">
        <v>333</v>
      </c>
      <c r="D17" s="633">
        <v>516.53539699999999</v>
      </c>
      <c r="E17" s="633"/>
      <c r="F17" s="633"/>
      <c r="G17" s="633"/>
      <c r="H17" s="633"/>
      <c r="I17" s="633"/>
      <c r="J17" s="633"/>
      <c r="K17" s="633"/>
      <c r="L17" s="633"/>
      <c r="M17" s="633"/>
      <c r="N17" s="633"/>
      <c r="O17" s="265">
        <v>516.53539699999999</v>
      </c>
      <c r="P17" s="97"/>
    </row>
    <row r="18" spans="2:16" ht="11.25" customHeight="1">
      <c r="B18" s="12">
        <v>6</v>
      </c>
      <c r="C18" s="321" t="s">
        <v>334</v>
      </c>
      <c r="D18" s="265"/>
      <c r="E18" s="265">
        <v>3844.2599289999998</v>
      </c>
      <c r="F18" s="265"/>
      <c r="G18" s="265"/>
      <c r="H18" s="265">
        <v>12738.276645567301</v>
      </c>
      <c r="I18" s="265">
        <v>11247.8348068172</v>
      </c>
      <c r="J18" s="265"/>
      <c r="K18" s="265"/>
      <c r="L18" s="265"/>
      <c r="M18" s="265"/>
      <c r="N18" s="265">
        <v>388.60359999999997</v>
      </c>
      <c r="O18" s="265">
        <v>28218.974981384501</v>
      </c>
      <c r="P18" s="96"/>
    </row>
    <row r="19" spans="2:16" ht="11.25" customHeight="1">
      <c r="B19" s="12">
        <v>7</v>
      </c>
      <c r="C19" s="321" t="s">
        <v>335</v>
      </c>
      <c r="D19" s="265"/>
      <c r="E19" s="77"/>
      <c r="F19" s="77"/>
      <c r="G19" s="77"/>
      <c r="H19" s="634">
        <v>270.93186600000001</v>
      </c>
      <c r="I19" s="634">
        <v>1324.4202399999999</v>
      </c>
      <c r="J19" s="265"/>
      <c r="K19" s="265"/>
      <c r="L19" s="265">
        <v>3028.3409413992999</v>
      </c>
      <c r="M19" s="265"/>
      <c r="N19" s="265"/>
      <c r="O19" s="265">
        <v>4623.6930473992998</v>
      </c>
      <c r="P19" s="96"/>
    </row>
    <row r="20" spans="2:16" ht="11.25" customHeight="1">
      <c r="B20" s="12">
        <v>8</v>
      </c>
      <c r="C20" s="321" t="s">
        <v>336</v>
      </c>
      <c r="D20" s="265"/>
      <c r="E20" s="265"/>
      <c r="F20" s="265"/>
      <c r="G20" s="265"/>
      <c r="H20" s="265"/>
      <c r="I20" s="265"/>
      <c r="J20" s="265"/>
      <c r="K20" s="265">
        <v>722.22549091683595</v>
      </c>
      <c r="L20" s="265">
        <v>51.259048573392</v>
      </c>
      <c r="M20" s="265"/>
      <c r="N20" s="265"/>
      <c r="O20" s="265">
        <v>773.48453949022803</v>
      </c>
      <c r="P20" s="96"/>
    </row>
    <row r="21" spans="2:16" ht="11.25" customHeight="1">
      <c r="B21" s="12">
        <v>9</v>
      </c>
      <c r="C21" s="324" t="s">
        <v>1233</v>
      </c>
      <c r="D21" s="265"/>
      <c r="E21" s="265"/>
      <c r="F21" s="265"/>
      <c r="G21" s="265"/>
      <c r="H21" s="265"/>
      <c r="I21" s="265"/>
      <c r="J21" s="265"/>
      <c r="K21" s="265"/>
      <c r="L21" s="265"/>
      <c r="M21" s="265"/>
      <c r="N21" s="265"/>
      <c r="O21" s="265"/>
      <c r="P21" s="96"/>
    </row>
    <row r="22" spans="2:16" ht="11.25" customHeight="1">
      <c r="B22" s="12">
        <v>10</v>
      </c>
      <c r="C22" s="321" t="s">
        <v>1234</v>
      </c>
      <c r="D22" s="633"/>
      <c r="E22" s="633"/>
      <c r="F22" s="633"/>
      <c r="G22" s="633"/>
      <c r="H22" s="633"/>
      <c r="I22" s="633"/>
      <c r="J22" s="633"/>
      <c r="K22" s="633"/>
      <c r="L22" s="633">
        <v>8.7399999999999999E-4</v>
      </c>
      <c r="M22" s="633">
        <v>85.846695054527999</v>
      </c>
      <c r="N22" s="633">
        <v>261.19780821811202</v>
      </c>
      <c r="O22" s="265">
        <v>85.846695054527999</v>
      </c>
      <c r="P22" s="97"/>
    </row>
    <row r="23" spans="2:16" s="44" customFormat="1" ht="11.25" customHeight="1">
      <c r="B23" s="648">
        <v>11</v>
      </c>
      <c r="C23" s="1015" t="s">
        <v>1235</v>
      </c>
      <c r="D23" s="1152">
        <v>2910.6010820000001</v>
      </c>
      <c r="E23" s="1152">
        <v>3844.2599289999998</v>
      </c>
      <c r="F23" s="1152"/>
      <c r="G23" s="1152"/>
      <c r="H23" s="1152">
        <v>13066.365915567299</v>
      </c>
      <c r="I23" s="1152">
        <v>12572.255046817199</v>
      </c>
      <c r="J23" s="1152"/>
      <c r="K23" s="1152">
        <v>722.22549091683595</v>
      </c>
      <c r="L23" s="1152">
        <v>3079.6008639727002</v>
      </c>
      <c r="M23" s="1152">
        <v>85.846695054527999</v>
      </c>
      <c r="N23" s="1152">
        <v>649.80140821811199</v>
      </c>
      <c r="O23" s="1152">
        <v>36669.757749328601</v>
      </c>
      <c r="P23" s="225"/>
    </row>
    <row r="24" spans="2:16" ht="11.25" customHeight="1">
      <c r="B24" s="648"/>
    </row>
    <row r="25" spans="2:16" ht="11.25" customHeight="1">
      <c r="B25" s="12"/>
    </row>
    <row r="26" spans="2:16">
      <c r="B26" s="12"/>
    </row>
    <row r="27" spans="2:16" ht="11.25" customHeight="1">
      <c r="B27" s="1988" t="s">
        <v>28</v>
      </c>
      <c r="C27" s="1989"/>
      <c r="D27" s="1151" t="s">
        <v>522</v>
      </c>
      <c r="E27" s="1151" t="s">
        <v>392</v>
      </c>
      <c r="F27" s="1151" t="s">
        <v>393</v>
      </c>
      <c r="G27" s="1151" t="s">
        <v>523</v>
      </c>
      <c r="H27" s="1151" t="s">
        <v>524</v>
      </c>
      <c r="I27" s="1151" t="s">
        <v>525</v>
      </c>
      <c r="J27" s="1151" t="s">
        <v>526</v>
      </c>
      <c r="K27" s="1151" t="s">
        <v>527</v>
      </c>
      <c r="L27" s="1151" t="s">
        <v>560</v>
      </c>
      <c r="M27" s="1151" t="s">
        <v>561</v>
      </c>
      <c r="N27" s="1151" t="s">
        <v>562</v>
      </c>
      <c r="O27" s="1151" t="s">
        <v>563</v>
      </c>
    </row>
    <row r="28" spans="2:16" ht="11.25" customHeight="1">
      <c r="D28" s="1973" t="s">
        <v>388</v>
      </c>
      <c r="E28" s="1990"/>
      <c r="F28" s="1990"/>
      <c r="G28" s="1990"/>
      <c r="H28" s="1990"/>
      <c r="I28" s="1990"/>
      <c r="J28" s="1990"/>
      <c r="K28" s="1990"/>
      <c r="L28" s="1990"/>
      <c r="M28" s="1990"/>
      <c r="N28" s="213"/>
      <c r="O28" s="536" t="s">
        <v>1232</v>
      </c>
      <c r="P28" s="1991"/>
    </row>
    <row r="29" spans="2:16" ht="11.25" customHeight="1">
      <c r="B29" s="1987" t="s">
        <v>274</v>
      </c>
      <c r="C29" s="1992"/>
      <c r="D29" s="582" t="s">
        <v>1025</v>
      </c>
      <c r="E29" s="582" t="s">
        <v>1026</v>
      </c>
      <c r="F29" s="582" t="s">
        <v>1027</v>
      </c>
      <c r="G29" s="582" t="s">
        <v>1028</v>
      </c>
      <c r="H29" s="582" t="s">
        <v>1029</v>
      </c>
      <c r="I29" s="582" t="s">
        <v>1031</v>
      </c>
      <c r="J29" s="582" t="s">
        <v>1032</v>
      </c>
      <c r="K29" s="582" t="s">
        <v>1033</v>
      </c>
      <c r="L29" s="582" t="s">
        <v>939</v>
      </c>
      <c r="M29" s="582" t="s">
        <v>589</v>
      </c>
      <c r="N29" s="583" t="s">
        <v>1037</v>
      </c>
      <c r="O29" s="583" t="s">
        <v>1194</v>
      </c>
      <c r="P29" s="1991"/>
    </row>
    <row r="30" spans="2:16" ht="11.25" customHeight="1">
      <c r="B30" s="648">
        <v>1</v>
      </c>
      <c r="C30" s="321" t="s">
        <v>1015</v>
      </c>
      <c r="D30" s="265">
        <v>1443.8880690000001</v>
      </c>
      <c r="E30" s="265"/>
      <c r="F30" s="265"/>
      <c r="G30" s="265"/>
      <c r="H30" s="265"/>
      <c r="I30" s="265"/>
      <c r="J30" s="265"/>
      <c r="K30" s="265"/>
      <c r="L30" s="265"/>
      <c r="M30" s="265"/>
      <c r="N30" s="265"/>
      <c r="O30" s="265">
        <v>1443.8880690000001</v>
      </c>
      <c r="P30" s="96"/>
    </row>
    <row r="31" spans="2:16" ht="11.25" customHeight="1">
      <c r="B31" s="12">
        <v>2</v>
      </c>
      <c r="C31" s="321" t="s">
        <v>330</v>
      </c>
      <c r="D31" s="633">
        <v>108.32429500000001</v>
      </c>
      <c r="E31" s="633"/>
      <c r="F31" s="633"/>
      <c r="G31" s="633"/>
      <c r="H31" s="633">
        <v>8.988035</v>
      </c>
      <c r="I31" s="633"/>
      <c r="J31" s="633"/>
      <c r="K31" s="633"/>
      <c r="L31" s="633"/>
      <c r="M31" s="633"/>
      <c r="N31" s="633"/>
      <c r="O31" s="265">
        <v>117.31233</v>
      </c>
      <c r="P31" s="97"/>
    </row>
    <row r="32" spans="2:16" ht="11.25" customHeight="1">
      <c r="B32" s="12">
        <v>3</v>
      </c>
      <c r="C32" s="321" t="s">
        <v>331</v>
      </c>
      <c r="D32" s="633">
        <v>99.070881999999997</v>
      </c>
      <c r="E32" s="633"/>
      <c r="F32" s="633"/>
      <c r="G32" s="633"/>
      <c r="H32" s="633">
        <v>33.418349999999997</v>
      </c>
      <c r="I32" s="633"/>
      <c r="J32" s="633"/>
      <c r="K32" s="633"/>
      <c r="L32" s="633"/>
      <c r="M32" s="633"/>
      <c r="N32" s="633"/>
      <c r="O32" s="265">
        <v>132.48923199999999</v>
      </c>
      <c r="P32" s="97"/>
    </row>
    <row r="33" spans="2:16" ht="11.25" customHeight="1">
      <c r="B33" s="12">
        <v>4</v>
      </c>
      <c r="C33" s="321" t="s">
        <v>332</v>
      </c>
      <c r="D33" s="633">
        <v>156.10425799999999</v>
      </c>
      <c r="E33" s="633"/>
      <c r="F33" s="633"/>
      <c r="G33" s="633"/>
      <c r="H33" s="633"/>
      <c r="I33" s="633"/>
      <c r="J33" s="633"/>
      <c r="K33" s="633"/>
      <c r="L33" s="633"/>
      <c r="M33" s="633"/>
      <c r="N33" s="633"/>
      <c r="O33" s="265">
        <v>156.10425799999999</v>
      </c>
      <c r="P33" s="97"/>
    </row>
    <row r="34" spans="2:16" ht="11.25" customHeight="1">
      <c r="B34" s="12">
        <v>5</v>
      </c>
      <c r="C34" s="321" t="s">
        <v>333</v>
      </c>
      <c r="D34" s="633"/>
      <c r="E34" s="633"/>
      <c r="F34" s="633"/>
      <c r="G34" s="633"/>
      <c r="H34" s="633"/>
      <c r="I34" s="633"/>
      <c r="J34" s="633"/>
      <c r="K34" s="633"/>
      <c r="L34" s="633"/>
      <c r="M34" s="633"/>
      <c r="N34" s="633"/>
      <c r="O34" s="265"/>
      <c r="P34" s="97"/>
    </row>
    <row r="35" spans="2:16" ht="11.25" customHeight="1">
      <c r="B35" s="12">
        <v>6</v>
      </c>
      <c r="C35" s="321" t="s">
        <v>334</v>
      </c>
      <c r="D35" s="265"/>
      <c r="E35" s="265">
        <v>4437.1785200000004</v>
      </c>
      <c r="F35" s="265"/>
      <c r="G35" s="265"/>
      <c r="H35" s="265">
        <v>11131.6147189891</v>
      </c>
      <c r="I35" s="265">
        <v>14701.5838344681</v>
      </c>
      <c r="J35" s="265"/>
      <c r="K35" s="265"/>
      <c r="L35" s="265"/>
      <c r="M35" s="265"/>
      <c r="N35" s="265"/>
      <c r="O35" s="265">
        <v>30270.377073457199</v>
      </c>
      <c r="P35" s="96"/>
    </row>
    <row r="36" spans="2:16" ht="11.25" customHeight="1">
      <c r="B36" s="12">
        <v>7</v>
      </c>
      <c r="C36" s="321" t="s">
        <v>335</v>
      </c>
      <c r="D36" s="265"/>
      <c r="E36" s="77"/>
      <c r="F36" s="77"/>
      <c r="G36" s="77"/>
      <c r="H36" s="634">
        <v>298.75051200000001</v>
      </c>
      <c r="I36" s="634">
        <v>1130.31935</v>
      </c>
      <c r="J36" s="265"/>
      <c r="K36" s="265"/>
      <c r="L36" s="265">
        <v>2514.5656638822702</v>
      </c>
      <c r="M36" s="265"/>
      <c r="N36" s="265"/>
      <c r="O36" s="265">
        <v>3943.63552588227</v>
      </c>
      <c r="P36" s="96"/>
    </row>
    <row r="37" spans="2:16" ht="11.25" customHeight="1">
      <c r="B37" s="12">
        <v>8</v>
      </c>
      <c r="C37" s="321" t="s">
        <v>336</v>
      </c>
      <c r="D37" s="265"/>
      <c r="E37" s="265"/>
      <c r="F37" s="265"/>
      <c r="G37" s="265"/>
      <c r="H37" s="265"/>
      <c r="I37" s="265"/>
      <c r="J37" s="265"/>
      <c r="K37" s="265">
        <v>524.58788320532994</v>
      </c>
      <c r="L37" s="265">
        <v>14.744802366469999</v>
      </c>
      <c r="M37" s="265"/>
      <c r="N37" s="265"/>
      <c r="O37" s="265">
        <v>539.33268557179997</v>
      </c>
      <c r="P37" s="96"/>
    </row>
    <row r="38" spans="2:16" ht="11.25" customHeight="1">
      <c r="B38" s="12">
        <v>9</v>
      </c>
      <c r="C38" s="324" t="s">
        <v>1233</v>
      </c>
      <c r="D38" s="265"/>
      <c r="E38" s="265"/>
      <c r="F38" s="265"/>
      <c r="G38" s="265"/>
      <c r="H38" s="265"/>
      <c r="I38" s="265"/>
      <c r="J38" s="265"/>
      <c r="K38" s="265"/>
      <c r="L38" s="265"/>
      <c r="M38" s="265"/>
      <c r="N38" s="265"/>
      <c r="O38" s="265"/>
      <c r="P38" s="96"/>
    </row>
    <row r="39" spans="2:16" ht="11.25" customHeight="1">
      <c r="B39" s="12">
        <v>10</v>
      </c>
      <c r="C39" s="321" t="s">
        <v>1234</v>
      </c>
      <c r="D39" s="633"/>
      <c r="E39" s="633"/>
      <c r="F39" s="633"/>
      <c r="G39" s="633"/>
      <c r="H39" s="633"/>
      <c r="I39" s="633"/>
      <c r="J39" s="633"/>
      <c r="K39" s="633"/>
      <c r="L39" s="633">
        <v>6.4599999999999998E-4</v>
      </c>
      <c r="M39" s="633">
        <v>12.220163390730001</v>
      </c>
      <c r="N39" s="633">
        <v>48.882591562919998</v>
      </c>
      <c r="O39" s="265">
        <v>12.220163390730001</v>
      </c>
      <c r="P39" s="97"/>
    </row>
    <row r="40" spans="2:16" s="44" customFormat="1" ht="11.25" customHeight="1">
      <c r="B40" s="1268">
        <v>11</v>
      </c>
      <c r="C40" s="1015" t="s">
        <v>1235</v>
      </c>
      <c r="D40" s="1152">
        <v>1807.387504</v>
      </c>
      <c r="E40" s="1152">
        <v>4437.1785200000004</v>
      </c>
      <c r="F40" s="1152"/>
      <c r="G40" s="1152"/>
      <c r="H40" s="1152">
        <v>11472.771615989101</v>
      </c>
      <c r="I40" s="1152">
        <v>15831.903184468099</v>
      </c>
      <c r="J40" s="1152"/>
      <c r="K40" s="1152">
        <v>524.58788320532994</v>
      </c>
      <c r="L40" s="1152">
        <v>2529.3111122487398</v>
      </c>
      <c r="M40" s="1152">
        <v>12.220163390730001</v>
      </c>
      <c r="N40" s="1152">
        <v>48.882591562919998</v>
      </c>
      <c r="O40" s="1152">
        <v>36615.359337301998</v>
      </c>
      <c r="P40" s="225"/>
    </row>
    <row r="44" spans="2:16">
      <c r="B44" s="103"/>
    </row>
    <row r="45" spans="2:16">
      <c r="B45" s="103"/>
    </row>
    <row r="46" spans="2:16">
      <c r="B46" s="28"/>
    </row>
    <row r="47" spans="2:16">
      <c r="B47" s="12"/>
    </row>
    <row r="48" spans="2:16">
      <c r="B48" s="12"/>
    </row>
    <row r="49" spans="2:2">
      <c r="B49" s="12"/>
    </row>
    <row r="50" spans="2:2">
      <c r="B50" s="12"/>
    </row>
    <row r="51" spans="2:2">
      <c r="B51" s="12"/>
    </row>
    <row r="52" spans="2:2">
      <c r="B52" s="12"/>
    </row>
    <row r="53" spans="2:2">
      <c r="B53" s="12"/>
    </row>
    <row r="54" spans="2:2">
      <c r="B54" s="12"/>
    </row>
    <row r="55" spans="2:2">
      <c r="B55" s="24"/>
    </row>
    <row r="56" spans="2:2">
      <c r="B56" s="24"/>
    </row>
    <row r="57" spans="2:2">
      <c r="B57" s="24"/>
    </row>
    <row r="58" spans="2:2">
      <c r="B58" s="24"/>
    </row>
    <row r="59" spans="2:2">
      <c r="B59" s="24"/>
    </row>
    <row r="60" spans="2:2">
      <c r="B60" s="24"/>
    </row>
    <row r="61" spans="2:2">
      <c r="B61" s="24"/>
    </row>
    <row r="62" spans="2:2">
      <c r="B62" s="24"/>
    </row>
  </sheetData>
  <mergeCells count="10">
    <mergeCell ref="B27:C27"/>
    <mergeCell ref="D28:M28"/>
    <mergeCell ref="P28:P29"/>
    <mergeCell ref="B29:C29"/>
    <mergeCell ref="B3:I3"/>
    <mergeCell ref="P11:P12"/>
    <mergeCell ref="D11:M11"/>
    <mergeCell ref="B10:C10"/>
    <mergeCell ref="B12:C12"/>
    <mergeCell ref="B7:O7"/>
  </mergeCells>
  <hyperlinks>
    <hyperlink ref="B3" location="Contents!A1" display="Back to index page" xr:uid="{00000000-0004-0000-25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45">
    <tabColor rgb="FF007272"/>
  </sheetPr>
  <dimension ref="A1:T88"/>
  <sheetViews>
    <sheetView showGridLines="0" showRowColHeaders="0" zoomScaleNormal="100" workbookViewId="0"/>
  </sheetViews>
  <sheetFormatPr baseColWidth="10" defaultColWidth="12.5703125" defaultRowHeight="11.25"/>
  <cols>
    <col min="1" max="1" width="2.7109375" style="19" customWidth="1"/>
    <col min="2" max="2" width="25.42578125" style="31" customWidth="1"/>
    <col min="3" max="3" width="20.7109375" style="31" customWidth="1"/>
    <col min="4" max="10" width="15.7109375" style="31" customWidth="1"/>
    <col min="11" max="11" width="35.42578125" style="31" customWidth="1"/>
    <col min="12" max="16384" width="12.5703125" style="31"/>
  </cols>
  <sheetData>
    <row r="1" spans="1:16" s="10" customFormat="1" ht="11.25" customHeight="1">
      <c r="A1" s="7"/>
      <c r="B1" s="7"/>
      <c r="C1" s="7"/>
      <c r="D1" s="8"/>
      <c r="E1" s="8"/>
      <c r="F1" s="8"/>
      <c r="G1" s="8"/>
      <c r="H1" s="8"/>
      <c r="I1" s="8"/>
      <c r="J1" s="8"/>
    </row>
    <row r="2" spans="1:16" s="10" customFormat="1" ht="5.25" customHeight="1">
      <c r="A2" s="7"/>
      <c r="B2" s="7"/>
      <c r="C2" s="7"/>
      <c r="D2" s="8"/>
      <c r="E2" s="8"/>
      <c r="F2" s="9"/>
      <c r="G2" s="9"/>
      <c r="H2" s="9"/>
    </row>
    <row r="3" spans="1:16" s="12" customFormat="1" ht="12.75" customHeight="1">
      <c r="A3" s="11"/>
      <c r="B3" s="1840" t="s">
        <v>269</v>
      </c>
      <c r="C3" s="1840"/>
      <c r="D3" s="1840"/>
      <c r="E3" s="1840"/>
      <c r="F3" s="1840"/>
      <c r="G3" s="1840"/>
      <c r="H3" s="1840"/>
    </row>
    <row r="4" spans="1:16" s="10" customFormat="1" ht="5.25" customHeight="1">
      <c r="A4" s="7"/>
      <c r="B4" s="7"/>
      <c r="C4" s="7"/>
      <c r="D4" s="8"/>
      <c r="E4" s="8"/>
      <c r="F4" s="9"/>
      <c r="G4" s="9"/>
      <c r="H4" s="9"/>
      <c r="J4" s="7"/>
      <c r="K4" s="7"/>
    </row>
    <row r="5" spans="1:16" s="6" customFormat="1" ht="15.75" customHeight="1">
      <c r="A5" s="13"/>
      <c r="B5" s="1815" t="s">
        <v>1236</v>
      </c>
    </row>
    <row r="6" spans="1:16" ht="11.25" customHeight="1">
      <c r="A6" s="13"/>
      <c r="B6" s="14"/>
      <c r="C6" s="6"/>
      <c r="D6" s="6"/>
      <c r="E6" s="6"/>
      <c r="F6" s="6"/>
      <c r="G6" s="6"/>
      <c r="H6" s="6"/>
      <c r="I6" s="6"/>
      <c r="J6" s="6"/>
    </row>
    <row r="7" spans="1:16" ht="22.5" customHeight="1">
      <c r="A7" s="13"/>
      <c r="B7" s="1955" t="s">
        <v>1237</v>
      </c>
      <c r="C7" s="1955"/>
      <c r="D7" s="1955"/>
      <c r="E7" s="1955"/>
      <c r="F7" s="1955"/>
      <c r="G7" s="1955"/>
      <c r="H7" s="1955"/>
      <c r="I7" s="1955"/>
      <c r="J7" s="1955"/>
    </row>
    <row r="8" spans="1:16" ht="11.25" customHeight="1">
      <c r="A8" s="13"/>
      <c r="B8" s="1471"/>
      <c r="C8" s="1471"/>
      <c r="D8" s="1471"/>
      <c r="E8" s="1471"/>
      <c r="F8" s="1471"/>
      <c r="G8" s="1471"/>
      <c r="H8" s="1471"/>
      <c r="I8" s="1471"/>
      <c r="J8" s="1471"/>
    </row>
    <row r="9" spans="1:16" ht="11.25" customHeight="1">
      <c r="A9" s="13"/>
      <c r="B9" s="1996" t="s">
        <v>1238</v>
      </c>
      <c r="C9" s="1996"/>
      <c r="D9" s="1996"/>
      <c r="E9" s="1996"/>
      <c r="F9" s="1996"/>
      <c r="G9" s="1996"/>
      <c r="H9" s="1996"/>
      <c r="I9" s="1996"/>
      <c r="J9" s="1996"/>
      <c r="K9" s="77"/>
    </row>
    <row r="10" spans="1:16" ht="11.25" customHeight="1">
      <c r="A10" s="13"/>
      <c r="B10" s="47"/>
      <c r="C10" s="47"/>
      <c r="D10" s="47"/>
      <c r="E10" s="47"/>
      <c r="F10" s="47"/>
      <c r="G10" s="47"/>
      <c r="H10" s="47"/>
      <c r="I10" s="47"/>
      <c r="J10" s="47"/>
      <c r="K10" s="77"/>
    </row>
    <row r="11" spans="1:16" ht="11.25" customHeight="1"/>
    <row r="12" spans="1:16" ht="11.25" customHeight="1">
      <c r="A12" s="39"/>
      <c r="B12" s="1988" t="s">
        <v>2104</v>
      </c>
      <c r="C12" s="1989"/>
      <c r="D12" s="806" t="s">
        <v>522</v>
      </c>
      <c r="E12" s="806" t="s">
        <v>392</v>
      </c>
      <c r="F12" s="806" t="s">
        <v>393</v>
      </c>
      <c r="G12" s="806" t="s">
        <v>523</v>
      </c>
      <c r="H12" s="806" t="s">
        <v>524</v>
      </c>
      <c r="I12" s="806" t="s">
        <v>525</v>
      </c>
      <c r="J12" s="806" t="s">
        <v>526</v>
      </c>
      <c r="N12" s="3"/>
      <c r="O12" s="3"/>
      <c r="P12" s="3"/>
    </row>
    <row r="13" spans="1:16" ht="11.25" customHeight="1">
      <c r="A13" s="16"/>
      <c r="B13" s="535"/>
      <c r="C13" s="334"/>
      <c r="D13" s="693"/>
      <c r="E13" s="77" t="s">
        <v>1239</v>
      </c>
      <c r="F13" s="693"/>
      <c r="G13" s="77" t="s">
        <v>1239</v>
      </c>
      <c r="H13" s="589" t="s">
        <v>1239</v>
      </c>
      <c r="I13" s="693" t="s">
        <v>1045</v>
      </c>
      <c r="J13" s="589" t="s">
        <v>1046</v>
      </c>
      <c r="N13" s="3"/>
      <c r="O13" s="3"/>
      <c r="P13" s="3"/>
    </row>
    <row r="14" spans="1:16" ht="11.25" customHeight="1">
      <c r="A14" s="16"/>
      <c r="B14" s="535"/>
      <c r="C14" s="334"/>
      <c r="D14" s="77"/>
      <c r="E14" s="77" t="s">
        <v>1056</v>
      </c>
      <c r="F14" s="77"/>
      <c r="G14" s="77" t="s">
        <v>1058</v>
      </c>
      <c r="H14" s="589" t="s">
        <v>1240</v>
      </c>
      <c r="I14" s="77" t="s">
        <v>1241</v>
      </c>
      <c r="J14" s="589" t="s">
        <v>1242</v>
      </c>
      <c r="N14" s="3"/>
      <c r="O14" s="3"/>
      <c r="P14" s="3"/>
    </row>
    <row r="15" spans="1:16" ht="11.25" customHeight="1">
      <c r="A15" s="16"/>
      <c r="B15" s="333" t="s">
        <v>274</v>
      </c>
      <c r="C15" s="287" t="s">
        <v>1243</v>
      </c>
      <c r="D15" s="140" t="s">
        <v>801</v>
      </c>
      <c r="E15" s="77" t="s">
        <v>1067</v>
      </c>
      <c r="F15" s="140" t="s">
        <v>1244</v>
      </c>
      <c r="G15" s="140" t="s">
        <v>1067</v>
      </c>
      <c r="H15" s="483" t="s">
        <v>1069</v>
      </c>
      <c r="I15" s="140" t="s">
        <v>441</v>
      </c>
      <c r="J15" s="483" t="s">
        <v>1245</v>
      </c>
      <c r="O15" s="3"/>
      <c r="P15" s="3"/>
    </row>
    <row r="16" spans="1:16" ht="15" customHeight="1">
      <c r="A16" s="12"/>
      <c r="B16" s="1394" t="s">
        <v>1246</v>
      </c>
      <c r="C16" s="694" t="s">
        <v>1247</v>
      </c>
      <c r="D16" s="694"/>
      <c r="E16" s="694"/>
      <c r="F16" s="694"/>
      <c r="G16" s="694"/>
      <c r="H16" s="694"/>
      <c r="I16" s="694"/>
      <c r="J16" s="694"/>
      <c r="O16" s="3"/>
      <c r="P16" s="3"/>
    </row>
    <row r="17" spans="1:16" ht="11.25" customHeight="1">
      <c r="A17" s="12"/>
      <c r="B17" s="322">
        <v>1</v>
      </c>
      <c r="C17" s="322" t="s">
        <v>1073</v>
      </c>
      <c r="D17" s="799">
        <v>3.7672820300000001</v>
      </c>
      <c r="E17" s="739">
        <v>3.1E-2</v>
      </c>
      <c r="F17" s="799">
        <v>9</v>
      </c>
      <c r="G17" s="504">
        <v>19.404</v>
      </c>
      <c r="H17" s="504">
        <v>1.04067</v>
      </c>
      <c r="I17" s="799">
        <v>0.13614667999999999</v>
      </c>
      <c r="J17" s="718">
        <v>3.6139999999999999</v>
      </c>
      <c r="K17" s="722"/>
      <c r="N17" s="221"/>
      <c r="O17" s="3"/>
      <c r="P17" s="3"/>
    </row>
    <row r="18" spans="1:16" ht="11.25" customHeight="1">
      <c r="A18" s="12"/>
      <c r="B18" s="322">
        <v>2</v>
      </c>
      <c r="C18" s="322" t="s">
        <v>1076</v>
      </c>
      <c r="D18" s="799">
        <v>35.065091080000002</v>
      </c>
      <c r="E18" s="739">
        <v>0.22600000000000001</v>
      </c>
      <c r="F18" s="799">
        <v>6</v>
      </c>
      <c r="G18" s="504">
        <v>39.64</v>
      </c>
      <c r="H18" s="504">
        <v>1.3038799999999999</v>
      </c>
      <c r="I18" s="799">
        <v>11.338444689999999</v>
      </c>
      <c r="J18" s="718">
        <v>32.335000000000001</v>
      </c>
      <c r="K18" s="722"/>
      <c r="N18" s="221"/>
      <c r="O18" s="3"/>
      <c r="P18" s="3"/>
    </row>
    <row r="19" spans="1:16" ht="11.25" customHeight="1">
      <c r="A19" s="12"/>
      <c r="B19" s="322">
        <v>3</v>
      </c>
      <c r="C19" s="322" t="s">
        <v>1077</v>
      </c>
      <c r="D19" s="799">
        <v>157.9296737</v>
      </c>
      <c r="E19" s="739">
        <v>0.38300000000000001</v>
      </c>
      <c r="F19" s="799">
        <v>222</v>
      </c>
      <c r="G19" s="504">
        <v>34.570999999999998</v>
      </c>
      <c r="H19" s="504">
        <v>1.2870200000000001</v>
      </c>
      <c r="I19" s="799">
        <v>50.874667969999997</v>
      </c>
      <c r="J19" s="718">
        <v>32.213000000000001</v>
      </c>
      <c r="K19" s="722"/>
      <c r="N19" s="221"/>
      <c r="O19" s="3"/>
      <c r="P19" s="3"/>
    </row>
    <row r="20" spans="1:16" ht="11.25" customHeight="1">
      <c r="A20" s="12"/>
      <c r="B20" s="322">
        <v>4</v>
      </c>
      <c r="C20" s="322" t="s">
        <v>1078</v>
      </c>
      <c r="D20" s="799">
        <v>475.65325139999999</v>
      </c>
      <c r="E20" s="739">
        <v>0.629</v>
      </c>
      <c r="F20" s="799">
        <v>161</v>
      </c>
      <c r="G20" s="504">
        <v>30.247</v>
      </c>
      <c r="H20" s="504">
        <v>1.0995600000000001</v>
      </c>
      <c r="I20" s="799">
        <v>194.05774260000001</v>
      </c>
      <c r="J20" s="718">
        <v>40.798000000000002</v>
      </c>
      <c r="K20" s="722"/>
      <c r="N20" s="221"/>
      <c r="O20" s="3"/>
      <c r="P20" s="3"/>
    </row>
    <row r="21" spans="1:16" ht="11.25" customHeight="1">
      <c r="A21" s="12"/>
      <c r="B21" s="322">
        <v>5</v>
      </c>
      <c r="C21" s="322" t="s">
        <v>1079</v>
      </c>
      <c r="D21" s="799">
        <v>261.15712973000001</v>
      </c>
      <c r="E21" s="739">
        <v>1.141</v>
      </c>
      <c r="F21" s="799">
        <v>172</v>
      </c>
      <c r="G21" s="504">
        <v>33.072000000000003</v>
      </c>
      <c r="H21" s="504">
        <v>1.45709</v>
      </c>
      <c r="I21" s="799">
        <v>145.84113349</v>
      </c>
      <c r="J21" s="718">
        <v>55.844000000000001</v>
      </c>
      <c r="K21" s="722"/>
      <c r="N21" s="221"/>
      <c r="O21" s="3"/>
      <c r="P21" s="3"/>
    </row>
    <row r="22" spans="1:16" ht="11.25" customHeight="1">
      <c r="A22" s="12"/>
      <c r="B22" s="322">
        <v>6</v>
      </c>
      <c r="C22" s="322" t="s">
        <v>1082</v>
      </c>
      <c r="D22" s="799">
        <v>22.989686020000001</v>
      </c>
      <c r="E22" s="1411">
        <v>3.9849999999999999</v>
      </c>
      <c r="F22" s="1412">
        <v>44</v>
      </c>
      <c r="G22" s="1413">
        <v>32.738</v>
      </c>
      <c r="H22" s="1413">
        <v>1.2940400000000001</v>
      </c>
      <c r="I22" s="799">
        <v>14.88375699</v>
      </c>
      <c r="J22" s="718">
        <v>64.741</v>
      </c>
      <c r="K22" s="722"/>
      <c r="N22" s="221"/>
      <c r="O22" s="3"/>
      <c r="P22" s="3"/>
    </row>
    <row r="23" spans="1:16" ht="11.25" customHeight="1">
      <c r="A23" s="12"/>
      <c r="B23" s="322">
        <v>7</v>
      </c>
      <c r="C23" s="322" t="s">
        <v>1085</v>
      </c>
      <c r="D23" s="799">
        <v>0.82602916999999998</v>
      </c>
      <c r="E23" s="1411">
        <v>10.773</v>
      </c>
      <c r="F23" s="1412">
        <v>1</v>
      </c>
      <c r="G23" s="1413">
        <v>22.658000000000001</v>
      </c>
      <c r="H23" s="1413">
        <v>1</v>
      </c>
      <c r="I23" s="799">
        <v>0.79882187000000004</v>
      </c>
      <c r="J23" s="718">
        <v>96.706000000000003</v>
      </c>
      <c r="K23" s="722"/>
      <c r="N23" s="221"/>
      <c r="O23" s="3"/>
      <c r="P23" s="3"/>
    </row>
    <row r="24" spans="1:16" ht="11.25" customHeight="1">
      <c r="A24" s="12"/>
      <c r="B24" s="322">
        <v>8</v>
      </c>
      <c r="C24" s="322" t="s">
        <v>1089</v>
      </c>
      <c r="D24" s="798">
        <v>1.4402099999999999E-3</v>
      </c>
      <c r="E24" s="1414">
        <v>100</v>
      </c>
      <c r="F24" s="1415">
        <v>2</v>
      </c>
      <c r="G24" s="1414">
        <v>21.382999999999999</v>
      </c>
      <c r="H24" s="1414">
        <v>5</v>
      </c>
      <c r="I24" s="798">
        <v>3.8494800000000002E-3</v>
      </c>
      <c r="J24" s="718">
        <v>267.286</v>
      </c>
      <c r="K24" s="722"/>
      <c r="N24" s="221"/>
      <c r="O24" s="3"/>
      <c r="P24" s="3"/>
    </row>
    <row r="25" spans="1:16" ht="11.25" customHeight="1">
      <c r="A25" s="12"/>
      <c r="B25" s="1153">
        <v>9</v>
      </c>
      <c r="C25" s="1153" t="s">
        <v>1248</v>
      </c>
      <c r="D25" s="1154">
        <v>957.38958333999994</v>
      </c>
      <c r="E25" s="1416">
        <f>0.008*100</f>
        <v>0.8</v>
      </c>
      <c r="F25" s="1417">
        <v>617</v>
      </c>
      <c r="G25" s="1418">
        <v>32.085000000000001</v>
      </c>
      <c r="H25" s="1418">
        <v>1.2398499999999999</v>
      </c>
      <c r="I25" s="1155">
        <v>417.93456377000001</v>
      </c>
      <c r="J25" s="1156">
        <v>43.654000000000003</v>
      </c>
      <c r="K25" s="722"/>
      <c r="N25" s="221"/>
      <c r="O25" s="3"/>
      <c r="P25" s="3"/>
    </row>
    <row r="26" spans="1:16" ht="15" customHeight="1">
      <c r="A26" s="12"/>
      <c r="B26" s="1395" t="s">
        <v>1249</v>
      </c>
      <c r="C26" s="325" t="s">
        <v>1247</v>
      </c>
      <c r="D26" s="460"/>
      <c r="E26" s="1413"/>
      <c r="F26" s="1419"/>
      <c r="G26" s="1413"/>
      <c r="H26" s="1413"/>
      <c r="I26" s="325"/>
      <c r="J26" s="506"/>
      <c r="N26" s="221"/>
      <c r="O26" s="3"/>
      <c r="P26" s="3"/>
    </row>
    <row r="27" spans="1:16" ht="11.25" customHeight="1">
      <c r="A27" s="12"/>
      <c r="B27" s="322">
        <v>1</v>
      </c>
      <c r="C27" s="322" t="s">
        <v>1073</v>
      </c>
      <c r="D27" s="1063">
        <v>43.879818280000002</v>
      </c>
      <c r="E27" s="1413">
        <v>0.13</v>
      </c>
      <c r="F27" s="1420">
        <v>2</v>
      </c>
      <c r="G27" s="1413">
        <v>46.49</v>
      </c>
      <c r="H27" s="1413">
        <v>3.4179200000000001</v>
      </c>
      <c r="I27" s="799">
        <v>20.124564899999999</v>
      </c>
      <c r="J27" s="505">
        <v>45.863</v>
      </c>
      <c r="N27" s="221"/>
      <c r="O27" s="3"/>
      <c r="P27" s="3"/>
    </row>
    <row r="28" spans="1:16" ht="11.25" customHeight="1">
      <c r="A28" s="12"/>
      <c r="B28" s="322">
        <v>2</v>
      </c>
      <c r="C28" s="322" t="s">
        <v>1076</v>
      </c>
      <c r="D28" s="1063">
        <v>23.454804769999999</v>
      </c>
      <c r="E28" s="1413">
        <v>0.221</v>
      </c>
      <c r="F28" s="1420">
        <v>2</v>
      </c>
      <c r="G28" s="1413">
        <v>24.004999999999999</v>
      </c>
      <c r="H28" s="1413">
        <v>4.5506500000000001</v>
      </c>
      <c r="I28" s="799">
        <v>9.1131781499999995</v>
      </c>
      <c r="J28" s="505">
        <v>38.853999999999999</v>
      </c>
      <c r="N28" s="221"/>
      <c r="O28" s="3"/>
      <c r="P28" s="3"/>
    </row>
    <row r="29" spans="1:16" ht="11.25" customHeight="1">
      <c r="A29" s="12"/>
      <c r="B29" s="322">
        <v>3</v>
      </c>
      <c r="C29" s="322" t="s">
        <v>1077</v>
      </c>
      <c r="D29" s="1063">
        <v>1.7300499999999999E-3</v>
      </c>
      <c r="E29" s="1413">
        <v>0.375</v>
      </c>
      <c r="F29" s="1420">
        <v>5</v>
      </c>
      <c r="G29" s="1413">
        <v>29.509</v>
      </c>
      <c r="H29" s="1413">
        <v>5</v>
      </c>
      <c r="I29" s="799">
        <v>8.1979999999999998E-4</v>
      </c>
      <c r="J29" s="505">
        <v>47.386000000000003</v>
      </c>
      <c r="N29" s="221"/>
      <c r="O29" s="3"/>
      <c r="P29" s="3"/>
    </row>
    <row r="30" spans="1:16" ht="11.25" customHeight="1">
      <c r="A30" s="12"/>
      <c r="B30" s="322">
        <v>4</v>
      </c>
      <c r="C30" s="322" t="s">
        <v>1078</v>
      </c>
      <c r="D30" s="1063">
        <v>12.85864233</v>
      </c>
      <c r="E30" s="1413">
        <v>0.60699999999999998</v>
      </c>
      <c r="F30" s="1420">
        <v>8</v>
      </c>
      <c r="G30" s="1413">
        <v>23.463999999999999</v>
      </c>
      <c r="H30" s="1413">
        <v>5</v>
      </c>
      <c r="I30" s="799">
        <v>5.6524128500000002</v>
      </c>
      <c r="J30" s="505">
        <v>43.957999999999998</v>
      </c>
      <c r="N30" s="221"/>
      <c r="O30" s="3"/>
      <c r="P30" s="3"/>
    </row>
    <row r="31" spans="1:16" ht="11.25" customHeight="1">
      <c r="A31" s="12"/>
      <c r="B31" s="322">
        <v>5</v>
      </c>
      <c r="C31" s="322" t="s">
        <v>1079</v>
      </c>
      <c r="D31" s="1063">
        <v>2.6673631599999998</v>
      </c>
      <c r="E31" s="1413">
        <v>0.81</v>
      </c>
      <c r="F31" s="1420">
        <v>6</v>
      </c>
      <c r="G31" s="1413">
        <v>19.385999999999999</v>
      </c>
      <c r="H31" s="1413">
        <v>4.9402699999999999</v>
      </c>
      <c r="I31" s="799">
        <v>1.39910099</v>
      </c>
      <c r="J31" s="505">
        <v>52.453000000000003</v>
      </c>
      <c r="N31" s="221"/>
    </row>
    <row r="32" spans="1:16" ht="11.25" customHeight="1">
      <c r="A32" s="12"/>
      <c r="B32" s="322">
        <v>6</v>
      </c>
      <c r="C32" s="322" t="s">
        <v>1082</v>
      </c>
      <c r="D32" s="1063"/>
      <c r="E32" s="1413"/>
      <c r="F32" s="1420"/>
      <c r="G32" s="1413"/>
      <c r="H32" s="1413"/>
      <c r="I32" s="799"/>
      <c r="J32" s="723"/>
      <c r="N32" s="221"/>
    </row>
    <row r="33" spans="1:14" ht="11.25" customHeight="1">
      <c r="A33" s="12"/>
      <c r="B33" s="322">
        <v>7</v>
      </c>
      <c r="C33" s="322" t="s">
        <v>1085</v>
      </c>
      <c r="D33" s="1063"/>
      <c r="E33" s="1413"/>
      <c r="F33" s="1420"/>
      <c r="G33" s="1413"/>
      <c r="H33" s="1413"/>
      <c r="I33" s="799"/>
      <c r="J33" s="506"/>
      <c r="N33" s="221"/>
    </row>
    <row r="34" spans="1:14" ht="11.25" customHeight="1">
      <c r="A34" s="12"/>
      <c r="B34" s="322">
        <v>8</v>
      </c>
      <c r="C34" s="322" t="s">
        <v>1089</v>
      </c>
      <c r="D34" s="1063"/>
      <c r="E34" s="1413"/>
      <c r="F34" s="1420"/>
      <c r="G34" s="1413"/>
      <c r="H34" s="1413"/>
      <c r="I34" s="799"/>
      <c r="J34" s="505"/>
      <c r="N34" s="221"/>
    </row>
    <row r="35" spans="1:14" ht="11.25" customHeight="1">
      <c r="A35" s="12"/>
      <c r="B35" s="1153">
        <v>9</v>
      </c>
      <c r="C35" s="1153" t="s">
        <v>1250</v>
      </c>
      <c r="D35" s="1154">
        <v>82.862358589999999</v>
      </c>
      <c r="E35" s="1418">
        <v>0.252</v>
      </c>
      <c r="F35" s="1417">
        <v>23</v>
      </c>
      <c r="G35" s="1418">
        <v>35.679000000000002</v>
      </c>
      <c r="H35" s="1418">
        <v>4.0331000000000001</v>
      </c>
      <c r="I35" s="1155">
        <v>36.290076689999999</v>
      </c>
      <c r="J35" s="1157">
        <v>43.795999999999999</v>
      </c>
    </row>
    <row r="36" spans="1:14" ht="15" customHeight="1">
      <c r="A36" s="12"/>
      <c r="B36" s="1395" t="s">
        <v>1251</v>
      </c>
      <c r="C36" s="325" t="s">
        <v>1247</v>
      </c>
      <c r="D36" s="460"/>
      <c r="E36" s="1413"/>
      <c r="F36" s="1419"/>
      <c r="G36" s="1413"/>
      <c r="H36" s="1413"/>
      <c r="I36" s="325"/>
      <c r="J36" s="506"/>
      <c r="N36" s="79"/>
    </row>
    <row r="37" spans="1:14" ht="11.25" customHeight="1">
      <c r="A37" s="12"/>
      <c r="B37" s="322">
        <v>1</v>
      </c>
      <c r="C37" s="322" t="s">
        <v>1073</v>
      </c>
      <c r="D37" s="1063">
        <v>6910.1445290000001</v>
      </c>
      <c r="E37" s="1413">
        <v>7.1999999999999995E-2</v>
      </c>
      <c r="F37" s="1420">
        <v>114</v>
      </c>
      <c r="G37" s="1413">
        <v>38.152000000000001</v>
      </c>
      <c r="H37" s="1413">
        <v>1.55779</v>
      </c>
      <c r="I37" s="799">
        <v>1034.5043456000001</v>
      </c>
      <c r="J37" s="505">
        <v>14.971</v>
      </c>
    </row>
    <row r="38" spans="1:14" ht="11.25" customHeight="1">
      <c r="A38" s="12"/>
      <c r="B38" s="322">
        <v>2</v>
      </c>
      <c r="C38" s="322" t="s">
        <v>1076</v>
      </c>
      <c r="D38" s="1063">
        <v>6143.2040859999997</v>
      </c>
      <c r="E38" s="1413">
        <v>0.183</v>
      </c>
      <c r="F38" s="1420">
        <v>66</v>
      </c>
      <c r="G38" s="1413">
        <v>24.457000000000001</v>
      </c>
      <c r="H38" s="1413">
        <v>1.1651499999999999</v>
      </c>
      <c r="I38" s="799">
        <v>1032.525879</v>
      </c>
      <c r="J38" s="505">
        <v>16.808</v>
      </c>
    </row>
    <row r="39" spans="1:14" ht="11.25" customHeight="1">
      <c r="A39" s="12"/>
      <c r="B39" s="322">
        <v>3</v>
      </c>
      <c r="C39" s="322" t="s">
        <v>1077</v>
      </c>
      <c r="D39" s="1063">
        <v>4920.681818</v>
      </c>
      <c r="E39" s="1413">
        <v>0.35699999999999998</v>
      </c>
      <c r="F39" s="1420">
        <v>140</v>
      </c>
      <c r="G39" s="1413">
        <v>32.76</v>
      </c>
      <c r="H39" s="1413">
        <v>1.9232800000000001</v>
      </c>
      <c r="I39" s="799">
        <v>2103.0522930000002</v>
      </c>
      <c r="J39" s="505">
        <v>42.738999999999997</v>
      </c>
    </row>
    <row r="40" spans="1:14" ht="11.25" customHeight="1">
      <c r="A40" s="12"/>
      <c r="B40" s="322">
        <v>4</v>
      </c>
      <c r="C40" s="322" t="s">
        <v>1078</v>
      </c>
      <c r="D40" s="1063">
        <v>1787.516112</v>
      </c>
      <c r="E40" s="1413">
        <v>0.65400000000000003</v>
      </c>
      <c r="F40" s="1420">
        <v>124</v>
      </c>
      <c r="G40" s="1413">
        <v>31.309000000000001</v>
      </c>
      <c r="H40" s="1413">
        <v>1.0663400000000001</v>
      </c>
      <c r="I40" s="799">
        <v>791.22946130000003</v>
      </c>
      <c r="J40" s="505">
        <v>44.264000000000003</v>
      </c>
    </row>
    <row r="41" spans="1:14" ht="11.25" customHeight="1">
      <c r="A41" s="12"/>
      <c r="B41" s="322">
        <v>5</v>
      </c>
      <c r="C41" s="322" t="s">
        <v>1079</v>
      </c>
      <c r="D41" s="1063">
        <v>6166.8807244</v>
      </c>
      <c r="E41" s="1413">
        <v>1.161</v>
      </c>
      <c r="F41" s="1420">
        <v>237</v>
      </c>
      <c r="G41" s="1413">
        <v>27.779</v>
      </c>
      <c r="H41" s="1413">
        <v>1.91923</v>
      </c>
      <c r="I41" s="799">
        <v>3448.7729285</v>
      </c>
      <c r="J41" s="505">
        <v>55.923999999999999</v>
      </c>
    </row>
    <row r="42" spans="1:14" ht="11.25" customHeight="1">
      <c r="A42" s="12"/>
      <c r="B42" s="322">
        <v>6</v>
      </c>
      <c r="C42" s="322" t="s">
        <v>1082</v>
      </c>
      <c r="D42" s="1063">
        <v>575.69165129999999</v>
      </c>
      <c r="E42" s="1413">
        <v>4.0339999999999998</v>
      </c>
      <c r="F42" s="1420">
        <v>52</v>
      </c>
      <c r="G42" s="1413">
        <v>20.379000000000001</v>
      </c>
      <c r="H42" s="1413">
        <v>1.80057</v>
      </c>
      <c r="I42" s="799">
        <v>384.58363069000001</v>
      </c>
      <c r="J42" s="505">
        <v>66.804000000000002</v>
      </c>
    </row>
    <row r="43" spans="1:14" ht="11.25" customHeight="1">
      <c r="A43" s="12"/>
      <c r="B43" s="322">
        <v>7</v>
      </c>
      <c r="C43" s="322" t="s">
        <v>1085</v>
      </c>
      <c r="D43" s="1063">
        <v>459.49891789999998</v>
      </c>
      <c r="E43" s="1413">
        <v>12.951000000000001</v>
      </c>
      <c r="F43" s="1420">
        <v>13</v>
      </c>
      <c r="G43" s="1413">
        <v>35.076000000000001</v>
      </c>
      <c r="H43" s="1413">
        <v>1.05036</v>
      </c>
      <c r="I43" s="799">
        <v>747.30719380000005</v>
      </c>
      <c r="J43" s="426">
        <v>162.63499999999999</v>
      </c>
    </row>
    <row r="44" spans="1:14" ht="11.25" customHeight="1">
      <c r="A44" s="12"/>
      <c r="B44" s="322">
        <v>8</v>
      </c>
      <c r="C44" s="322" t="s">
        <v>1089</v>
      </c>
      <c r="D44" s="1063">
        <v>7.6489822199999997</v>
      </c>
      <c r="E44" s="1413">
        <v>100</v>
      </c>
      <c r="F44" s="1420">
        <v>5</v>
      </c>
      <c r="G44" s="1413">
        <v>26.125</v>
      </c>
      <c r="H44" s="1413">
        <v>1.2660899999999999</v>
      </c>
      <c r="I44" s="799">
        <v>15.556299279999999</v>
      </c>
      <c r="J44" s="505">
        <v>203.37700000000001</v>
      </c>
    </row>
    <row r="45" spans="1:14" ht="11.25" customHeight="1">
      <c r="A45" s="12"/>
      <c r="B45" s="1153">
        <v>9</v>
      </c>
      <c r="C45" s="1153" t="s">
        <v>1252</v>
      </c>
      <c r="D45" s="1154">
        <v>26971.266820820001</v>
      </c>
      <c r="E45" s="1418">
        <v>0.76900000000000002</v>
      </c>
      <c r="F45" s="1417">
        <v>751</v>
      </c>
      <c r="G45" s="1418">
        <v>30.789000000000001</v>
      </c>
      <c r="H45" s="1418">
        <v>1.5815600000000001</v>
      </c>
      <c r="I45" s="1155">
        <v>9557.5320311699998</v>
      </c>
      <c r="J45" s="1157">
        <v>35.436</v>
      </c>
    </row>
    <row r="46" spans="1:14" s="44" customFormat="1" ht="11.25" customHeight="1">
      <c r="A46" s="39"/>
      <c r="B46" s="1995" t="s">
        <v>1253</v>
      </c>
      <c r="C46" s="1995"/>
      <c r="D46" s="1158">
        <v>28011.519</v>
      </c>
      <c r="E46" s="1421">
        <v>0.76900000000000002</v>
      </c>
      <c r="F46" s="1422">
        <v>1391</v>
      </c>
      <c r="G46" s="1421">
        <v>30.847999999999999</v>
      </c>
      <c r="H46" s="1421">
        <v>1.57714</v>
      </c>
      <c r="I46" s="1159">
        <v>10011.757</v>
      </c>
      <c r="J46" s="1160">
        <v>35.74</v>
      </c>
      <c r="K46" s="61"/>
    </row>
    <row r="47" spans="1:14" ht="11.25" customHeight="1">
      <c r="A47" s="12"/>
      <c r="B47" s="322"/>
      <c r="C47" s="322"/>
      <c r="D47" s="839"/>
      <c r="E47" s="1064"/>
      <c r="F47" s="839"/>
      <c r="G47" s="1064"/>
      <c r="H47" s="1065"/>
      <c r="I47" s="42"/>
      <c r="J47" s="45"/>
    </row>
    <row r="48" spans="1:14" ht="11.25" customHeight="1"/>
    <row r="49" spans="1:10" ht="11.25" customHeight="1">
      <c r="A49" s="12"/>
      <c r="B49" s="98"/>
      <c r="C49" s="98"/>
      <c r="D49" s="98"/>
      <c r="E49" s="98"/>
      <c r="F49" s="98"/>
      <c r="G49" s="98"/>
      <c r="H49" s="98"/>
      <c r="I49" s="98"/>
      <c r="J49" s="98"/>
    </row>
    <row r="50" spans="1:10" ht="11.25" customHeight="1">
      <c r="A50" s="39"/>
      <c r="B50" s="1988" t="s">
        <v>28</v>
      </c>
      <c r="C50" s="1989"/>
      <c r="D50" s="806" t="s">
        <v>522</v>
      </c>
      <c r="E50" s="806" t="s">
        <v>392</v>
      </c>
      <c r="F50" s="806" t="s">
        <v>393</v>
      </c>
      <c r="G50" s="806" t="s">
        <v>523</v>
      </c>
      <c r="H50" s="806" t="s">
        <v>524</v>
      </c>
      <c r="I50" s="806" t="s">
        <v>525</v>
      </c>
      <c r="J50" s="806" t="s">
        <v>526</v>
      </c>
    </row>
    <row r="51" spans="1:10" ht="11.25" customHeight="1">
      <c r="A51" s="16"/>
      <c r="B51" s="535"/>
      <c r="C51" s="334"/>
      <c r="D51" s="693"/>
      <c r="E51" s="77" t="s">
        <v>1239</v>
      </c>
      <c r="F51" s="693"/>
      <c r="G51" s="77" t="s">
        <v>1239</v>
      </c>
      <c r="H51" s="589" t="s">
        <v>1239</v>
      </c>
      <c r="I51" s="693" t="s">
        <v>1045</v>
      </c>
      <c r="J51" s="589" t="s">
        <v>1046</v>
      </c>
    </row>
    <row r="52" spans="1:10" ht="11.25" customHeight="1">
      <c r="A52" s="16"/>
      <c r="B52" s="535"/>
      <c r="C52" s="334"/>
      <c r="D52" s="77"/>
      <c r="E52" s="77" t="s">
        <v>1056</v>
      </c>
      <c r="F52" s="77"/>
      <c r="G52" s="77" t="s">
        <v>1058</v>
      </c>
      <c r="H52" s="589" t="s">
        <v>1240</v>
      </c>
      <c r="I52" s="77" t="s">
        <v>1241</v>
      </c>
      <c r="J52" s="589" t="s">
        <v>1242</v>
      </c>
    </row>
    <row r="53" spans="1:10" ht="11.25" customHeight="1">
      <c r="A53" s="16"/>
      <c r="B53" s="333" t="s">
        <v>274</v>
      </c>
      <c r="C53" s="287" t="s">
        <v>1243</v>
      </c>
      <c r="D53" s="140" t="s">
        <v>801</v>
      </c>
      <c r="E53" s="77" t="s">
        <v>1067</v>
      </c>
      <c r="F53" s="140" t="s">
        <v>1244</v>
      </c>
      <c r="G53" s="140" t="s">
        <v>1067</v>
      </c>
      <c r="H53" s="483" t="s">
        <v>1069</v>
      </c>
      <c r="I53" s="140" t="s">
        <v>441</v>
      </c>
      <c r="J53" s="483" t="s">
        <v>1245</v>
      </c>
    </row>
    <row r="54" spans="1:10" ht="15" customHeight="1">
      <c r="A54" s="12"/>
      <c r="B54" s="1394" t="s">
        <v>1246</v>
      </c>
      <c r="C54" s="694" t="s">
        <v>1247</v>
      </c>
      <c r="D54" s="694"/>
      <c r="E54" s="694"/>
      <c r="F54" s="694"/>
      <c r="G54" s="694"/>
      <c r="H54" s="694"/>
      <c r="I54" s="694"/>
      <c r="J54" s="694"/>
    </row>
    <row r="55" spans="1:10" ht="11.25" customHeight="1">
      <c r="A55" s="12"/>
      <c r="B55" s="322">
        <v>1</v>
      </c>
      <c r="C55" s="322" t="s">
        <v>1073</v>
      </c>
      <c r="D55" s="799">
        <v>25.00763693</v>
      </c>
      <c r="E55" s="739">
        <v>3.2000000000000001E-2</v>
      </c>
      <c r="F55" s="799">
        <v>11</v>
      </c>
      <c r="G55" s="504">
        <v>19.114999999999998</v>
      </c>
      <c r="H55" s="504">
        <v>1.3685400000000001</v>
      </c>
      <c r="I55" s="799">
        <v>1.0923425499999999</v>
      </c>
      <c r="J55" s="718">
        <v>4.3680000000000003</v>
      </c>
    </row>
    <row r="56" spans="1:10" ht="11.25" customHeight="1">
      <c r="A56" s="12"/>
      <c r="B56" s="322">
        <v>2</v>
      </c>
      <c r="C56" s="322" t="s">
        <v>1076</v>
      </c>
      <c r="D56" s="799">
        <v>22.83700602</v>
      </c>
      <c r="E56" s="739">
        <v>0.224</v>
      </c>
      <c r="F56" s="799">
        <v>9</v>
      </c>
      <c r="G56" s="504">
        <v>43.862000000000002</v>
      </c>
      <c r="H56" s="504">
        <v>1.3221499999999999</v>
      </c>
      <c r="I56" s="799">
        <v>7.8413518499999997</v>
      </c>
      <c r="J56" s="718">
        <v>34.335999999999999</v>
      </c>
    </row>
    <row r="57" spans="1:10" ht="11.25" customHeight="1">
      <c r="A57" s="12"/>
      <c r="B57" s="322">
        <v>3</v>
      </c>
      <c r="C57" s="322" t="s">
        <v>1077</v>
      </c>
      <c r="D57" s="799">
        <v>86.674254099999999</v>
      </c>
      <c r="E57" s="739">
        <v>0.40699999999999997</v>
      </c>
      <c r="F57" s="799">
        <v>211</v>
      </c>
      <c r="G57" s="504">
        <v>35.502000000000002</v>
      </c>
      <c r="H57" s="504">
        <v>1.75658</v>
      </c>
      <c r="I57" s="799">
        <v>29.185005090000001</v>
      </c>
      <c r="J57" s="718">
        <v>33.671999999999997</v>
      </c>
    </row>
    <row r="58" spans="1:10" ht="11.25" customHeight="1">
      <c r="A58" s="12"/>
      <c r="B58" s="322">
        <v>4</v>
      </c>
      <c r="C58" s="322" t="s">
        <v>1078</v>
      </c>
      <c r="D58" s="799">
        <v>373.58746309999998</v>
      </c>
      <c r="E58" s="739">
        <v>0.626</v>
      </c>
      <c r="F58" s="799">
        <v>187</v>
      </c>
      <c r="G58" s="504">
        <v>28.686</v>
      </c>
      <c r="H58" s="504">
        <v>1.1349199999999999</v>
      </c>
      <c r="I58" s="799">
        <v>146.14976519999999</v>
      </c>
      <c r="J58" s="718">
        <v>39.121000000000002</v>
      </c>
    </row>
    <row r="59" spans="1:10" ht="11.25" customHeight="1">
      <c r="A59" s="12"/>
      <c r="B59" s="322">
        <v>5</v>
      </c>
      <c r="C59" s="322" t="s">
        <v>1079</v>
      </c>
      <c r="D59" s="799">
        <v>112.87983871</v>
      </c>
      <c r="E59" s="739">
        <v>1.056</v>
      </c>
      <c r="F59" s="799">
        <v>151</v>
      </c>
      <c r="G59" s="504">
        <v>30.948</v>
      </c>
      <c r="H59" s="504">
        <v>2.1495000000000002</v>
      </c>
      <c r="I59" s="799">
        <v>55.119071339999998</v>
      </c>
      <c r="J59" s="718">
        <v>48.83</v>
      </c>
    </row>
    <row r="60" spans="1:10" ht="11.25" customHeight="1">
      <c r="A60" s="12"/>
      <c r="B60" s="322">
        <v>6</v>
      </c>
      <c r="C60" s="322" t="s">
        <v>1082</v>
      </c>
      <c r="D60" s="799">
        <v>12.35096317</v>
      </c>
      <c r="E60" s="739">
        <v>4.1289999999999996</v>
      </c>
      <c r="F60" s="799">
        <v>42</v>
      </c>
      <c r="G60" s="740">
        <v>31.632999999999999</v>
      </c>
      <c r="H60" s="740">
        <v>1.43831</v>
      </c>
      <c r="I60" s="799">
        <v>9.6831890099999995</v>
      </c>
      <c r="J60" s="718">
        <v>78.400000000000006</v>
      </c>
    </row>
    <row r="61" spans="1:10" ht="11.25" customHeight="1">
      <c r="A61" s="12"/>
      <c r="B61" s="322">
        <v>7</v>
      </c>
      <c r="C61" s="322" t="s">
        <v>1085</v>
      </c>
      <c r="D61" s="799"/>
      <c r="E61" s="739"/>
      <c r="F61" s="799"/>
      <c r="G61" s="740"/>
      <c r="H61" s="740"/>
      <c r="I61" s="799"/>
      <c r="J61" s="718"/>
    </row>
    <row r="62" spans="1:10" ht="11.25" customHeight="1">
      <c r="A62" s="12"/>
      <c r="B62" s="322">
        <v>8</v>
      </c>
      <c r="C62" s="322" t="s">
        <v>1089</v>
      </c>
      <c r="D62" s="1571">
        <v>7.85515074</v>
      </c>
      <c r="E62" s="740">
        <v>100</v>
      </c>
      <c r="F62" s="1571">
        <v>3</v>
      </c>
      <c r="G62" s="740">
        <v>20.855</v>
      </c>
      <c r="H62" s="740">
        <v>4.7894500000000004</v>
      </c>
      <c r="I62" s="1571">
        <v>20.47747837</v>
      </c>
      <c r="J62" s="718">
        <v>260.68900000000002</v>
      </c>
    </row>
    <row r="63" spans="1:10" ht="11.25" customHeight="1">
      <c r="A63" s="12"/>
      <c r="B63" s="1153">
        <v>9</v>
      </c>
      <c r="C63" s="1153" t="s">
        <v>1248</v>
      </c>
      <c r="D63" s="1154">
        <v>641.19231276999994</v>
      </c>
      <c r="E63" s="1572">
        <v>1.92</v>
      </c>
      <c r="F63" s="1154">
        <v>614</v>
      </c>
      <c r="G63" s="1573">
        <v>30.134</v>
      </c>
      <c r="H63" s="1573">
        <v>1.4639599999999999</v>
      </c>
      <c r="I63" s="1154">
        <v>269.54820340999999</v>
      </c>
      <c r="J63" s="1156">
        <v>42.039000000000001</v>
      </c>
    </row>
    <row r="64" spans="1:10" ht="15" customHeight="1">
      <c r="A64" s="12"/>
      <c r="B64" s="1395" t="s">
        <v>1249</v>
      </c>
      <c r="C64" s="325" t="s">
        <v>1247</v>
      </c>
      <c r="D64" s="460"/>
      <c r="E64" s="740"/>
      <c r="F64" s="460"/>
      <c r="G64" s="740"/>
      <c r="H64" s="740"/>
      <c r="I64" s="460"/>
      <c r="J64" s="506"/>
    </row>
    <row r="65" spans="1:20" ht="11.25" customHeight="1">
      <c r="A65" s="12"/>
      <c r="B65" s="322">
        <v>1</v>
      </c>
      <c r="C65" s="322" t="s">
        <v>1073</v>
      </c>
      <c r="D65" s="1063">
        <v>78.048820820000003</v>
      </c>
      <c r="E65" s="740">
        <v>0.13</v>
      </c>
      <c r="F65" s="1063">
        <v>2</v>
      </c>
      <c r="G65" s="740">
        <v>46.49</v>
      </c>
      <c r="H65" s="740">
        <v>3.1682800000000002</v>
      </c>
      <c r="I65" s="1063">
        <v>34.081031189999997</v>
      </c>
      <c r="J65" s="505">
        <v>43.665999999999997</v>
      </c>
    </row>
    <row r="66" spans="1:20" ht="11.25" customHeight="1">
      <c r="A66" s="12"/>
      <c r="B66" s="322">
        <v>2</v>
      </c>
      <c r="C66" s="322" t="s">
        <v>1076</v>
      </c>
      <c r="D66" s="1063">
        <v>32.886487780000003</v>
      </c>
      <c r="E66" s="740">
        <v>0.22800000000000001</v>
      </c>
      <c r="F66" s="1063">
        <v>2</v>
      </c>
      <c r="G66" s="740">
        <v>19.117000000000001</v>
      </c>
      <c r="H66" s="740">
        <v>3.9056000000000002</v>
      </c>
      <c r="I66" s="1063">
        <v>10.005884160000001</v>
      </c>
      <c r="J66" s="505">
        <v>30.425999999999998</v>
      </c>
    </row>
    <row r="67" spans="1:20" ht="11.25" customHeight="1">
      <c r="A67" s="12"/>
      <c r="B67" s="322">
        <v>3</v>
      </c>
      <c r="C67" s="322" t="s">
        <v>1077</v>
      </c>
      <c r="D67" s="1063">
        <v>1.559748E-2</v>
      </c>
      <c r="E67" s="740">
        <v>0.40400000000000003</v>
      </c>
      <c r="F67" s="1063">
        <v>6</v>
      </c>
      <c r="G67" s="740">
        <v>14.356999999999999</v>
      </c>
      <c r="H67" s="740">
        <v>4.97567</v>
      </c>
      <c r="I67" s="1063">
        <v>4.7029999999999997E-3</v>
      </c>
      <c r="J67" s="505">
        <v>30.152000000000001</v>
      </c>
    </row>
    <row r="68" spans="1:20" ht="11.25" customHeight="1">
      <c r="A68" s="12"/>
      <c r="B68" s="322">
        <v>4</v>
      </c>
      <c r="C68" s="322" t="s">
        <v>1078</v>
      </c>
      <c r="D68" s="1063">
        <v>5.6090397599999999</v>
      </c>
      <c r="E68" s="740">
        <v>0.622</v>
      </c>
      <c r="F68" s="1063">
        <v>9</v>
      </c>
      <c r="G68" s="740">
        <v>23.555</v>
      </c>
      <c r="H68" s="740">
        <v>5</v>
      </c>
      <c r="I68" s="1063">
        <v>3.2384197399999999</v>
      </c>
      <c r="J68" s="505">
        <v>57.735999999999997</v>
      </c>
    </row>
    <row r="69" spans="1:20" ht="11.25" customHeight="1">
      <c r="A69" s="12"/>
      <c r="B69" s="322">
        <v>5</v>
      </c>
      <c r="C69" s="322" t="s">
        <v>1079</v>
      </c>
      <c r="D69" s="1063">
        <v>3.58674969</v>
      </c>
      <c r="E69" s="740">
        <v>1.177</v>
      </c>
      <c r="F69" s="1063">
        <v>8</v>
      </c>
      <c r="G69" s="740">
        <v>23.271000000000001</v>
      </c>
      <c r="H69" s="740">
        <v>4.9566999999999997</v>
      </c>
      <c r="I69" s="1063">
        <v>2.5186450200000001</v>
      </c>
      <c r="J69" s="505">
        <v>70.221000000000004</v>
      </c>
    </row>
    <row r="70" spans="1:20" ht="11.25" customHeight="1">
      <c r="A70" s="12"/>
      <c r="B70" s="322">
        <v>6</v>
      </c>
      <c r="C70" s="322" t="s">
        <v>1082</v>
      </c>
      <c r="D70" s="1063"/>
      <c r="E70" s="740"/>
      <c r="F70" s="1063"/>
      <c r="G70" s="740"/>
      <c r="H70" s="740"/>
      <c r="I70" s="1063"/>
      <c r="J70" s="723"/>
    </row>
    <row r="71" spans="1:20" ht="11.25" customHeight="1">
      <c r="A71" s="12"/>
      <c r="B71" s="322">
        <v>7</v>
      </c>
      <c r="C71" s="322" t="s">
        <v>1085</v>
      </c>
      <c r="D71" s="1063"/>
      <c r="E71" s="740"/>
      <c r="F71" s="1063"/>
      <c r="G71" s="740"/>
      <c r="H71" s="740"/>
      <c r="I71" s="1063"/>
      <c r="J71" s="506"/>
    </row>
    <row r="72" spans="1:20" ht="11.25" customHeight="1">
      <c r="A72" s="12"/>
      <c r="B72" s="322">
        <v>8</v>
      </c>
      <c r="C72" s="322" t="s">
        <v>1089</v>
      </c>
      <c r="D72" s="1063">
        <v>0.41466375999999999</v>
      </c>
      <c r="E72" s="740">
        <v>100</v>
      </c>
      <c r="F72" s="1063">
        <v>1</v>
      </c>
      <c r="G72" s="740">
        <v>29.861999999999998</v>
      </c>
      <c r="H72" s="740">
        <v>5</v>
      </c>
      <c r="I72" s="1063"/>
      <c r="J72" s="505"/>
    </row>
    <row r="73" spans="1:20" ht="11.25" customHeight="1">
      <c r="A73" s="12"/>
      <c r="B73" s="1153">
        <v>9</v>
      </c>
      <c r="C73" s="1153" t="s">
        <v>1250</v>
      </c>
      <c r="D73" s="1154">
        <v>120.56135929</v>
      </c>
      <c r="E73" s="1573">
        <v>0.55400000000000005</v>
      </c>
      <c r="F73" s="1154">
        <v>28</v>
      </c>
      <c r="G73" s="1573">
        <v>37.204000000000001</v>
      </c>
      <c r="H73" s="1573">
        <v>3.5143599999999999</v>
      </c>
      <c r="I73" s="1154">
        <v>49.848683110000003</v>
      </c>
      <c r="J73" s="1157">
        <v>41.347000000000001</v>
      </c>
    </row>
    <row r="74" spans="1:20" s="44" customFormat="1" ht="15" customHeight="1">
      <c r="A74" s="39"/>
      <c r="B74" s="1395" t="s">
        <v>1251</v>
      </c>
      <c r="C74" s="325" t="s">
        <v>1247</v>
      </c>
      <c r="D74" s="460"/>
      <c r="E74" s="740"/>
      <c r="F74" s="460"/>
      <c r="G74" s="740"/>
      <c r="H74" s="740"/>
      <c r="I74" s="460"/>
      <c r="J74" s="506"/>
      <c r="K74" s="31"/>
      <c r="L74" s="31"/>
      <c r="M74" s="31"/>
      <c r="N74" s="31"/>
    </row>
    <row r="75" spans="1:20" ht="11.25" customHeight="1">
      <c r="A75" s="12"/>
      <c r="B75" s="322">
        <v>1</v>
      </c>
      <c r="C75" s="322" t="s">
        <v>1073</v>
      </c>
      <c r="D75" s="1063">
        <v>7760.1727406</v>
      </c>
      <c r="E75" s="740">
        <v>5.2999999999999999E-2</v>
      </c>
      <c r="F75" s="1063">
        <v>108</v>
      </c>
      <c r="G75" s="740">
        <v>36.819000000000003</v>
      </c>
      <c r="H75" s="740">
        <v>1.37853</v>
      </c>
      <c r="I75" s="1063">
        <v>879.70694200000003</v>
      </c>
      <c r="J75" s="505">
        <v>11.336</v>
      </c>
      <c r="O75" s="232"/>
      <c r="P75" s="268"/>
      <c r="Q75" s="232"/>
      <c r="R75" s="232"/>
      <c r="S75" s="268"/>
      <c r="T75" s="232"/>
    </row>
    <row r="76" spans="1:20" ht="11.25" customHeight="1">
      <c r="A76" s="12"/>
      <c r="B76" s="322">
        <v>2</v>
      </c>
      <c r="C76" s="322" t="s">
        <v>1076</v>
      </c>
      <c r="D76" s="1063">
        <v>18051.630659999999</v>
      </c>
      <c r="E76" s="740">
        <v>0.23599999999999999</v>
      </c>
      <c r="F76" s="1063">
        <v>62</v>
      </c>
      <c r="G76" s="740">
        <v>19.238</v>
      </c>
      <c r="H76" s="740">
        <v>1.06585</v>
      </c>
      <c r="I76" s="1063">
        <v>2798.831878</v>
      </c>
      <c r="J76" s="505">
        <v>15.505000000000001</v>
      </c>
    </row>
    <row r="77" spans="1:20" ht="11.25" customHeight="1">
      <c r="A77" s="12"/>
      <c r="B77" s="322">
        <v>3</v>
      </c>
      <c r="C77" s="322" t="s">
        <v>1077</v>
      </c>
      <c r="D77" s="1063">
        <v>2912.9052360000001</v>
      </c>
      <c r="E77" s="740">
        <v>0.36499999999999999</v>
      </c>
      <c r="F77" s="1063">
        <v>145</v>
      </c>
      <c r="G77" s="740">
        <v>31.606000000000002</v>
      </c>
      <c r="H77" s="740">
        <v>2.0018600000000002</v>
      </c>
      <c r="I77" s="1063">
        <v>1249.1497609999999</v>
      </c>
      <c r="J77" s="505">
        <v>42.883000000000003</v>
      </c>
    </row>
    <row r="78" spans="1:20" ht="11.25" customHeight="1">
      <c r="A78" s="12"/>
      <c r="B78" s="322">
        <v>4</v>
      </c>
      <c r="C78" s="322" t="s">
        <v>1078</v>
      </c>
      <c r="D78" s="1063">
        <v>2527.142554</v>
      </c>
      <c r="E78" s="740">
        <v>0.63</v>
      </c>
      <c r="F78" s="1063">
        <v>143</v>
      </c>
      <c r="G78" s="740">
        <v>28.823</v>
      </c>
      <c r="H78" s="740">
        <v>1.2563500000000001</v>
      </c>
      <c r="I78" s="1063">
        <v>1092.471538</v>
      </c>
      <c r="J78" s="505">
        <v>43.23</v>
      </c>
    </row>
    <row r="79" spans="1:20" ht="11.25" customHeight="1">
      <c r="A79" s="12"/>
      <c r="B79" s="322">
        <v>5</v>
      </c>
      <c r="C79" s="322" t="s">
        <v>1079</v>
      </c>
      <c r="D79" s="1063">
        <v>8817.4601839999996</v>
      </c>
      <c r="E79" s="740">
        <v>1.3540000000000001</v>
      </c>
      <c r="F79" s="1063">
        <v>234</v>
      </c>
      <c r="G79" s="740">
        <v>24.497</v>
      </c>
      <c r="H79" s="740">
        <v>1.8045899999999999</v>
      </c>
      <c r="I79" s="1063">
        <v>4434.7069780000002</v>
      </c>
      <c r="J79" s="505">
        <v>50.295000000000002</v>
      </c>
    </row>
    <row r="80" spans="1:20" ht="11.25" customHeight="1">
      <c r="A80" s="12"/>
      <c r="B80" s="322">
        <v>6</v>
      </c>
      <c r="C80" s="322" t="s">
        <v>1082</v>
      </c>
      <c r="D80" s="1063">
        <v>345.24606249999999</v>
      </c>
      <c r="E80" s="740">
        <v>5.28</v>
      </c>
      <c r="F80" s="1063">
        <v>56</v>
      </c>
      <c r="G80" s="740">
        <v>28.457999999999998</v>
      </c>
      <c r="H80" s="740">
        <v>1.7295799999999999</v>
      </c>
      <c r="I80" s="1063">
        <v>327.40060060000002</v>
      </c>
      <c r="J80" s="505">
        <v>94.831000000000003</v>
      </c>
    </row>
    <row r="81" spans="1:10" ht="11.25" customHeight="1">
      <c r="A81" s="24"/>
      <c r="B81" s="322">
        <v>7</v>
      </c>
      <c r="C81" s="322" t="s">
        <v>1085</v>
      </c>
      <c r="D81" s="1063">
        <v>319.4992239</v>
      </c>
      <c r="E81" s="740">
        <v>13.506</v>
      </c>
      <c r="F81" s="1063">
        <v>6</v>
      </c>
      <c r="G81" s="740">
        <v>52.21</v>
      </c>
      <c r="H81" s="740">
        <v>1.00393</v>
      </c>
      <c r="I81" s="1063">
        <v>716.48962029999996</v>
      </c>
      <c r="J81" s="426">
        <v>224.25399999999999</v>
      </c>
    </row>
    <row r="82" spans="1:10" ht="11.25" customHeight="1">
      <c r="A82" s="24"/>
      <c r="B82" s="322">
        <v>8</v>
      </c>
      <c r="C82" s="322" t="s">
        <v>1089</v>
      </c>
      <c r="D82" s="1063">
        <v>51.204701589999999</v>
      </c>
      <c r="E82" s="740">
        <v>100</v>
      </c>
      <c r="F82" s="1063">
        <v>6</v>
      </c>
      <c r="G82" s="740">
        <v>7.2539999999999996</v>
      </c>
      <c r="H82" s="740">
        <v>1.0196099999999999</v>
      </c>
      <c r="I82" s="1063">
        <v>46.41518138</v>
      </c>
      <c r="J82" s="505">
        <v>90.646000000000001</v>
      </c>
    </row>
    <row r="83" spans="1:10" ht="11.25" customHeight="1">
      <c r="A83" s="24"/>
      <c r="B83" s="1574">
        <v>9</v>
      </c>
      <c r="C83" s="1574" t="s">
        <v>1252</v>
      </c>
      <c r="D83" s="1154">
        <v>40785.261362589998</v>
      </c>
      <c r="E83" s="1573">
        <v>0.748</v>
      </c>
      <c r="F83" s="1154">
        <v>760</v>
      </c>
      <c r="G83" s="1573">
        <v>25.518999999999998</v>
      </c>
      <c r="H83" s="1573">
        <v>1.3687800000000001</v>
      </c>
      <c r="I83" s="1154">
        <v>11545.172499279999</v>
      </c>
      <c r="J83" s="1575">
        <v>28.306999999999999</v>
      </c>
    </row>
    <row r="84" spans="1:10" ht="11.25" customHeight="1">
      <c r="A84" s="24"/>
      <c r="B84" s="1994" t="s">
        <v>1253</v>
      </c>
      <c r="C84" s="1994"/>
      <c r="D84" s="1158">
        <v>41547.015034649994</v>
      </c>
      <c r="E84" s="1576">
        <v>0.76600000000000001</v>
      </c>
      <c r="F84" s="1158">
        <v>1402</v>
      </c>
      <c r="G84" s="1576">
        <v>25.623999999999999</v>
      </c>
      <c r="H84" s="1576">
        <v>1.3764799999999999</v>
      </c>
      <c r="I84" s="1158">
        <v>11864.5693858</v>
      </c>
      <c r="J84" s="1577">
        <v>28.556971844800426</v>
      </c>
    </row>
    <row r="85" spans="1:10" ht="11.25" customHeight="1">
      <c r="A85" s="24"/>
    </row>
    <row r="86" spans="1:10" ht="11.25" customHeight="1">
      <c r="A86" s="24"/>
    </row>
    <row r="87" spans="1:10" ht="11.25" customHeight="1">
      <c r="A87" s="24"/>
    </row>
    <row r="88" spans="1:10" ht="11.25" customHeight="1">
      <c r="A88" s="24"/>
    </row>
  </sheetData>
  <sheetProtection formatCells="0" formatColumns="0" formatRows="0" insertColumns="0" insertRows="0" insertHyperlinks="0" deleteColumns="0" deleteRows="0" sort="0" autoFilter="0" pivotTables="0"/>
  <mergeCells count="7">
    <mergeCell ref="B84:C84"/>
    <mergeCell ref="B3:H3"/>
    <mergeCell ref="B46:C46"/>
    <mergeCell ref="B9:J9"/>
    <mergeCell ref="B12:C12"/>
    <mergeCell ref="B50:C50"/>
    <mergeCell ref="B7:J7"/>
  </mergeCells>
  <hyperlinks>
    <hyperlink ref="B3" location="Contents!A1" display="Back to index page" xr:uid="{00000000-0004-0000-2600-000000000000}"/>
    <hyperlink ref="B3:H3" location="CONTENTS!A1" display="Back to contents page" xr:uid="{00000000-0004-0000-26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8"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6A2C-6FA2-4A5E-98D7-BCA76B2BB45F}">
  <sheetPr codeName="Sheet18">
    <tabColor rgb="FF007272"/>
  </sheetPr>
  <dimension ref="A1:O89"/>
  <sheetViews>
    <sheetView showGridLines="0" showRowColHeaders="0" zoomScaleNormal="100" workbookViewId="0"/>
  </sheetViews>
  <sheetFormatPr baseColWidth="10" defaultColWidth="11.42578125" defaultRowHeight="11.25"/>
  <cols>
    <col min="1" max="1" width="2.7109375" style="19" customWidth="1"/>
    <col min="2" max="2" width="4.85546875" style="31" customWidth="1"/>
    <col min="3" max="3" width="25" style="31" customWidth="1"/>
    <col min="4" max="5" width="16.5703125" style="31" customWidth="1"/>
    <col min="6" max="6" width="0.7109375" style="31" customWidth="1"/>
    <col min="7" max="8" width="16.5703125" style="31" customWidth="1"/>
    <col min="9" max="9" width="0.7109375" style="31" customWidth="1"/>
    <col min="10" max="11" width="16.5703125" style="31" customWidth="1"/>
    <col min="12" max="12" width="0.7109375" style="31" customWidth="1"/>
    <col min="13" max="13" width="16.5703125" style="31" customWidth="1"/>
    <col min="14" max="14" width="14" style="31" customWidth="1"/>
    <col min="15" max="16384" width="11.42578125" style="31"/>
  </cols>
  <sheetData>
    <row r="1" spans="1:15" s="10" customFormat="1" ht="11.25" customHeight="1">
      <c r="A1" s="7"/>
      <c r="B1" s="7"/>
      <c r="C1" s="7"/>
      <c r="D1" s="8"/>
      <c r="E1" s="8"/>
      <c r="F1" s="8"/>
      <c r="G1" s="9"/>
      <c r="H1" s="9"/>
      <c r="I1" s="9"/>
      <c r="J1" s="9"/>
    </row>
    <row r="2" spans="1:15" s="10" customFormat="1" ht="5.25" customHeight="1">
      <c r="A2" s="7"/>
      <c r="B2" s="7"/>
      <c r="C2" s="7"/>
      <c r="D2" s="8"/>
      <c r="E2" s="8"/>
      <c r="F2" s="8"/>
      <c r="G2" s="9"/>
      <c r="H2" s="9"/>
      <c r="I2" s="9"/>
      <c r="J2" s="9"/>
    </row>
    <row r="3" spans="1:15" s="12" customFormat="1" ht="12.75" customHeight="1">
      <c r="A3" s="11"/>
      <c r="B3" s="1840" t="s">
        <v>269</v>
      </c>
      <c r="C3" s="1840"/>
      <c r="D3" s="1840"/>
      <c r="E3" s="1840"/>
      <c r="F3" s="1840"/>
      <c r="G3" s="1840"/>
      <c r="H3" s="1840"/>
      <c r="I3" s="1840"/>
      <c r="J3" s="1840"/>
      <c r="K3" s="1840"/>
      <c r="L3" s="1840"/>
      <c r="M3" s="1840"/>
      <c r="N3" s="1840"/>
    </row>
    <row r="4" spans="1:15" s="10" customFormat="1" ht="5.25" customHeight="1">
      <c r="A4" s="7"/>
      <c r="B4" s="7"/>
      <c r="C4" s="7"/>
      <c r="D4" s="8"/>
      <c r="E4" s="8"/>
      <c r="F4" s="8"/>
      <c r="G4" s="9"/>
      <c r="H4" s="9"/>
      <c r="I4" s="9"/>
      <c r="J4" s="9"/>
      <c r="M4" s="7"/>
      <c r="N4" s="7"/>
    </row>
    <row r="5" spans="1:15" s="6" customFormat="1" ht="15.75" customHeight="1">
      <c r="A5" s="13"/>
      <c r="B5" s="1815" t="s">
        <v>1254</v>
      </c>
    </row>
    <row r="6" spans="1:15" s="6" customFormat="1" ht="11.25" customHeight="1">
      <c r="A6" s="13"/>
      <c r="B6" s="14"/>
    </row>
    <row r="7" spans="1:15" s="6" customFormat="1" ht="33.75" customHeight="1">
      <c r="A7" s="13"/>
      <c r="B7" s="1955" t="s">
        <v>1875</v>
      </c>
      <c r="C7" s="1955"/>
      <c r="D7" s="1955"/>
      <c r="E7" s="1955"/>
      <c r="F7" s="1955"/>
      <c r="G7" s="1955"/>
      <c r="H7" s="1955"/>
      <c r="I7" s="1955"/>
      <c r="J7" s="1955"/>
      <c r="K7" s="1955"/>
      <c r="L7" s="1955"/>
      <c r="M7" s="1955"/>
      <c r="N7" s="1955"/>
    </row>
    <row r="8" spans="1:15" s="6" customFormat="1" ht="11.25" customHeight="1">
      <c r="A8" s="13"/>
      <c r="B8" s="14"/>
    </row>
    <row r="9" spans="1:15" s="6" customFormat="1" ht="11.25" customHeight="1">
      <c r="A9" s="13"/>
      <c r="B9" s="1993" t="s">
        <v>1255</v>
      </c>
      <c r="C9" s="1993"/>
      <c r="D9" s="1993"/>
      <c r="E9" s="1993"/>
      <c r="F9" s="1993"/>
      <c r="G9" s="1993"/>
      <c r="H9" s="1993"/>
      <c r="I9" s="562"/>
    </row>
    <row r="10" spans="1:15" s="6" customFormat="1" ht="11.25" customHeight="1">
      <c r="A10" s="13"/>
      <c r="B10" s="562"/>
      <c r="C10" s="562"/>
      <c r="D10" s="562"/>
      <c r="E10" s="562"/>
      <c r="F10" s="562"/>
      <c r="G10" s="562"/>
      <c r="H10" s="562"/>
      <c r="I10" s="562"/>
    </row>
    <row r="11" spans="1:15" ht="11.25" customHeight="1"/>
    <row r="12" spans="1:15" ht="11.25" customHeight="1">
      <c r="A12" s="16"/>
      <c r="B12" s="1988" t="s">
        <v>2104</v>
      </c>
      <c r="C12" s="1989"/>
      <c r="D12" s="1161" t="s">
        <v>522</v>
      </c>
      <c r="E12" s="1161" t="s">
        <v>392</v>
      </c>
      <c r="F12" s="1269"/>
      <c r="G12" s="1161" t="s">
        <v>393</v>
      </c>
      <c r="H12" s="1161" t="s">
        <v>523</v>
      </c>
      <c r="I12" s="1269"/>
      <c r="J12" s="1161" t="s">
        <v>524</v>
      </c>
      <c r="K12" s="1161" t="s">
        <v>525</v>
      </c>
      <c r="L12" s="1269"/>
      <c r="M12" s="1161" t="s">
        <v>526</v>
      </c>
      <c r="N12" s="1161" t="s">
        <v>527</v>
      </c>
      <c r="O12" s="507"/>
    </row>
    <row r="13" spans="1:15" ht="11.25" customHeight="1">
      <c r="A13" s="16"/>
      <c r="B13" s="392"/>
      <c r="C13" s="92"/>
      <c r="D13" s="1883" t="s">
        <v>1256</v>
      </c>
      <c r="E13" s="1883"/>
      <c r="F13" s="1883"/>
      <c r="G13" s="1883"/>
      <c r="H13" s="1883"/>
      <c r="I13" s="1273"/>
      <c r="J13" s="1883" t="s">
        <v>1257</v>
      </c>
      <c r="K13" s="1883"/>
      <c r="L13" s="1883"/>
      <c r="M13" s="1883"/>
      <c r="N13" s="1883"/>
    </row>
    <row r="14" spans="1:15" ht="11.25" customHeight="1">
      <c r="A14" s="12"/>
      <c r="B14" s="12"/>
      <c r="D14" s="1997" t="s">
        <v>1258</v>
      </c>
      <c r="E14" s="1997"/>
      <c r="F14" s="1271"/>
      <c r="G14" s="1997" t="s">
        <v>1259</v>
      </c>
      <c r="H14" s="1997"/>
      <c r="I14" s="1272"/>
      <c r="J14" s="1997" t="s">
        <v>1258</v>
      </c>
      <c r="K14" s="1997"/>
      <c r="L14" s="1271"/>
      <c r="M14" s="1997" t="s">
        <v>1259</v>
      </c>
      <c r="N14" s="1997"/>
    </row>
    <row r="15" spans="1:15" ht="11.25" customHeight="1">
      <c r="A15" s="12"/>
      <c r="B15" s="194" t="s">
        <v>274</v>
      </c>
      <c r="C15" s="629"/>
      <c r="D15" s="1025" t="s">
        <v>1260</v>
      </c>
      <c r="E15" s="1025" t="s">
        <v>1261</v>
      </c>
      <c r="F15" s="575"/>
      <c r="G15" s="1025" t="s">
        <v>1260</v>
      </c>
      <c r="H15" s="1025" t="s">
        <v>1261</v>
      </c>
      <c r="I15" s="575"/>
      <c r="J15" s="1121" t="s">
        <v>1260</v>
      </c>
      <c r="K15" s="1121" t="s">
        <v>1261</v>
      </c>
      <c r="L15" s="584"/>
      <c r="M15" s="1121" t="s">
        <v>1260</v>
      </c>
      <c r="N15" s="1121" t="s">
        <v>1261</v>
      </c>
    </row>
    <row r="16" spans="1:15" ht="15" customHeight="1">
      <c r="A16" s="12"/>
      <c r="B16" s="389" t="s">
        <v>1262</v>
      </c>
      <c r="D16" s="307"/>
      <c r="E16" s="307"/>
      <c r="F16" s="307"/>
      <c r="G16" s="307"/>
      <c r="H16" s="307"/>
      <c r="I16" s="307"/>
      <c r="J16" s="249"/>
      <c r="K16" s="249"/>
      <c r="L16" s="249"/>
      <c r="M16" s="249"/>
      <c r="N16" s="249"/>
    </row>
    <row r="17" spans="1:15" ht="11.25" customHeight="1">
      <c r="A17" s="12"/>
      <c r="B17" s="12">
        <v>1</v>
      </c>
      <c r="C17" s="322" t="s">
        <v>1263</v>
      </c>
      <c r="D17" s="83"/>
      <c r="E17" s="508">
        <v>13493.6776892485</v>
      </c>
      <c r="F17" s="508"/>
      <c r="G17" s="508">
        <v>79.692389000000006</v>
      </c>
      <c r="H17" s="508">
        <v>370.76225731106001</v>
      </c>
      <c r="I17" s="508"/>
      <c r="J17" s="508"/>
      <c r="K17" s="509">
        <v>33068.566364999999</v>
      </c>
      <c r="L17" s="509"/>
      <c r="N17" s="509">
        <v>67696.666477000006</v>
      </c>
    </row>
    <row r="18" spans="1:15" ht="11.25" customHeight="1">
      <c r="A18" s="12"/>
      <c r="B18" s="12">
        <v>2</v>
      </c>
      <c r="C18" s="322" t="s">
        <v>1264</v>
      </c>
      <c r="D18" s="83"/>
      <c r="E18" s="508">
        <v>36650.885515547903</v>
      </c>
      <c r="F18" s="508"/>
      <c r="G18" s="508">
        <v>4037.8979220000001</v>
      </c>
      <c r="H18" s="508">
        <v>31532.874696999999</v>
      </c>
      <c r="I18" s="508"/>
      <c r="J18" s="508"/>
      <c r="K18" s="509">
        <v>41899.387924000002</v>
      </c>
      <c r="L18" s="509"/>
      <c r="N18" s="509">
        <v>52639.007816999998</v>
      </c>
    </row>
    <row r="19" spans="1:15" ht="11.25" customHeight="1">
      <c r="A19" s="12"/>
      <c r="B19" s="31">
        <v>3</v>
      </c>
      <c r="C19" s="31" t="s">
        <v>1265</v>
      </c>
      <c r="E19" s="509">
        <v>770.82894599999997</v>
      </c>
      <c r="F19" s="509"/>
      <c r="G19" s="509"/>
      <c r="H19" s="509">
        <v>6.03</v>
      </c>
      <c r="I19" s="509"/>
      <c r="J19" s="509"/>
      <c r="K19" s="509">
        <v>4917.1769430000004</v>
      </c>
      <c r="L19" s="509"/>
      <c r="N19" s="509">
        <v>7260.5844660000002</v>
      </c>
    </row>
    <row r="20" spans="1:15" ht="11.25" customHeight="1">
      <c r="A20" s="12"/>
      <c r="B20" s="43">
        <v>4</v>
      </c>
      <c r="C20" s="43" t="s">
        <v>1266</v>
      </c>
      <c r="D20" s="1060">
        <v>206.73178999999999</v>
      </c>
      <c r="E20" s="509"/>
      <c r="F20" s="509"/>
      <c r="G20" s="509">
        <v>2128.7968110000002</v>
      </c>
      <c r="H20" s="509"/>
      <c r="I20" s="509"/>
      <c r="J20" s="509"/>
      <c r="K20" s="509">
        <v>58019.851923000002</v>
      </c>
      <c r="L20" s="509"/>
      <c r="N20" s="509">
        <v>49936.843056999998</v>
      </c>
    </row>
    <row r="21" spans="1:15" ht="11.25" customHeight="1">
      <c r="A21" s="12"/>
      <c r="B21" s="31">
        <v>5</v>
      </c>
      <c r="C21" s="31" t="s">
        <v>1267</v>
      </c>
      <c r="E21" s="509"/>
      <c r="F21" s="509"/>
      <c r="G21" s="509"/>
      <c r="H21" s="509"/>
      <c r="I21" s="509"/>
      <c r="J21" s="509"/>
      <c r="K21" s="509"/>
      <c r="L21" s="509"/>
      <c r="N21" s="509"/>
    </row>
    <row r="22" spans="1:15" ht="11.25" customHeight="1">
      <c r="A22" s="12"/>
      <c r="B22" s="31">
        <v>6</v>
      </c>
      <c r="C22" s="31" t="s">
        <v>1268</v>
      </c>
      <c r="E22" s="509">
        <v>522.68640900000003</v>
      </c>
      <c r="F22" s="509"/>
      <c r="G22" s="509"/>
      <c r="H22" s="509"/>
      <c r="I22" s="509"/>
      <c r="J22" s="509"/>
      <c r="K22" s="509">
        <v>81257.007926000006</v>
      </c>
      <c r="L22" s="509"/>
      <c r="N22" s="509">
        <v>49650.010944000001</v>
      </c>
    </row>
    <row r="23" spans="1:15" ht="11.25" customHeight="1">
      <c r="A23" s="12"/>
      <c r="B23" s="31">
        <v>7</v>
      </c>
      <c r="C23" s="31" t="s">
        <v>1269</v>
      </c>
      <c r="E23" s="509">
        <v>2294.0282929999998</v>
      </c>
      <c r="F23" s="509"/>
      <c r="G23" s="509"/>
      <c r="H23" s="509"/>
      <c r="I23" s="509"/>
      <c r="J23" s="509"/>
      <c r="K23" s="509">
        <v>157956.47989700001</v>
      </c>
      <c r="L23" s="509"/>
      <c r="N23" s="509">
        <v>23655.253421000001</v>
      </c>
    </row>
    <row r="24" spans="1:15" ht="11.25" customHeight="1">
      <c r="A24" s="12"/>
      <c r="B24" s="31">
        <v>8</v>
      </c>
      <c r="C24" s="31" t="s">
        <v>1270</v>
      </c>
      <c r="E24" s="509">
        <v>7254.1130270000003</v>
      </c>
      <c r="F24" s="509"/>
      <c r="G24" s="509"/>
      <c r="H24" s="509"/>
      <c r="I24" s="509"/>
      <c r="J24" s="509"/>
      <c r="K24" s="509">
        <v>2722.3367210000001</v>
      </c>
      <c r="L24" s="509"/>
      <c r="N24" s="509"/>
    </row>
    <row r="25" spans="1:15" s="44" customFormat="1" ht="11.25" customHeight="1">
      <c r="A25" s="39"/>
      <c r="B25" s="1162">
        <v>9</v>
      </c>
      <c r="C25" s="1162" t="s">
        <v>463</v>
      </c>
      <c r="D25" s="1163">
        <v>206.73178999999999</v>
      </c>
      <c r="E25" s="831">
        <v>60986.219879796401</v>
      </c>
      <c r="F25" s="1270"/>
      <c r="G25" s="831">
        <v>6246.3871220000001</v>
      </c>
      <c r="H25" s="831">
        <v>31909.666954311098</v>
      </c>
      <c r="I25" s="1270"/>
      <c r="J25" s="831"/>
      <c r="K25" s="831">
        <v>379840.807699</v>
      </c>
      <c r="L25" s="1270"/>
      <c r="M25" s="1162"/>
      <c r="N25" s="831">
        <v>250838.366182</v>
      </c>
    </row>
    <row r="26" spans="1:15" ht="11.25" customHeight="1">
      <c r="A26" s="12"/>
    </row>
    <row r="27" spans="1:15" ht="11.25" customHeight="1">
      <c r="A27" s="12"/>
    </row>
    <row r="28" spans="1:15" ht="11.25" customHeight="1">
      <c r="A28" s="12"/>
    </row>
    <row r="29" spans="1:15" ht="11.25" customHeight="1">
      <c r="A29" s="16"/>
      <c r="B29" s="1988" t="s">
        <v>28</v>
      </c>
      <c r="C29" s="1989"/>
      <c r="D29" s="1161" t="s">
        <v>522</v>
      </c>
      <c r="E29" s="1161" t="s">
        <v>392</v>
      </c>
      <c r="F29" s="1269"/>
      <c r="G29" s="1161" t="s">
        <v>393</v>
      </c>
      <c r="H29" s="1161" t="s">
        <v>523</v>
      </c>
      <c r="I29" s="1269"/>
      <c r="J29" s="1161" t="s">
        <v>524</v>
      </c>
      <c r="K29" s="1161" t="s">
        <v>525</v>
      </c>
      <c r="L29" s="1269"/>
      <c r="M29" s="1161" t="s">
        <v>526</v>
      </c>
      <c r="N29" s="1161" t="s">
        <v>527</v>
      </c>
      <c r="O29" s="507"/>
    </row>
    <row r="30" spans="1:15" ht="11.25" customHeight="1">
      <c r="A30" s="16"/>
      <c r="B30" s="392"/>
      <c r="C30" s="92"/>
      <c r="D30" s="1883" t="s">
        <v>1256</v>
      </c>
      <c r="E30" s="1883"/>
      <c r="F30" s="1883"/>
      <c r="G30" s="1883"/>
      <c r="H30" s="1883"/>
      <c r="I30" s="1273"/>
      <c r="J30" s="1883" t="s">
        <v>1257</v>
      </c>
      <c r="K30" s="1883"/>
      <c r="L30" s="1883"/>
      <c r="M30" s="1883"/>
      <c r="N30" s="1883"/>
    </row>
    <row r="31" spans="1:15" ht="11.25" customHeight="1">
      <c r="A31" s="12"/>
      <c r="B31" s="12"/>
      <c r="D31" s="1997" t="s">
        <v>1258</v>
      </c>
      <c r="E31" s="1997"/>
      <c r="F31" s="1271"/>
      <c r="G31" s="1997" t="s">
        <v>1259</v>
      </c>
      <c r="H31" s="1997"/>
      <c r="I31" s="1272"/>
      <c r="J31" s="1997" t="s">
        <v>1258</v>
      </c>
      <c r="K31" s="1997"/>
      <c r="L31" s="1271"/>
      <c r="M31" s="1997" t="s">
        <v>1259</v>
      </c>
      <c r="N31" s="1997"/>
    </row>
    <row r="32" spans="1:15" ht="11.25" customHeight="1">
      <c r="A32" s="12"/>
      <c r="B32" s="194" t="s">
        <v>274</v>
      </c>
      <c r="C32" s="629"/>
      <c r="D32" s="1025" t="s">
        <v>1260</v>
      </c>
      <c r="E32" s="1025" t="s">
        <v>1261</v>
      </c>
      <c r="F32" s="575"/>
      <c r="G32" s="1025" t="s">
        <v>1260</v>
      </c>
      <c r="H32" s="1025" t="s">
        <v>1261</v>
      </c>
      <c r="I32" s="575"/>
      <c r="J32" s="1121" t="s">
        <v>1260</v>
      </c>
      <c r="K32" s="1121" t="s">
        <v>1261</v>
      </c>
      <c r="L32" s="584"/>
      <c r="M32" s="1121" t="s">
        <v>1260</v>
      </c>
      <c r="N32" s="1121" t="s">
        <v>1261</v>
      </c>
    </row>
    <row r="33" spans="1:14" ht="15" customHeight="1">
      <c r="A33" s="12"/>
      <c r="B33" s="389" t="s">
        <v>1262</v>
      </c>
      <c r="D33" s="307"/>
      <c r="E33" s="307"/>
      <c r="F33" s="307"/>
      <c r="G33" s="307"/>
      <c r="H33" s="307"/>
      <c r="I33" s="307"/>
      <c r="J33" s="249"/>
      <c r="K33" s="249"/>
      <c r="L33" s="249"/>
      <c r="M33" s="249"/>
      <c r="N33" s="249"/>
    </row>
    <row r="34" spans="1:14" ht="11.25" customHeight="1">
      <c r="A34" s="12"/>
      <c r="B34" s="12">
        <v>1</v>
      </c>
      <c r="C34" s="322" t="s">
        <v>1263</v>
      </c>
      <c r="D34" s="83"/>
      <c r="E34" s="508">
        <v>9472.5327123172992</v>
      </c>
      <c r="F34" s="508"/>
      <c r="G34" s="508">
        <v>0.764737</v>
      </c>
      <c r="H34" s="508">
        <v>1531.5052790671</v>
      </c>
      <c r="I34" s="508"/>
      <c r="J34" s="508"/>
      <c r="K34" s="509">
        <v>30853.155285000001</v>
      </c>
      <c r="L34" s="509"/>
      <c r="N34" s="509">
        <v>88026.048194999996</v>
      </c>
    </row>
    <row r="35" spans="1:14" ht="11.25" customHeight="1">
      <c r="A35" s="12"/>
      <c r="B35" s="12">
        <v>2</v>
      </c>
      <c r="C35" s="322" t="s">
        <v>1264</v>
      </c>
      <c r="D35" s="83"/>
      <c r="E35" s="508">
        <v>26763.6958063319</v>
      </c>
      <c r="F35" s="508"/>
      <c r="G35" s="508">
        <v>2796.7313370000002</v>
      </c>
      <c r="H35" s="508">
        <v>43934.618999999999</v>
      </c>
      <c r="I35" s="508"/>
      <c r="J35" s="508"/>
      <c r="K35" s="509">
        <v>26680.374616000001</v>
      </c>
      <c r="L35" s="509"/>
      <c r="N35" s="509">
        <v>19287.920020000001</v>
      </c>
    </row>
    <row r="36" spans="1:14" ht="11.25" customHeight="1">
      <c r="A36" s="12"/>
      <c r="B36" s="31">
        <v>3</v>
      </c>
      <c r="C36" s="31" t="s">
        <v>1265</v>
      </c>
      <c r="E36" s="509">
        <v>67.170004000000006</v>
      </c>
      <c r="F36" s="509"/>
      <c r="G36" s="509"/>
      <c r="H36" s="509">
        <v>16.662818000000001</v>
      </c>
      <c r="I36" s="509"/>
      <c r="J36" s="509"/>
      <c r="K36" s="509">
        <v>4701.4762810000002</v>
      </c>
      <c r="L36" s="509"/>
      <c r="N36" s="509">
        <v>4841.7271920000003</v>
      </c>
    </row>
    <row r="37" spans="1:14" ht="11.25" customHeight="1">
      <c r="A37" s="12"/>
      <c r="B37" s="43">
        <v>4</v>
      </c>
      <c r="C37" s="43" t="s">
        <v>1266</v>
      </c>
      <c r="D37" s="1060">
        <v>103.593749</v>
      </c>
      <c r="E37" s="509">
        <v>85.748157000000006</v>
      </c>
      <c r="F37" s="509"/>
      <c r="G37" s="509">
        <v>4188.9658310000004</v>
      </c>
      <c r="H37" s="509"/>
      <c r="I37" s="509"/>
      <c r="J37" s="509"/>
      <c r="K37" s="509">
        <v>41236.886985999998</v>
      </c>
      <c r="L37" s="509"/>
      <c r="N37" s="509">
        <v>27404.444328000001</v>
      </c>
    </row>
    <row r="38" spans="1:14" ht="11.25" customHeight="1">
      <c r="A38" s="12"/>
      <c r="B38" s="31">
        <v>5</v>
      </c>
      <c r="C38" s="31" t="s">
        <v>1267</v>
      </c>
      <c r="D38" s="1060"/>
      <c r="E38" s="509"/>
      <c r="F38" s="509"/>
      <c r="G38" s="509"/>
      <c r="H38" s="509"/>
      <c r="I38" s="509"/>
      <c r="J38" s="509"/>
      <c r="K38" s="509"/>
      <c r="L38" s="509"/>
      <c r="N38" s="509"/>
    </row>
    <row r="39" spans="1:14" ht="11.25" customHeight="1">
      <c r="A39" s="12"/>
      <c r="B39" s="31">
        <v>6</v>
      </c>
      <c r="C39" s="31" t="s">
        <v>1268</v>
      </c>
      <c r="D39" s="1060"/>
      <c r="E39" s="509">
        <v>449.523214</v>
      </c>
      <c r="F39" s="509"/>
      <c r="G39" s="509"/>
      <c r="H39" s="509">
        <v>138.51599999999999</v>
      </c>
      <c r="I39" s="509"/>
      <c r="J39" s="509"/>
      <c r="K39" s="509">
        <v>72378.314045000006</v>
      </c>
      <c r="L39" s="509"/>
      <c r="N39" s="509">
        <v>25464.097048</v>
      </c>
    </row>
    <row r="40" spans="1:14" ht="11.25" customHeight="1">
      <c r="A40" s="12"/>
      <c r="B40" s="31">
        <v>7</v>
      </c>
      <c r="C40" s="31" t="s">
        <v>1269</v>
      </c>
      <c r="D40" s="1060"/>
      <c r="E40" s="509">
        <v>1689.5346420000001</v>
      </c>
      <c r="F40" s="509"/>
      <c r="G40" s="509"/>
      <c r="H40" s="509"/>
      <c r="I40" s="509"/>
      <c r="J40" s="509"/>
      <c r="K40" s="509">
        <v>159960.311021</v>
      </c>
      <c r="L40" s="509"/>
      <c r="N40" s="509">
        <v>31629.625054</v>
      </c>
    </row>
    <row r="41" spans="1:14" ht="11.25" customHeight="1">
      <c r="A41" s="12"/>
      <c r="B41" s="31">
        <v>8</v>
      </c>
      <c r="C41" s="31" t="s">
        <v>1270</v>
      </c>
      <c r="D41" s="1060"/>
      <c r="E41" s="509">
        <v>7039.5416699999996</v>
      </c>
      <c r="F41" s="509"/>
      <c r="G41" s="509"/>
      <c r="H41" s="509"/>
      <c r="I41" s="509"/>
      <c r="J41" s="509"/>
      <c r="K41" s="509">
        <v>4143.0867959999996</v>
      </c>
      <c r="L41" s="509"/>
      <c r="N41" s="509"/>
    </row>
    <row r="42" spans="1:14" s="44" customFormat="1" ht="11.25" customHeight="1">
      <c r="A42" s="39"/>
      <c r="B42" s="1162">
        <v>9</v>
      </c>
      <c r="C42" s="1162" t="s">
        <v>463</v>
      </c>
      <c r="D42" s="1163">
        <v>103.593749</v>
      </c>
      <c r="E42" s="831">
        <v>45567.7462056492</v>
      </c>
      <c r="F42" s="1270"/>
      <c r="G42" s="831">
        <v>6986.4619050000001</v>
      </c>
      <c r="H42" s="831">
        <v>45621.303097067102</v>
      </c>
      <c r="I42" s="1270"/>
      <c r="J42" s="831"/>
      <c r="K42" s="831">
        <v>339953.60502999998</v>
      </c>
      <c r="L42" s="1270"/>
      <c r="M42" s="1162"/>
      <c r="N42" s="831">
        <v>196653.861837</v>
      </c>
    </row>
    <row r="43" spans="1:14" ht="11.25" customHeight="1">
      <c r="A43" s="12"/>
    </row>
    <row r="44" spans="1:14">
      <c r="A44" s="12"/>
    </row>
    <row r="45" spans="1:14">
      <c r="A45" s="12"/>
    </row>
    <row r="46" spans="1:14">
      <c r="A46" s="12"/>
    </row>
    <row r="47" spans="1:14">
      <c r="A47" s="12"/>
    </row>
    <row r="48" spans="1:14">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71" spans="1:1">
      <c r="A71" s="21"/>
    </row>
    <row r="72" spans="1:1">
      <c r="A72" s="21"/>
    </row>
    <row r="73" spans="1:1">
      <c r="A73" s="22"/>
    </row>
    <row r="74" spans="1:1">
      <c r="A74" s="12"/>
    </row>
    <row r="75" spans="1:1">
      <c r="A75" s="12"/>
    </row>
    <row r="76" spans="1:1">
      <c r="A76" s="12"/>
    </row>
    <row r="77" spans="1:1">
      <c r="A77" s="12"/>
    </row>
    <row r="78" spans="1:1">
      <c r="A78" s="12"/>
    </row>
    <row r="79" spans="1:1">
      <c r="A79" s="12"/>
    </row>
    <row r="80" spans="1:1">
      <c r="A80" s="12"/>
    </row>
    <row r="81" spans="1:1">
      <c r="A81" s="12"/>
    </row>
    <row r="82" spans="1:1">
      <c r="A82" s="24"/>
    </row>
    <row r="83" spans="1:1">
      <c r="A83" s="24"/>
    </row>
    <row r="84" spans="1:1">
      <c r="A84" s="24"/>
    </row>
    <row r="85" spans="1:1">
      <c r="A85" s="24"/>
    </row>
    <row r="86" spans="1:1">
      <c r="A86" s="24"/>
    </row>
    <row r="87" spans="1:1">
      <c r="A87" s="24"/>
    </row>
    <row r="88" spans="1:1">
      <c r="A88" s="24"/>
    </row>
    <row r="89" spans="1:1">
      <c r="A89" s="24"/>
    </row>
  </sheetData>
  <mergeCells count="17">
    <mergeCell ref="B29:C29"/>
    <mergeCell ref="D30:H30"/>
    <mergeCell ref="J30:N30"/>
    <mergeCell ref="D31:E31"/>
    <mergeCell ref="G31:H31"/>
    <mergeCell ref="J31:K31"/>
    <mergeCell ref="M31:N31"/>
    <mergeCell ref="B3:N3"/>
    <mergeCell ref="B7:N7"/>
    <mergeCell ref="B9:H9"/>
    <mergeCell ref="D14:E14"/>
    <mergeCell ref="G14:H14"/>
    <mergeCell ref="J14:K14"/>
    <mergeCell ref="M14:N14"/>
    <mergeCell ref="B12:C12"/>
    <mergeCell ref="D13:H13"/>
    <mergeCell ref="J13:N13"/>
  </mergeCells>
  <hyperlinks>
    <hyperlink ref="B3" location="Contents!A1" display="Back to index page" xr:uid="{CB1451A7-8F5D-4BFC-AB96-26F37B3A9646}"/>
  </hyperlinks>
  <pageMargins left="0.23622047244094491" right="0.23622047244094491" top="0.74803149606299213" bottom="0.74803149606299213" header="0.31496062992125984" footer="0.31496062992125984"/>
  <pageSetup paperSize="9" scale="6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E49D-9DD8-43E1-816C-4446E33E47F6}">
  <sheetPr codeName="Sheet19">
    <tabColor rgb="FF007272"/>
  </sheetPr>
  <dimension ref="B1:N24"/>
  <sheetViews>
    <sheetView showGridLines="0" showRowColHeaders="0" workbookViewId="0"/>
  </sheetViews>
  <sheetFormatPr baseColWidth="10" defaultColWidth="11.42578125" defaultRowHeight="15"/>
  <cols>
    <col min="1" max="1" width="2.7109375" customWidth="1"/>
    <col min="2" max="2" width="4.85546875" customWidth="1"/>
    <col min="3" max="3" width="63.42578125" customWidth="1"/>
    <col min="4" max="8" width="18.5703125" customWidth="1"/>
  </cols>
  <sheetData>
    <row r="1" spans="2:14" s="3" customFormat="1" ht="11.25"/>
    <row r="2" spans="2:14" s="3" customFormat="1" ht="5.25" customHeight="1"/>
    <row r="3" spans="2:14" s="386" customFormat="1" ht="12.75">
      <c r="B3" s="1840" t="s">
        <v>269</v>
      </c>
      <c r="C3" s="1840"/>
      <c r="D3" s="1840"/>
      <c r="E3" s="1840"/>
      <c r="F3" s="1840"/>
      <c r="G3" s="1840"/>
      <c r="H3" s="1840"/>
      <c r="I3" s="1840"/>
    </row>
    <row r="4" spans="2:14" s="386" customFormat="1" ht="5.25" customHeight="1">
      <c r="B4" s="318"/>
      <c r="C4" s="318"/>
      <c r="D4" s="318"/>
      <c r="E4" s="318"/>
      <c r="F4" s="318"/>
      <c r="G4" s="318"/>
      <c r="H4" s="318"/>
      <c r="I4" s="318"/>
    </row>
    <row r="5" spans="2:14" s="387" customFormat="1" ht="15.75">
      <c r="B5" s="1815" t="s">
        <v>1271</v>
      </c>
      <c r="C5" s="388"/>
      <c r="D5" s="388"/>
      <c r="E5" s="388"/>
      <c r="F5" s="388"/>
      <c r="G5" s="388"/>
      <c r="H5" s="388"/>
      <c r="I5" s="388"/>
      <c r="J5" s="386"/>
      <c r="K5" s="386"/>
      <c r="L5" s="386"/>
      <c r="M5" s="386"/>
      <c r="N5" s="386"/>
    </row>
    <row r="6" spans="2:14" ht="11.25" customHeight="1"/>
    <row r="7" spans="2:14" ht="11.25" customHeight="1"/>
    <row r="8" spans="2:14" ht="11.25" customHeight="1">
      <c r="B8" s="3"/>
      <c r="D8" s="1849" t="s">
        <v>2143</v>
      </c>
      <c r="E8" s="1849"/>
      <c r="F8" s="1849"/>
      <c r="G8" s="1849"/>
      <c r="H8" s="1849"/>
    </row>
    <row r="9" spans="2:14" s="499" customFormat="1" ht="11.25" customHeight="1">
      <c r="C9" s="328"/>
      <c r="D9" s="145" t="s">
        <v>2063</v>
      </c>
      <c r="E9" s="145" t="s">
        <v>2108</v>
      </c>
      <c r="F9" s="145" t="s">
        <v>2109</v>
      </c>
      <c r="G9" s="145" t="s">
        <v>2062</v>
      </c>
      <c r="H9" s="145" t="s">
        <v>2063</v>
      </c>
    </row>
    <row r="10" spans="2:14" s="499" customFormat="1" ht="11.25" customHeight="1">
      <c r="B10" s="1998" t="s">
        <v>274</v>
      </c>
      <c r="C10" s="1999"/>
      <c r="D10" s="800">
        <v>2023</v>
      </c>
      <c r="E10" s="800">
        <v>2023</v>
      </c>
      <c r="F10" s="800">
        <v>2022</v>
      </c>
      <c r="G10" s="800">
        <v>2022</v>
      </c>
      <c r="H10" s="800">
        <v>2022</v>
      </c>
    </row>
    <row r="11" spans="2:14" s="499" customFormat="1" ht="11.25" customHeight="1">
      <c r="B11" s="1164">
        <v>1</v>
      </c>
      <c r="C11" s="1165" t="s">
        <v>1273</v>
      </c>
      <c r="D11" s="841">
        <v>13489.614416</v>
      </c>
      <c r="E11" s="841">
        <v>11472.784508000001</v>
      </c>
      <c r="F11" s="841">
        <v>16271.615996</v>
      </c>
      <c r="G11" s="841">
        <v>13210.547533999999</v>
      </c>
      <c r="H11" s="841">
        <v>10872.217546</v>
      </c>
      <c r="K11" s="1062"/>
    </row>
    <row r="12" spans="2:14" s="499" customFormat="1" ht="11.25" customHeight="1">
      <c r="B12" s="256">
        <v>2</v>
      </c>
      <c r="C12" s="187" t="s">
        <v>1274</v>
      </c>
      <c r="D12" s="289">
        <v>-1881.004406</v>
      </c>
      <c r="E12" s="289">
        <v>-317.07405699999998</v>
      </c>
      <c r="F12" s="289">
        <v>-2176.6896029999998</v>
      </c>
      <c r="G12" s="289">
        <v>96.140015000000005</v>
      </c>
      <c r="H12" s="289">
        <v>-759.72084500000005</v>
      </c>
      <c r="K12" s="1062"/>
    </row>
    <row r="13" spans="2:14" s="499" customFormat="1" ht="11.25" customHeight="1">
      <c r="B13" s="256">
        <v>3</v>
      </c>
      <c r="C13" s="187" t="s">
        <v>1275</v>
      </c>
      <c r="D13" s="289">
        <v>-441.09712300000001</v>
      </c>
      <c r="E13" s="289">
        <v>-81.685119999999998</v>
      </c>
      <c r="F13" s="289">
        <v>-115.741257</v>
      </c>
      <c r="G13" s="289">
        <v>-362.11113799999998</v>
      </c>
      <c r="H13" s="289">
        <v>-181.33401900000001</v>
      </c>
      <c r="K13" s="1062"/>
    </row>
    <row r="14" spans="2:14" s="499" customFormat="1" ht="11.25" customHeight="1">
      <c r="B14" s="256">
        <v>4</v>
      </c>
      <c r="C14" s="187" t="s">
        <v>1276</v>
      </c>
      <c r="D14" s="289"/>
      <c r="E14" s="289"/>
      <c r="F14" s="289"/>
      <c r="G14" s="289"/>
      <c r="H14" s="289"/>
    </row>
    <row r="15" spans="2:14" s="499" customFormat="1" ht="11.25" customHeight="1">
      <c r="B15" s="256">
        <v>5</v>
      </c>
      <c r="C15" s="187" t="s">
        <v>1277</v>
      </c>
      <c r="D15" s="289"/>
      <c r="E15" s="289"/>
      <c r="F15" s="289"/>
      <c r="G15" s="289"/>
      <c r="H15" s="289"/>
    </row>
    <row r="16" spans="2:14" s="499" customFormat="1" ht="11.25" customHeight="1">
      <c r="B16" s="256">
        <v>6</v>
      </c>
      <c r="C16" s="187" t="s">
        <v>1278</v>
      </c>
      <c r="D16" s="289"/>
      <c r="E16" s="289"/>
      <c r="F16" s="289"/>
      <c r="G16" s="289"/>
      <c r="H16" s="289"/>
    </row>
    <row r="17" spans="2:11" s="499" customFormat="1" ht="11.25" customHeight="1">
      <c r="B17" s="256">
        <v>7</v>
      </c>
      <c r="C17" s="187" t="s">
        <v>1279</v>
      </c>
      <c r="D17" s="289">
        <v>1966.471663</v>
      </c>
      <c r="E17" s="289">
        <v>2415.589086</v>
      </c>
      <c r="F17" s="289">
        <v>-2506.4006279999999</v>
      </c>
      <c r="G17" s="289">
        <v>3327.1789640000002</v>
      </c>
      <c r="H17" s="289">
        <v>3279.3848509999998</v>
      </c>
      <c r="K17" s="1062"/>
    </row>
    <row r="18" spans="2:11" s="499" customFormat="1" ht="11.25" customHeight="1">
      <c r="B18" s="256">
        <v>8</v>
      </c>
      <c r="C18" s="187" t="s">
        <v>999</v>
      </c>
      <c r="D18" s="1205"/>
      <c r="E18" s="1205"/>
      <c r="F18" s="1205"/>
      <c r="G18" s="635"/>
      <c r="H18" s="635"/>
    </row>
    <row r="19" spans="2:11" s="499" customFormat="1" ht="11.25" customHeight="1">
      <c r="B19" s="1164">
        <v>9</v>
      </c>
      <c r="C19" s="1165" t="s">
        <v>1280</v>
      </c>
      <c r="D19" s="841">
        <v>13133.984551</v>
      </c>
      <c r="E19" s="841">
        <v>13489.614416</v>
      </c>
      <c r="F19" s="841">
        <v>11472.784508000001</v>
      </c>
      <c r="G19" s="841">
        <v>16271.755375000001</v>
      </c>
      <c r="H19" s="841">
        <v>13210.547533999999</v>
      </c>
      <c r="K19" s="1062"/>
    </row>
    <row r="20" spans="2:11" s="499" customFormat="1" ht="11.25" customHeight="1"/>
    <row r="21" spans="2:11" s="499" customFormat="1" ht="11.25" customHeight="1"/>
    <row r="22" spans="2:11" ht="11.25" customHeight="1"/>
    <row r="23" spans="2:11">
      <c r="G23" s="1061"/>
    </row>
    <row r="24" spans="2:11">
      <c r="G24" s="1061"/>
    </row>
  </sheetData>
  <mergeCells count="3">
    <mergeCell ref="B3:I3"/>
    <mergeCell ref="B10:C10"/>
    <mergeCell ref="D8:H8"/>
  </mergeCells>
  <hyperlinks>
    <hyperlink ref="B3" location="Contents!A1" display="Back to index page" xr:uid="{57B3023D-8603-4AE9-B919-55B568B0C868}"/>
    <hyperlink ref="B3:I3" location="CONTENTS!A1" display="Back to contents page" xr:uid="{B1424673-1CCE-475C-8423-7622B37FE6B7}"/>
    <hyperlink ref="H3" location="CONTENTS!A1" display="Back to contents page" xr:uid="{57042584-0F70-4139-B812-B1458B495360}"/>
    <hyperlink ref="D3" location="CONTENTS!A1" display="Back to contents page" xr:uid="{DA2BF5BB-8DA7-4581-AED8-4849D9664685}"/>
  </hyperlinks>
  <pageMargins left="0.7" right="0.7" top="0.75" bottom="0.75" header="0.3" footer="0.3"/>
  <pageSetup paperSize="9" orientation="portrait" verticalDpi="0" r:id="rId1"/>
  <colBreaks count="1" manualBreakCount="1">
    <brk id="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43">
    <tabColor rgb="FF007272"/>
  </sheetPr>
  <dimension ref="A1:L92"/>
  <sheetViews>
    <sheetView showGridLines="0" showRowColHeaders="0" zoomScaleNormal="100" zoomScaleSheetLayoutView="110" workbookViewId="0"/>
  </sheetViews>
  <sheetFormatPr baseColWidth="10" defaultColWidth="12.5703125" defaultRowHeight="11.25"/>
  <cols>
    <col min="1" max="1" width="2.7109375" style="19" customWidth="1"/>
    <col min="2" max="2" width="4.85546875" style="31" customWidth="1"/>
    <col min="3" max="3" width="74" style="31" customWidth="1"/>
    <col min="4" max="4" width="4" style="31" customWidth="1"/>
    <col min="5" max="8" width="14.7109375" style="31" customWidth="1"/>
    <col min="9" max="9" width="95.5703125" style="31" customWidth="1"/>
    <col min="10" max="16384" width="12.5703125" style="31"/>
  </cols>
  <sheetData>
    <row r="1" spans="1:12" s="10" customFormat="1" ht="11.25" customHeight="1">
      <c r="A1" s="7"/>
      <c r="B1" s="7"/>
      <c r="C1" s="7"/>
      <c r="D1" s="8"/>
      <c r="E1" s="9"/>
      <c r="F1" s="9"/>
      <c r="G1" s="9"/>
      <c r="H1" s="9"/>
      <c r="I1" s="9"/>
      <c r="J1" s="9"/>
    </row>
    <row r="2" spans="1:12" s="10" customFormat="1" ht="5.25" customHeight="1">
      <c r="A2" s="7"/>
      <c r="B2" s="7"/>
      <c r="C2" s="7"/>
      <c r="D2" s="8"/>
      <c r="E2" s="9"/>
      <c r="F2" s="9"/>
      <c r="G2" s="9"/>
      <c r="H2" s="9"/>
      <c r="I2" s="9"/>
    </row>
    <row r="3" spans="1:12" s="12" customFormat="1" ht="12.75" customHeight="1">
      <c r="A3" s="11"/>
      <c r="B3" s="1840" t="s">
        <v>269</v>
      </c>
      <c r="C3" s="1840"/>
      <c r="D3" s="1840"/>
      <c r="E3" s="1840"/>
      <c r="F3" s="1840"/>
      <c r="G3" s="1840"/>
      <c r="H3" s="1840"/>
      <c r="I3" s="1840"/>
    </row>
    <row r="4" spans="1:12" s="10" customFormat="1" ht="5.25" customHeight="1">
      <c r="A4" s="7"/>
      <c r="B4" s="7"/>
      <c r="C4" s="7"/>
      <c r="D4" s="8"/>
      <c r="E4" s="9"/>
      <c r="F4" s="9"/>
      <c r="G4" s="9"/>
      <c r="H4" s="9"/>
      <c r="I4" s="9"/>
      <c r="K4" s="7"/>
      <c r="L4" s="7"/>
    </row>
    <row r="5" spans="1:12" s="6" customFormat="1" ht="15.75" customHeight="1">
      <c r="A5" s="13"/>
      <c r="B5" s="1815" t="s">
        <v>1281</v>
      </c>
    </row>
    <row r="6" spans="1:12" ht="11.25" customHeight="1"/>
    <row r="7" spans="1:12" ht="11.25" customHeight="1">
      <c r="B7" s="2001" t="s">
        <v>2023</v>
      </c>
      <c r="C7" s="2001"/>
      <c r="D7" s="2001"/>
      <c r="E7" s="2001"/>
      <c r="F7" s="2001"/>
      <c r="G7" s="2001"/>
      <c r="H7" s="2001"/>
    </row>
    <row r="8" spans="1:12" ht="11.25" customHeight="1">
      <c r="B8" s="1474"/>
      <c r="C8" s="1474"/>
      <c r="D8" s="1474"/>
      <c r="E8" s="1474"/>
      <c r="F8" s="1474"/>
      <c r="G8" s="1474"/>
      <c r="H8" s="1474"/>
    </row>
    <row r="9" spans="1:12">
      <c r="A9" s="16"/>
      <c r="C9" s="466"/>
      <c r="D9" s="2000"/>
      <c r="E9" s="2000"/>
      <c r="F9" s="334"/>
      <c r="G9" s="2000"/>
      <c r="H9" s="2000"/>
    </row>
    <row r="10" spans="1:12">
      <c r="A10" s="16"/>
      <c r="B10" s="466"/>
      <c r="C10" s="466"/>
      <c r="D10" s="470"/>
      <c r="E10" s="37" t="s">
        <v>1282</v>
      </c>
      <c r="F10" s="37" t="s">
        <v>1272</v>
      </c>
      <c r="G10" s="37" t="s">
        <v>1282</v>
      </c>
      <c r="H10" s="37" t="s">
        <v>1272</v>
      </c>
    </row>
    <row r="11" spans="1:12" ht="11.25" customHeight="1">
      <c r="A11" s="16"/>
      <c r="B11" s="1959" t="s">
        <v>274</v>
      </c>
      <c r="C11" s="1942"/>
      <c r="D11" s="145"/>
      <c r="E11" s="1274" t="s">
        <v>2104</v>
      </c>
      <c r="F11" s="1274" t="s">
        <v>2104</v>
      </c>
      <c r="G11" s="1274" t="s">
        <v>28</v>
      </c>
      <c r="H11" s="1274" t="s">
        <v>28</v>
      </c>
    </row>
    <row r="12" spans="1:12" ht="11.25" customHeight="1">
      <c r="A12" s="12"/>
      <c r="B12" s="1166">
        <v>1</v>
      </c>
      <c r="C12" s="1167" t="s">
        <v>1283</v>
      </c>
      <c r="D12" s="1168"/>
      <c r="E12" s="1169"/>
      <c r="F12" s="1170">
        <v>696.359375</v>
      </c>
      <c r="G12" s="1169"/>
      <c r="H12" s="1170">
        <v>375.42700000000002</v>
      </c>
    </row>
    <row r="13" spans="1:12" s="40" customFormat="1">
      <c r="A13" s="12"/>
      <c r="B13" s="604">
        <v>2</v>
      </c>
      <c r="C13" s="98" t="s">
        <v>1284</v>
      </c>
      <c r="D13" s="636"/>
      <c r="E13" s="87">
        <v>3425.9179469999999</v>
      </c>
      <c r="F13" s="115">
        <v>164.09077300000001</v>
      </c>
      <c r="G13" s="87">
        <v>3122.3876369999998</v>
      </c>
      <c r="H13" s="115">
        <v>88.744</v>
      </c>
    </row>
    <row r="14" spans="1:12">
      <c r="A14" s="12"/>
      <c r="B14" s="604">
        <v>3</v>
      </c>
      <c r="C14" s="500" t="s">
        <v>1285</v>
      </c>
      <c r="D14" s="637"/>
      <c r="E14" s="501">
        <v>2510.1784990000001</v>
      </c>
      <c r="F14" s="501">
        <v>50.203569999999999</v>
      </c>
      <c r="G14" s="501">
        <v>3122.3876369999998</v>
      </c>
      <c r="H14" s="501">
        <v>88.744</v>
      </c>
    </row>
    <row r="15" spans="1:12">
      <c r="A15" s="12"/>
      <c r="B15" s="604">
        <v>4</v>
      </c>
      <c r="C15" s="500" t="s">
        <v>1286</v>
      </c>
      <c r="D15" s="637"/>
      <c r="E15" s="501">
        <v>915.73944800000004</v>
      </c>
      <c r="F15" s="501">
        <v>113.887203</v>
      </c>
      <c r="G15" s="501"/>
      <c r="H15" s="501"/>
    </row>
    <row r="16" spans="1:12">
      <c r="A16" s="12"/>
      <c r="B16" s="604">
        <v>5</v>
      </c>
      <c r="C16" s="500" t="s">
        <v>1287</v>
      </c>
      <c r="D16" s="637"/>
      <c r="E16" s="501"/>
      <c r="F16" s="501"/>
      <c r="G16" s="501"/>
      <c r="H16" s="501"/>
    </row>
    <row r="17" spans="1:8">
      <c r="A17" s="12"/>
      <c r="B17" s="604">
        <v>6</v>
      </c>
      <c r="C17" s="500" t="s">
        <v>1288</v>
      </c>
      <c r="D17" s="637"/>
      <c r="E17" s="501"/>
      <c r="F17" s="501"/>
      <c r="G17" s="501"/>
      <c r="H17" s="501"/>
    </row>
    <row r="18" spans="1:8">
      <c r="A18" s="12"/>
      <c r="B18" s="604">
        <v>7</v>
      </c>
      <c r="C18" s="49" t="s">
        <v>1289</v>
      </c>
      <c r="D18" s="636"/>
      <c r="E18" s="87">
        <v>4765.5986489999996</v>
      </c>
      <c r="F18" s="114"/>
      <c r="G18" s="87">
        <v>5492.6378180000002</v>
      </c>
      <c r="H18" s="114"/>
    </row>
    <row r="19" spans="1:8">
      <c r="A19" s="12"/>
      <c r="B19" s="604">
        <v>8</v>
      </c>
      <c r="C19" s="49" t="s">
        <v>1290</v>
      </c>
      <c r="D19" s="636"/>
      <c r="E19" s="87">
        <v>793.46596799999998</v>
      </c>
      <c r="F19" s="87">
        <v>100.356419</v>
      </c>
      <c r="G19" s="87"/>
      <c r="H19" s="87"/>
    </row>
    <row r="20" spans="1:8">
      <c r="A20" s="12"/>
      <c r="B20" s="604">
        <v>9</v>
      </c>
      <c r="C20" s="49" t="s">
        <v>1291</v>
      </c>
      <c r="D20" s="636"/>
      <c r="E20" s="87">
        <v>805.67663000000005</v>
      </c>
      <c r="F20" s="115">
        <v>431.91218300000003</v>
      </c>
      <c r="G20" s="87">
        <v>637.77700000000004</v>
      </c>
      <c r="H20" s="115">
        <v>286.68299999999999</v>
      </c>
    </row>
    <row r="21" spans="1:8">
      <c r="A21" s="12"/>
      <c r="B21" s="604">
        <v>10</v>
      </c>
      <c r="C21" s="49" t="s">
        <v>1292</v>
      </c>
      <c r="D21" s="638"/>
      <c r="E21" s="393"/>
      <c r="F21" s="115"/>
      <c r="G21" s="393"/>
      <c r="H21" s="115"/>
    </row>
    <row r="22" spans="1:8" s="44" customFormat="1">
      <c r="A22" s="39"/>
      <c r="B22" s="1166">
        <v>11</v>
      </c>
      <c r="C22" s="1167" t="s">
        <v>1293</v>
      </c>
      <c r="D22" s="1168"/>
      <c r="E22" s="1169"/>
      <c r="F22" s="1170"/>
      <c r="G22" s="1169"/>
      <c r="H22" s="1170"/>
    </row>
    <row r="23" spans="1:8">
      <c r="A23" s="12"/>
      <c r="B23" s="604">
        <v>12</v>
      </c>
      <c r="C23" s="49" t="s">
        <v>1294</v>
      </c>
      <c r="D23" s="636"/>
      <c r="E23" s="87"/>
      <c r="F23" s="87"/>
      <c r="G23" s="87"/>
      <c r="H23" s="87"/>
    </row>
    <row r="24" spans="1:8" s="503" customFormat="1">
      <c r="A24" s="93"/>
      <c r="B24" s="604">
        <v>13</v>
      </c>
      <c r="C24" s="500" t="s">
        <v>1285</v>
      </c>
      <c r="D24" s="637"/>
      <c r="E24" s="502"/>
      <c r="F24" s="502"/>
      <c r="G24" s="502"/>
      <c r="H24" s="502"/>
    </row>
    <row r="25" spans="1:8" s="503" customFormat="1">
      <c r="A25" s="93"/>
      <c r="B25" s="604">
        <v>14</v>
      </c>
      <c r="C25" s="500" t="s">
        <v>1286</v>
      </c>
      <c r="D25" s="637"/>
      <c r="E25" s="501"/>
      <c r="F25" s="502"/>
      <c r="G25" s="501"/>
      <c r="H25" s="502"/>
    </row>
    <row r="26" spans="1:8" s="503" customFormat="1">
      <c r="A26" s="93"/>
      <c r="B26" s="604">
        <v>15</v>
      </c>
      <c r="C26" s="500" t="s">
        <v>1287</v>
      </c>
      <c r="D26" s="637"/>
      <c r="E26" s="501"/>
      <c r="F26" s="501"/>
      <c r="G26" s="501"/>
      <c r="H26" s="501"/>
    </row>
    <row r="27" spans="1:8" s="503" customFormat="1">
      <c r="A27" s="93"/>
      <c r="B27" s="604">
        <v>16</v>
      </c>
      <c r="C27" s="500" t="s">
        <v>1288</v>
      </c>
      <c r="D27" s="637"/>
      <c r="E27" s="501"/>
      <c r="F27" s="501"/>
      <c r="G27" s="501"/>
      <c r="H27" s="501"/>
    </row>
    <row r="28" spans="1:8">
      <c r="A28" s="12"/>
      <c r="B28" s="604">
        <v>17</v>
      </c>
      <c r="C28" s="49" t="s">
        <v>1289</v>
      </c>
      <c r="D28" s="636"/>
      <c r="E28" s="108"/>
      <c r="F28" s="114"/>
      <c r="G28" s="108"/>
      <c r="H28" s="114"/>
    </row>
    <row r="29" spans="1:8">
      <c r="A29" s="12"/>
      <c r="B29" s="604">
        <v>18</v>
      </c>
      <c r="C29" s="49" t="s">
        <v>1290</v>
      </c>
      <c r="D29" s="636"/>
      <c r="E29" s="108"/>
      <c r="F29" s="87"/>
      <c r="G29" s="108"/>
      <c r="H29" s="87"/>
    </row>
    <row r="30" spans="1:8">
      <c r="A30" s="12"/>
      <c r="B30" s="604">
        <v>19</v>
      </c>
      <c r="C30" s="49" t="s">
        <v>1291</v>
      </c>
      <c r="D30" s="636"/>
      <c r="E30" s="87"/>
      <c r="F30" s="87"/>
      <c r="G30" s="87"/>
      <c r="H30" s="87"/>
    </row>
    <row r="31" spans="1:8">
      <c r="A31" s="12"/>
      <c r="B31" s="605">
        <v>20</v>
      </c>
      <c r="C31" s="142" t="s">
        <v>1292</v>
      </c>
      <c r="D31" s="639"/>
      <c r="E31" s="143"/>
      <c r="F31" s="143"/>
      <c r="G31" s="143"/>
      <c r="H31" s="143"/>
    </row>
    <row r="32" spans="1:8">
      <c r="A32" s="12"/>
    </row>
    <row r="33" spans="1:4">
      <c r="A33" s="12"/>
      <c r="B33" s="43"/>
      <c r="C33" s="43"/>
      <c r="D33" s="43"/>
    </row>
    <row r="34" spans="1:4">
      <c r="A34" s="12"/>
      <c r="B34" s="43"/>
      <c r="C34" s="43"/>
      <c r="D34" s="43"/>
    </row>
    <row r="35" spans="1:4">
      <c r="A35" s="12"/>
      <c r="B35" s="43"/>
      <c r="C35" s="43"/>
      <c r="D35" s="43"/>
    </row>
    <row r="36" spans="1:4">
      <c r="A36" s="12"/>
      <c r="B36" s="43"/>
      <c r="C36" s="43"/>
      <c r="D36" s="43"/>
    </row>
    <row r="37" spans="1:4">
      <c r="A37" s="12"/>
    </row>
    <row r="38" spans="1:4">
      <c r="A38" s="12"/>
    </row>
    <row r="39" spans="1:4">
      <c r="A39" s="12"/>
      <c r="C39" s="54"/>
    </row>
    <row r="40" spans="1:4">
      <c r="A40" s="12"/>
    </row>
    <row r="41" spans="1:4">
      <c r="A41" s="12"/>
    </row>
    <row r="42" spans="1:4">
      <c r="A42" s="12"/>
    </row>
    <row r="43" spans="1:4">
      <c r="A43" s="12"/>
    </row>
    <row r="44" spans="1:4">
      <c r="A44" s="12"/>
    </row>
    <row r="45" spans="1:4">
      <c r="A45" s="12"/>
    </row>
    <row r="46" spans="1:4">
      <c r="A46" s="12"/>
    </row>
    <row r="47" spans="1:4">
      <c r="A47" s="12"/>
    </row>
    <row r="48" spans="1:4">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74" spans="1:1">
      <c r="A74" s="21"/>
    </row>
    <row r="75" spans="1:1">
      <c r="A75" s="21"/>
    </row>
    <row r="76" spans="1:1">
      <c r="A76" s="22"/>
    </row>
    <row r="77" spans="1:1">
      <c r="A77" s="12"/>
    </row>
    <row r="78" spans="1:1">
      <c r="A78" s="12"/>
    </row>
    <row r="79" spans="1:1">
      <c r="A79" s="12"/>
    </row>
    <row r="80" spans="1:1">
      <c r="A80" s="12"/>
    </row>
    <row r="81" spans="1:1">
      <c r="A81" s="12"/>
    </row>
    <row r="82" spans="1:1">
      <c r="A82" s="12"/>
    </row>
    <row r="83" spans="1:1">
      <c r="A83" s="12"/>
    </row>
    <row r="84" spans="1:1">
      <c r="A84" s="12"/>
    </row>
    <row r="85" spans="1:1">
      <c r="A85" s="24"/>
    </row>
    <row r="86" spans="1:1">
      <c r="A86" s="24"/>
    </row>
    <row r="87" spans="1:1">
      <c r="A87" s="24"/>
    </row>
    <row r="88" spans="1:1">
      <c r="A88" s="24"/>
    </row>
    <row r="89" spans="1:1">
      <c r="A89" s="24"/>
    </row>
    <row r="90" spans="1:1">
      <c r="A90" s="24"/>
    </row>
    <row r="91" spans="1:1">
      <c r="A91" s="24"/>
    </row>
    <row r="92" spans="1:1">
      <c r="A92" s="24"/>
    </row>
  </sheetData>
  <sheetProtection formatCells="0" formatColumns="0" formatRows="0" insertColumns="0" insertRows="0" insertHyperlinks="0" deleteColumns="0" deleteRows="0" sort="0" autoFilter="0" pivotTables="0"/>
  <mergeCells count="5">
    <mergeCell ref="B11:C11"/>
    <mergeCell ref="B3:I3"/>
    <mergeCell ref="D9:E9"/>
    <mergeCell ref="G9:H9"/>
    <mergeCell ref="B7:H7"/>
  </mergeCells>
  <hyperlinks>
    <hyperlink ref="B3" location="Contents!A1" display="Back to index page" xr:uid="{00000000-0004-0000-2400-000000000000}"/>
    <hyperlink ref="B3:I3" location="CONTENTS!A1" display="Back to contents page" xr:uid="{00000000-0004-0000-2400-000001000000}"/>
    <hyperlink ref="E3:F3" location="CONTENTS!A1" display="Back to contents page" xr:uid="{B71AF91C-0849-4C1B-8BBD-D7649CEA368A}"/>
  </hyperlinks>
  <pageMargins left="0.23622047244094491" right="0.23622047244094491" top="0.74803149606299213" bottom="0.74803149606299213" header="0.31496062992125984" footer="0.31496062992125984"/>
  <pageSetup paperSize="9" scale="6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51">
    <tabColor rgb="FF007272"/>
  </sheetPr>
  <dimension ref="B1:I88"/>
  <sheetViews>
    <sheetView showGridLines="0" showRowColHeaders="0" zoomScaleNormal="100" workbookViewId="0"/>
  </sheetViews>
  <sheetFormatPr baseColWidth="10" defaultColWidth="11.42578125" defaultRowHeight="15"/>
  <cols>
    <col min="1" max="1" width="2.7109375" style="6" customWidth="1"/>
    <col min="2" max="2" width="4.85546875" style="19" customWidth="1"/>
    <col min="3" max="3" width="38.42578125" style="6" customWidth="1"/>
    <col min="4" max="4" width="12" style="6" customWidth="1"/>
    <col min="5" max="5" width="1.42578125" style="6" customWidth="1"/>
    <col min="6" max="7" width="17" style="6" customWidth="1"/>
    <col min="8" max="8" width="23" style="6" customWidth="1"/>
    <col min="9" max="9" width="11.42578125" style="6"/>
    <col min="10" max="10" width="12" style="6" bestFit="1" customWidth="1"/>
    <col min="11" max="16384" width="11.42578125" style="6"/>
  </cols>
  <sheetData>
    <row r="1" spans="2:9" s="10" customFormat="1" ht="11.25" customHeight="1">
      <c r="B1" s="7"/>
      <c r="C1" s="7"/>
      <c r="D1" s="7"/>
      <c r="E1" s="8"/>
      <c r="F1" s="9"/>
    </row>
    <row r="2" spans="2:9" s="10" customFormat="1" ht="5.25" customHeight="1">
      <c r="B2" s="7"/>
      <c r="C2" s="7"/>
      <c r="D2" s="7"/>
      <c r="E2" s="8"/>
      <c r="F2" s="9"/>
    </row>
    <row r="3" spans="2:9" s="12" customFormat="1" ht="12.75" customHeight="1">
      <c r="B3" s="1885" t="s">
        <v>269</v>
      </c>
      <c r="C3" s="1892"/>
      <c r="D3" s="1892"/>
      <c r="E3" s="1892"/>
      <c r="F3" s="1892"/>
    </row>
    <row r="4" spans="2:9" s="10" customFormat="1" ht="5.25" customHeight="1">
      <c r="B4" s="7"/>
      <c r="C4" s="7"/>
      <c r="D4" s="7"/>
      <c r="E4" s="8"/>
      <c r="F4" s="9"/>
    </row>
    <row r="5" spans="2:9" ht="15.75" customHeight="1">
      <c r="B5" s="1815" t="s">
        <v>1295</v>
      </c>
    </row>
    <row r="6" spans="2:9" ht="11.25" customHeight="1">
      <c r="B6" s="13"/>
      <c r="C6" s="14"/>
    </row>
    <row r="7" spans="2:9" ht="48" customHeight="1">
      <c r="B7" s="1955" t="s">
        <v>1876</v>
      </c>
      <c r="C7" s="1889"/>
      <c r="D7" s="1889"/>
      <c r="E7" s="1889"/>
      <c r="F7" s="1889"/>
      <c r="G7" s="1889"/>
    </row>
    <row r="8" spans="2:9" ht="11.25" customHeight="1">
      <c r="B8" s="1471"/>
      <c r="C8" s="1467"/>
      <c r="D8" s="1467"/>
      <c r="E8" s="1467"/>
      <c r="F8" s="1467"/>
      <c r="G8" s="1467"/>
    </row>
    <row r="9" spans="2:9" ht="33.75" customHeight="1">
      <c r="B9" s="1955" t="s">
        <v>2060</v>
      </c>
      <c r="C9" s="1889"/>
      <c r="D9" s="1889"/>
      <c r="E9" s="1889"/>
      <c r="F9" s="1889"/>
      <c r="G9" s="1889"/>
    </row>
    <row r="10" spans="2:9" ht="11.25" customHeight="1">
      <c r="B10" s="1471"/>
      <c r="C10" s="1467"/>
      <c r="D10" s="1467"/>
      <c r="E10" s="1467"/>
      <c r="F10" s="1467"/>
      <c r="G10" s="1467"/>
    </row>
    <row r="11" spans="2:9" s="586" customFormat="1" ht="11.25" customHeight="1">
      <c r="B11" s="13"/>
      <c r="C11" s="585"/>
    </row>
    <row r="12" spans="2:9" s="586" customFormat="1" ht="11.25" customHeight="1">
      <c r="B12" s="19"/>
      <c r="C12" s="587"/>
      <c r="D12" s="249"/>
      <c r="E12" s="588"/>
      <c r="F12" s="1901" t="s">
        <v>1296</v>
      </c>
      <c r="G12" s="1901"/>
      <c r="I12" s="249"/>
    </row>
    <row r="13" spans="2:9" s="586" customFormat="1" ht="11.25" customHeight="1">
      <c r="B13" s="2002" t="s">
        <v>274</v>
      </c>
      <c r="C13" s="2003"/>
      <c r="D13" s="589"/>
      <c r="E13" s="584"/>
      <c r="F13" s="1274" t="s">
        <v>2104</v>
      </c>
      <c r="G13" s="1274" t="s">
        <v>28</v>
      </c>
    </row>
    <row r="14" spans="2:9" s="586" customFormat="1" ht="15" customHeight="1">
      <c r="B14" s="2004" t="s">
        <v>1297</v>
      </c>
      <c r="C14" s="1961"/>
      <c r="D14" s="697"/>
      <c r="E14" s="697"/>
      <c r="F14" s="697"/>
      <c r="G14" s="697"/>
    </row>
    <row r="15" spans="2:9" s="586" customFormat="1" ht="11.25" customHeight="1">
      <c r="B15" s="590">
        <v>1</v>
      </c>
      <c r="C15" s="255" t="s">
        <v>1298</v>
      </c>
      <c r="D15" s="105"/>
      <c r="E15" s="105"/>
      <c r="F15" s="711">
        <v>8164.8492967786997</v>
      </c>
      <c r="G15" s="711">
        <v>8458.4869764516498</v>
      </c>
      <c r="I15" s="741"/>
    </row>
    <row r="16" spans="2:9" s="586" customFormat="1" ht="11.25" customHeight="1">
      <c r="B16" s="590">
        <v>2</v>
      </c>
      <c r="C16" s="255" t="s">
        <v>1299</v>
      </c>
      <c r="D16" s="105"/>
      <c r="E16" s="105"/>
      <c r="F16" s="711">
        <v>586.90138750000006</v>
      </c>
      <c r="G16" s="711">
        <v>470.06400000000002</v>
      </c>
      <c r="I16" s="741"/>
    </row>
    <row r="17" spans="2:9" s="586" customFormat="1" ht="11.25" customHeight="1">
      <c r="B17" s="590">
        <v>3</v>
      </c>
      <c r="C17" s="255" t="s">
        <v>1300</v>
      </c>
      <c r="D17" s="105"/>
      <c r="E17" s="105"/>
      <c r="F17" s="711">
        <v>0</v>
      </c>
      <c r="G17" s="711"/>
      <c r="I17" s="741"/>
    </row>
    <row r="18" spans="2:9" s="586" customFormat="1" ht="11.25" customHeight="1">
      <c r="B18" s="590">
        <v>4</v>
      </c>
      <c r="C18" s="255" t="s">
        <v>350</v>
      </c>
      <c r="D18" s="105"/>
      <c r="E18" s="105"/>
      <c r="F18" s="1643">
        <v>8.8210130000000007</v>
      </c>
      <c r="G18" s="1643">
        <v>2.7850000000000001</v>
      </c>
      <c r="I18" s="741"/>
    </row>
    <row r="19" spans="2:9" s="586" customFormat="1" ht="15" customHeight="1">
      <c r="B19" s="2005" t="s">
        <v>1301</v>
      </c>
      <c r="C19" s="2006"/>
      <c r="D19" s="105"/>
      <c r="E19" s="105"/>
      <c r="F19" s="1643"/>
      <c r="G19" s="711"/>
      <c r="I19" s="741"/>
    </row>
    <row r="20" spans="2:9" s="586" customFormat="1" ht="11.25" customHeight="1">
      <c r="B20" s="590">
        <v>5</v>
      </c>
      <c r="C20" s="255" t="s">
        <v>1302</v>
      </c>
      <c r="D20" s="105"/>
      <c r="E20" s="105"/>
      <c r="F20" s="1643"/>
      <c r="G20" s="711"/>
      <c r="I20" s="741"/>
    </row>
    <row r="21" spans="2:9" s="586" customFormat="1" ht="11.25" customHeight="1">
      <c r="B21" s="590">
        <v>6</v>
      </c>
      <c r="C21" s="255" t="s">
        <v>1303</v>
      </c>
      <c r="D21" s="105"/>
      <c r="E21" s="105"/>
      <c r="F21" s="1643">
        <v>48.737650000000002</v>
      </c>
      <c r="G21" s="711">
        <v>321.61172499999998</v>
      </c>
      <c r="I21" s="741"/>
    </row>
    <row r="22" spans="2:9" s="586" customFormat="1" ht="11.25" customHeight="1">
      <c r="B22" s="590">
        <v>7</v>
      </c>
      <c r="C22" s="255" t="s">
        <v>1304</v>
      </c>
      <c r="D22" s="105"/>
      <c r="E22" s="105"/>
      <c r="F22" s="1643"/>
      <c r="G22" s="711"/>
    </row>
    <row r="23" spans="2:9" s="586" customFormat="1" ht="11.25" customHeight="1">
      <c r="B23" s="590">
        <v>8</v>
      </c>
      <c r="C23" s="255" t="s">
        <v>1305</v>
      </c>
      <c r="D23" s="105"/>
      <c r="E23" s="105"/>
      <c r="F23" s="1653"/>
      <c r="G23" s="712"/>
    </row>
    <row r="24" spans="2:9" s="586" customFormat="1" ht="11.25" customHeight="1">
      <c r="B24" s="675">
        <v>9</v>
      </c>
      <c r="C24" s="1171" t="s">
        <v>463</v>
      </c>
      <c r="D24" s="1172"/>
      <c r="E24" s="1172"/>
      <c r="F24" s="1172">
        <v>8809.3093467787094</v>
      </c>
      <c r="G24" s="1172">
        <f>SUM(G15:G21)</f>
        <v>9252.9477014516506</v>
      </c>
      <c r="H24" s="741"/>
      <c r="I24" s="741"/>
    </row>
    <row r="25" spans="2:9" s="586" customFormat="1" ht="11.25" customHeight="1">
      <c r="B25" s="675"/>
      <c r="C25" s="19"/>
      <c r="D25" s="19"/>
      <c r="E25" s="19"/>
    </row>
    <row r="26" spans="2:9" ht="12" customHeight="1">
      <c r="B26" s="12"/>
      <c r="C26" s="1633"/>
    </row>
    <row r="27" spans="2:9" ht="12" customHeight="1">
      <c r="B27" s="12"/>
      <c r="C27" s="1633"/>
    </row>
    <row r="28" spans="2:9" ht="12" customHeight="1">
      <c r="B28" s="12"/>
      <c r="C28" s="1634"/>
      <c r="D28" s="38"/>
      <c r="E28" s="38"/>
      <c r="F28" s="32"/>
    </row>
    <row r="29" spans="2:9" ht="24" customHeight="1">
      <c r="B29" s="12"/>
      <c r="C29" s="61"/>
      <c r="D29" s="70"/>
      <c r="E29" s="71"/>
    </row>
    <row r="30" spans="2:9" ht="12" customHeight="1">
      <c r="B30" s="12"/>
      <c r="C30" s="3"/>
      <c r="D30" s="300"/>
      <c r="E30" s="300"/>
    </row>
    <row r="31" spans="2:9" ht="12" customHeight="1">
      <c r="B31" s="12"/>
      <c r="C31" s="323"/>
      <c r="D31" s="72"/>
      <c r="E31" s="72"/>
    </row>
    <row r="32" spans="2:9" ht="12" customHeight="1">
      <c r="B32" s="12"/>
      <c r="C32" s="323"/>
      <c r="D32" s="72"/>
      <c r="E32" s="72"/>
    </row>
    <row r="33" spans="2:8" ht="12" customHeight="1">
      <c r="B33" s="12"/>
      <c r="C33" s="323"/>
      <c r="D33" s="72"/>
      <c r="E33" s="72"/>
      <c r="H33" s="32"/>
    </row>
    <row r="34" spans="2:8" ht="12" customHeight="1">
      <c r="B34" s="12"/>
      <c r="C34" s="323"/>
      <c r="D34" s="72"/>
      <c r="E34" s="72"/>
    </row>
    <row r="35" spans="2:8" ht="12" customHeight="1">
      <c r="B35" s="12"/>
      <c r="C35" s="323"/>
      <c r="D35" s="72"/>
      <c r="E35" s="72"/>
    </row>
    <row r="36" spans="2:8" ht="12" customHeight="1">
      <c r="B36" s="12"/>
      <c r="C36" s="323"/>
      <c r="D36" s="72"/>
      <c r="E36" s="72"/>
    </row>
    <row r="37" spans="2:8" ht="12" customHeight="1">
      <c r="B37" s="12"/>
      <c r="C37" s="323"/>
      <c r="D37" s="72"/>
      <c r="E37" s="72"/>
    </row>
    <row r="38" spans="2:8" ht="12" customHeight="1">
      <c r="B38" s="12"/>
      <c r="C38" s="323"/>
      <c r="D38" s="72"/>
      <c r="E38" s="72"/>
    </row>
    <row r="39" spans="2:8" ht="12" customHeight="1">
      <c r="B39" s="12"/>
      <c r="C39" s="323"/>
      <c r="D39" s="72"/>
      <c r="E39" s="72"/>
    </row>
    <row r="40" spans="2:8" ht="12" customHeight="1">
      <c r="B40" s="12"/>
      <c r="C40" s="323"/>
      <c r="D40" s="72"/>
      <c r="E40" s="72"/>
    </row>
    <row r="41" spans="2:8" ht="12" customHeight="1">
      <c r="B41" s="12"/>
    </row>
    <row r="42" spans="2:8" ht="12" customHeight="1">
      <c r="B42" s="12"/>
    </row>
    <row r="43" spans="2:8" ht="12" customHeight="1">
      <c r="B43" s="12"/>
    </row>
    <row r="44" spans="2:8" ht="12" customHeight="1">
      <c r="B44" s="12"/>
    </row>
    <row r="45" spans="2:8" ht="12" customHeight="1">
      <c r="B45" s="12"/>
    </row>
    <row r="46" spans="2:8" ht="12" customHeight="1">
      <c r="B46" s="12"/>
    </row>
    <row r="47" spans="2:8" ht="12" customHeight="1">
      <c r="B47" s="12"/>
    </row>
    <row r="48" spans="2:8" ht="12" customHeight="1">
      <c r="B48" s="12"/>
    </row>
    <row r="49" spans="2:2" ht="12" customHeight="1">
      <c r="B49" s="12"/>
    </row>
    <row r="50" spans="2:2" ht="12" customHeight="1">
      <c r="B50" s="12"/>
    </row>
    <row r="51" spans="2:2" ht="12" customHeight="1">
      <c r="B51" s="12"/>
    </row>
    <row r="52" spans="2:2" ht="12" customHeight="1">
      <c r="B52" s="12"/>
    </row>
    <row r="53" spans="2:2" ht="12" customHeight="1">
      <c r="B53" s="12"/>
    </row>
    <row r="54" spans="2:2" ht="12" customHeight="1">
      <c r="B54" s="12"/>
    </row>
    <row r="55" spans="2:2" ht="12" customHeight="1">
      <c r="B55" s="12"/>
    </row>
    <row r="56" spans="2:2" ht="12" customHeight="1">
      <c r="B56" s="12"/>
    </row>
    <row r="57" spans="2:2" ht="12" customHeight="1">
      <c r="B57" s="12"/>
    </row>
    <row r="58" spans="2:2" ht="12" customHeight="1">
      <c r="B58" s="12"/>
    </row>
    <row r="59" spans="2:2" ht="12" customHeight="1">
      <c r="B59" s="12"/>
    </row>
    <row r="60" spans="2:2" ht="12" customHeight="1">
      <c r="B60" s="12"/>
    </row>
    <row r="61" spans="2:2" ht="12" customHeight="1">
      <c r="B61" s="12"/>
    </row>
    <row r="62" spans="2:2" ht="12" customHeight="1">
      <c r="B62" s="12"/>
    </row>
    <row r="63" spans="2:2" ht="12" customHeight="1">
      <c r="B63" s="12"/>
    </row>
    <row r="64" spans="2:2" ht="12" customHeight="1"/>
    <row r="65" spans="2:2" ht="12" customHeight="1"/>
    <row r="66" spans="2:2" ht="12" customHeight="1"/>
    <row r="67" spans="2:2" ht="12" customHeight="1"/>
    <row r="68" spans="2:2" ht="12" customHeight="1"/>
    <row r="69" spans="2:2" ht="12" customHeight="1"/>
    <row r="70" spans="2:2" ht="12" customHeight="1">
      <c r="B70" s="21"/>
    </row>
    <row r="71" spans="2:2" ht="12" customHeight="1">
      <c r="B71" s="21"/>
    </row>
    <row r="72" spans="2:2" ht="12" customHeight="1">
      <c r="B72" s="22"/>
    </row>
    <row r="73" spans="2:2" ht="12" customHeight="1">
      <c r="B73" s="12"/>
    </row>
    <row r="74" spans="2:2">
      <c r="B74" s="12"/>
    </row>
    <row r="75" spans="2:2">
      <c r="B75" s="12"/>
    </row>
    <row r="76" spans="2:2">
      <c r="B76" s="12"/>
    </row>
    <row r="77" spans="2:2">
      <c r="B77" s="12"/>
    </row>
    <row r="78" spans="2:2">
      <c r="B78" s="12"/>
    </row>
    <row r="79" spans="2:2">
      <c r="B79" s="12"/>
    </row>
    <row r="80" spans="2:2">
      <c r="B80" s="12"/>
    </row>
    <row r="81" spans="2:2">
      <c r="B81" s="24"/>
    </row>
    <row r="82" spans="2:2">
      <c r="B82" s="24"/>
    </row>
    <row r="83" spans="2:2">
      <c r="B83" s="24"/>
    </row>
    <row r="84" spans="2:2">
      <c r="B84" s="24"/>
    </row>
    <row r="85" spans="2:2">
      <c r="B85" s="24"/>
    </row>
    <row r="86" spans="2:2">
      <c r="B86" s="24"/>
    </row>
    <row r="87" spans="2:2">
      <c r="B87" s="24"/>
    </row>
    <row r="88" spans="2:2">
      <c r="B88" s="24"/>
    </row>
  </sheetData>
  <mergeCells count="7">
    <mergeCell ref="B3:F3"/>
    <mergeCell ref="B13:C13"/>
    <mergeCell ref="B14:C14"/>
    <mergeCell ref="B19:C19"/>
    <mergeCell ref="B7:G7"/>
    <mergeCell ref="F12:G12"/>
    <mergeCell ref="B9:G9"/>
  </mergeCells>
  <hyperlinks>
    <hyperlink ref="B3" location="Contents!A1" display="Back to index page" xr:uid="{00000000-0004-0000-2900-000000000000}"/>
  </hyperlinks>
  <pageMargins left="0.7" right="0.7" top="0.75" bottom="0.75" header="0.3" footer="0.3"/>
  <pageSetup paperSize="9" scale="57"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55AD-B72B-4C63-BBDC-5231C06899CD}">
  <sheetPr codeName="Sheet20">
    <tabColor rgb="FF007272"/>
  </sheetPr>
  <dimension ref="B1:V107"/>
  <sheetViews>
    <sheetView showGridLines="0" showRowColHeaders="0" zoomScaleNormal="100" workbookViewId="0"/>
  </sheetViews>
  <sheetFormatPr baseColWidth="10" defaultColWidth="11.42578125" defaultRowHeight="11.25"/>
  <cols>
    <col min="1" max="1" width="2.7109375" style="31" customWidth="1"/>
    <col min="2" max="2" width="4.85546875" style="19" customWidth="1"/>
    <col min="3" max="3" width="44.5703125" style="31" customWidth="1"/>
    <col min="4" max="5" width="13.5703125" style="31" customWidth="1"/>
    <col min="6" max="6" width="0.7109375" style="31" customWidth="1"/>
    <col min="7" max="17" width="13.5703125" style="31" customWidth="1"/>
    <col min="18" max="16384" width="11.42578125" style="31"/>
  </cols>
  <sheetData>
    <row r="1" spans="2:22" s="10" customFormat="1" ht="11.25" customHeight="1">
      <c r="B1" s="7"/>
      <c r="C1" s="7"/>
      <c r="D1" s="7"/>
      <c r="E1" s="7"/>
      <c r="F1" s="7"/>
      <c r="G1" s="7"/>
      <c r="H1" s="7"/>
      <c r="I1" s="7"/>
      <c r="J1" s="9"/>
      <c r="K1" s="9"/>
    </row>
    <row r="2" spans="2:22" s="10" customFormat="1" ht="5.25" customHeight="1">
      <c r="B2" s="7"/>
      <c r="C2" s="7"/>
      <c r="D2" s="7"/>
      <c r="E2" s="8"/>
      <c r="F2" s="8"/>
      <c r="G2" s="8"/>
      <c r="H2" s="9"/>
      <c r="I2" s="9"/>
      <c r="J2" s="9"/>
    </row>
    <row r="3" spans="2:22" s="12" customFormat="1" ht="12.75" customHeight="1">
      <c r="B3" s="1885" t="s">
        <v>269</v>
      </c>
      <c r="C3" s="1892"/>
      <c r="D3" s="318"/>
      <c r="E3" s="318"/>
      <c r="F3" s="318"/>
      <c r="G3" s="318"/>
      <c r="H3" s="318"/>
      <c r="I3" s="318"/>
      <c r="J3" s="318"/>
    </row>
    <row r="4" spans="2:22" s="10" customFormat="1" ht="5.25" customHeight="1">
      <c r="B4" s="7"/>
      <c r="C4" s="7"/>
      <c r="D4" s="7"/>
      <c r="E4" s="8"/>
      <c r="F4" s="8"/>
      <c r="G4" s="8"/>
      <c r="H4" s="9"/>
      <c r="I4" s="9"/>
      <c r="J4" s="9"/>
      <c r="L4" s="7"/>
      <c r="M4" s="7"/>
    </row>
    <row r="5" spans="2:22" s="6" customFormat="1" ht="15.75" customHeight="1">
      <c r="B5" s="1815" t="s">
        <v>1306</v>
      </c>
    </row>
    <row r="6" spans="2:22" s="6" customFormat="1" ht="11.25" customHeight="1">
      <c r="B6" s="13"/>
      <c r="C6" s="2013"/>
      <c r="D6" s="2013"/>
      <c r="E6" s="2013"/>
      <c r="F6" s="2013"/>
      <c r="G6" s="2013"/>
      <c r="H6" s="2013"/>
      <c r="I6" s="2013"/>
    </row>
    <row r="7" spans="2:22" s="6" customFormat="1" ht="42" customHeight="1">
      <c r="B7" s="1851" t="s">
        <v>2308</v>
      </c>
      <c r="C7" s="2014"/>
      <c r="D7" s="2014"/>
      <c r="E7" s="2014"/>
      <c r="F7" s="2014"/>
      <c r="G7" s="2014"/>
      <c r="H7" s="2014"/>
      <c r="I7" s="2014"/>
      <c r="J7" s="2014"/>
      <c r="K7" s="2014"/>
      <c r="L7" s="2014"/>
      <c r="M7" s="2014"/>
      <c r="N7" s="2014"/>
      <c r="O7" s="2014"/>
      <c r="P7" s="2014"/>
      <c r="Q7" s="2014"/>
      <c r="S7"/>
      <c r="T7"/>
      <c r="U7"/>
      <c r="V7"/>
    </row>
    <row r="8" spans="2:22" s="6" customFormat="1" ht="11.25" customHeight="1">
      <c r="B8" s="1471"/>
      <c r="C8" s="1475"/>
      <c r="D8" s="1475"/>
      <c r="E8" s="1475"/>
      <c r="F8" s="1475"/>
      <c r="G8" s="1475"/>
      <c r="H8" s="1475"/>
      <c r="I8" s="1475"/>
      <c r="J8" s="1475"/>
      <c r="K8" s="1475"/>
      <c r="L8" s="1475"/>
      <c r="M8" s="1475"/>
      <c r="N8" s="1475"/>
      <c r="O8" s="1475"/>
      <c r="P8" s="1475"/>
      <c r="Q8" s="1475"/>
      <c r="S8"/>
      <c r="T8"/>
      <c r="U8"/>
      <c r="V8"/>
    </row>
    <row r="10" spans="2:22" ht="11.25" customHeight="1">
      <c r="B10" s="2008" t="s">
        <v>2104</v>
      </c>
      <c r="C10" s="2009"/>
      <c r="D10" s="806" t="s">
        <v>522</v>
      </c>
      <c r="E10" s="1229" t="s">
        <v>392</v>
      </c>
      <c r="F10" s="1229"/>
      <c r="G10" s="1229" t="s">
        <v>393</v>
      </c>
      <c r="H10" s="806" t="s">
        <v>523</v>
      </c>
      <c r="I10" s="806" t="s">
        <v>524</v>
      </c>
      <c r="J10" s="806" t="s">
        <v>525</v>
      </c>
      <c r="K10" s="753" t="s">
        <v>526</v>
      </c>
      <c r="L10" s="753" t="s">
        <v>527</v>
      </c>
      <c r="M10" s="753" t="s">
        <v>560</v>
      </c>
      <c r="N10" s="753" t="s">
        <v>561</v>
      </c>
      <c r="O10" s="806" t="s">
        <v>562</v>
      </c>
      <c r="P10" s="806" t="s">
        <v>563</v>
      </c>
      <c r="Q10" s="806" t="s">
        <v>595</v>
      </c>
    </row>
    <row r="11" spans="2:22" s="589" customFormat="1" ht="11.25" customHeight="1">
      <c r="B11" s="13"/>
      <c r="C11" s="1275"/>
      <c r="I11" s="1206"/>
      <c r="J11" s="1206"/>
      <c r="K11" s="1964" t="s">
        <v>1307</v>
      </c>
      <c r="L11" s="2010"/>
      <c r="M11" s="2010"/>
      <c r="N11" s="2010"/>
      <c r="O11" s="1206"/>
      <c r="P11" s="1206"/>
      <c r="Q11" s="1206"/>
    </row>
    <row r="12" spans="2:22" s="77" customFormat="1" ht="11.25" customHeight="1">
      <c r="B12" s="1277"/>
      <c r="C12" s="1278"/>
      <c r="D12" s="337"/>
      <c r="E12" s="337"/>
      <c r="F12" s="337"/>
      <c r="G12" s="1975" t="s">
        <v>1308</v>
      </c>
      <c r="H12" s="1975"/>
      <c r="I12" s="337"/>
      <c r="J12" s="337"/>
      <c r="K12" s="337"/>
      <c r="L12" s="337"/>
      <c r="M12" s="337" t="s">
        <v>1309</v>
      </c>
      <c r="N12" s="337"/>
      <c r="O12" s="337"/>
      <c r="P12" s="337"/>
      <c r="Q12" s="337"/>
    </row>
    <row r="13" spans="2:22" s="77" customFormat="1" ht="11.25" customHeight="1">
      <c r="B13" s="1277"/>
      <c r="C13" s="1278"/>
      <c r="D13" s="2011" t="s">
        <v>1310</v>
      </c>
      <c r="E13" s="2011"/>
      <c r="F13" s="337"/>
      <c r="G13" s="2012" t="s">
        <v>1311</v>
      </c>
      <c r="H13" s="1897"/>
      <c r="I13" s="330" t="s">
        <v>842</v>
      </c>
      <c r="J13" s="337"/>
      <c r="K13" s="337"/>
      <c r="L13" s="337"/>
      <c r="M13" s="330" t="s">
        <v>548</v>
      </c>
      <c r="N13" s="337"/>
      <c r="O13" s="337"/>
      <c r="P13" s="337"/>
      <c r="Q13" s="337"/>
    </row>
    <row r="14" spans="2:22" s="77" customFormat="1" ht="11.25" customHeight="1">
      <c r="B14" s="1277"/>
      <c r="C14" s="1278"/>
      <c r="D14" s="337" t="s">
        <v>801</v>
      </c>
      <c r="E14" s="337"/>
      <c r="F14" s="337"/>
      <c r="G14" s="337" t="s">
        <v>1312</v>
      </c>
      <c r="H14" s="337" t="s">
        <v>1313</v>
      </c>
      <c r="I14" s="337" t="s">
        <v>548</v>
      </c>
      <c r="J14" s="337"/>
      <c r="K14" s="337"/>
      <c r="L14" s="337"/>
      <c r="M14" s="477" t="s">
        <v>1314</v>
      </c>
      <c r="N14" s="337"/>
      <c r="O14" s="337"/>
      <c r="P14" s="337" t="s">
        <v>1315</v>
      </c>
      <c r="Q14" s="337"/>
    </row>
    <row r="15" spans="2:22" s="77" customFormat="1" ht="11.25" customHeight="1">
      <c r="B15" s="1277"/>
      <c r="C15" s="1278"/>
      <c r="D15" s="337" t="s">
        <v>1316</v>
      </c>
      <c r="E15" s="337" t="s">
        <v>801</v>
      </c>
      <c r="F15" s="337"/>
      <c r="G15" s="337" t="s">
        <v>1317</v>
      </c>
      <c r="H15" s="337" t="s">
        <v>1318</v>
      </c>
      <c r="I15" s="337" t="s">
        <v>801</v>
      </c>
      <c r="J15" s="337"/>
      <c r="K15" s="337" t="s">
        <v>1309</v>
      </c>
      <c r="L15" s="337" t="s">
        <v>1309</v>
      </c>
      <c r="M15" s="337" t="s">
        <v>1319</v>
      </c>
      <c r="N15" s="337"/>
      <c r="O15" s="337" t="s">
        <v>1320</v>
      </c>
      <c r="P15" s="337" t="s">
        <v>1321</v>
      </c>
      <c r="Q15" s="337" t="s">
        <v>1322</v>
      </c>
    </row>
    <row r="16" spans="2:22" s="77" customFormat="1" ht="11.25" customHeight="1">
      <c r="B16" s="1277"/>
      <c r="C16" s="1278"/>
      <c r="D16" s="337" t="s">
        <v>1323</v>
      </c>
      <c r="E16" s="337" t="s">
        <v>1324</v>
      </c>
      <c r="F16" s="337"/>
      <c r="G16" s="337" t="s">
        <v>1325</v>
      </c>
      <c r="H16" s="337" t="s">
        <v>1326</v>
      </c>
      <c r="I16" s="337" t="s">
        <v>1327</v>
      </c>
      <c r="J16" s="77" t="s">
        <v>1232</v>
      </c>
      <c r="K16" s="337" t="s">
        <v>1328</v>
      </c>
      <c r="L16" s="337" t="s">
        <v>548</v>
      </c>
      <c r="M16" s="337" t="s">
        <v>1329</v>
      </c>
      <c r="N16" s="337"/>
      <c r="O16" s="337" t="s">
        <v>1049</v>
      </c>
      <c r="P16" s="337" t="s">
        <v>1330</v>
      </c>
      <c r="Q16" s="337" t="s">
        <v>1331</v>
      </c>
    </row>
    <row r="17" spans="2:19" s="589" customFormat="1" ht="11.25" customHeight="1">
      <c r="B17" s="2007" t="s">
        <v>274</v>
      </c>
      <c r="C17" s="1913"/>
      <c r="D17" s="330" t="s">
        <v>1332</v>
      </c>
      <c r="E17" s="330" t="s">
        <v>1332</v>
      </c>
      <c r="F17" s="330"/>
      <c r="G17" s="330" t="s">
        <v>1333</v>
      </c>
      <c r="H17" s="330" t="s">
        <v>1334</v>
      </c>
      <c r="I17" s="330" t="s">
        <v>922</v>
      </c>
      <c r="J17" s="330" t="s">
        <v>1194</v>
      </c>
      <c r="K17" s="1276" t="s">
        <v>1335</v>
      </c>
      <c r="L17" s="1276" t="s">
        <v>1311</v>
      </c>
      <c r="M17" s="330" t="s">
        <v>922</v>
      </c>
      <c r="N17" s="330" t="s">
        <v>463</v>
      </c>
      <c r="O17" s="330" t="s">
        <v>1336</v>
      </c>
      <c r="P17" s="330" t="s">
        <v>1013</v>
      </c>
      <c r="Q17" s="330" t="s">
        <v>1013</v>
      </c>
    </row>
    <row r="18" spans="2:19" ht="15" customHeight="1">
      <c r="B18" s="606">
        <v>10</v>
      </c>
      <c r="C18" s="1430" t="s">
        <v>1849</v>
      </c>
      <c r="D18" s="478"/>
      <c r="E18" s="478"/>
      <c r="F18" s="478"/>
      <c r="G18" s="478"/>
      <c r="H18" s="478"/>
      <c r="I18" s="478"/>
      <c r="J18" s="478"/>
      <c r="K18" s="478"/>
      <c r="L18" s="478"/>
      <c r="M18" s="478"/>
      <c r="N18" s="478"/>
      <c r="O18" s="478"/>
      <c r="P18" s="479"/>
      <c r="Q18" s="479"/>
    </row>
    <row r="19" spans="2:19" s="3" customFormat="1" ht="11.25" customHeight="1">
      <c r="B19" s="247"/>
      <c r="C19" s="471" t="s">
        <v>2146</v>
      </c>
      <c r="D19" s="1598">
        <v>904.34812146226204</v>
      </c>
      <c r="E19" s="1598">
        <v>7829.7354169999999</v>
      </c>
      <c r="F19" s="1598"/>
      <c r="G19" s="1598"/>
      <c r="H19" s="1598"/>
      <c r="I19" s="1598"/>
      <c r="J19" s="1598">
        <v>8734.0835384622605</v>
      </c>
      <c r="K19" s="1598">
        <v>254.61885501054499</v>
      </c>
      <c r="L19" s="1598"/>
      <c r="M19" s="1598"/>
      <c r="N19" s="1598">
        <v>254.61885501054499</v>
      </c>
      <c r="O19" s="1595">
        <v>3182.7356876318199</v>
      </c>
      <c r="P19" s="1600">
        <v>0.33336414014361698</v>
      </c>
      <c r="Q19" s="1601">
        <v>1</v>
      </c>
    </row>
    <row r="20" spans="2:19" s="3" customFormat="1" ht="11.25" customHeight="1">
      <c r="B20" s="247"/>
      <c r="C20" s="471" t="s">
        <v>2147</v>
      </c>
      <c r="D20" s="1598">
        <v>9.8363439118279992</v>
      </c>
      <c r="E20" s="1598">
        <v>3.906838</v>
      </c>
      <c r="F20" s="1598"/>
      <c r="G20" s="1598"/>
      <c r="H20" s="1598"/>
      <c r="I20" s="1598"/>
      <c r="J20" s="1598">
        <v>13.743181911828</v>
      </c>
      <c r="K20" s="1598">
        <v>0.35982375224480001</v>
      </c>
      <c r="L20" s="1598"/>
      <c r="M20" s="1598"/>
      <c r="N20" s="1598">
        <v>0.35982375224480001</v>
      </c>
      <c r="O20" s="1595">
        <v>4.4977969030600002</v>
      </c>
      <c r="P20" s="1600">
        <v>4.71105471609201E-4</v>
      </c>
      <c r="Q20" s="1601">
        <v>1.5</v>
      </c>
    </row>
    <row r="21" spans="2:19" s="3" customFormat="1" ht="11.25" customHeight="1">
      <c r="B21" s="247"/>
      <c r="C21" s="471" t="s">
        <v>2148</v>
      </c>
      <c r="D21" s="1598">
        <v>8.0018185220059994</v>
      </c>
      <c r="E21" s="1598">
        <v>5.968038</v>
      </c>
      <c r="F21" s="1598"/>
      <c r="G21" s="1598"/>
      <c r="H21" s="1598"/>
      <c r="I21" s="1598"/>
      <c r="J21" s="1598">
        <v>13.969856522005999</v>
      </c>
      <c r="K21" s="1598">
        <v>0.68260435607600001</v>
      </c>
      <c r="L21" s="1598"/>
      <c r="M21" s="1598"/>
      <c r="N21" s="1598">
        <v>0.68260435607600001</v>
      </c>
      <c r="O21" s="1595">
        <v>8.5325544509500002</v>
      </c>
      <c r="P21" s="1600">
        <v>8.9371156041110505E-4</v>
      </c>
      <c r="Q21" s="1601">
        <v>2.5</v>
      </c>
    </row>
    <row r="22" spans="2:19" s="3" customFormat="1" ht="11.25" customHeight="1">
      <c r="B22" s="247"/>
      <c r="C22" s="471" t="s">
        <v>955</v>
      </c>
      <c r="D22" s="1598">
        <v>2470.87611614351</v>
      </c>
      <c r="E22" s="1598">
        <v>4375.3797459999996</v>
      </c>
      <c r="F22" s="1598"/>
      <c r="G22" s="1598"/>
      <c r="H22" s="1598"/>
      <c r="I22" s="1598"/>
      <c r="J22" s="1598">
        <v>6846.2558621435101</v>
      </c>
      <c r="K22" s="1598">
        <v>340.94853417474002</v>
      </c>
      <c r="L22" s="1598"/>
      <c r="M22" s="1598"/>
      <c r="N22" s="1598">
        <v>340.94853417474002</v>
      </c>
      <c r="O22" s="1595">
        <v>4261.8566771842497</v>
      </c>
      <c r="P22" s="1600">
        <v>0.44639276586049198</v>
      </c>
      <c r="Q22" s="1601">
        <v>0.75</v>
      </c>
    </row>
    <row r="23" spans="2:19" ht="11.25" customHeight="1">
      <c r="B23" s="37"/>
      <c r="C23" s="480" t="s">
        <v>961</v>
      </c>
      <c r="D23" s="1599">
        <v>5035.5707276537396</v>
      </c>
      <c r="E23" s="1599">
        <v>21749.198971000002</v>
      </c>
      <c r="F23" s="1599"/>
      <c r="G23" s="1599"/>
      <c r="H23" s="1599"/>
      <c r="I23" s="1599"/>
      <c r="J23" s="1599">
        <v>26784.769698653701</v>
      </c>
      <c r="K23" s="1599">
        <v>1192.86890566131</v>
      </c>
      <c r="L23" s="1599"/>
      <c r="M23" s="1599"/>
      <c r="N23" s="1599">
        <v>1192.86890566131</v>
      </c>
      <c r="O23" s="1595">
        <v>14910.8613207664</v>
      </c>
      <c r="P23" s="482">
        <v>1.56178424815936</v>
      </c>
      <c r="Q23" s="1602">
        <v>2.5</v>
      </c>
      <c r="R23" s="3"/>
      <c r="S23" s="797"/>
    </row>
    <row r="24" spans="2:19" ht="11.25" customHeight="1">
      <c r="B24" s="37"/>
      <c r="C24" s="480" t="s">
        <v>1850</v>
      </c>
      <c r="D24" s="1599">
        <v>5521.3107179218596</v>
      </c>
      <c r="E24" s="1599">
        <v>3.3087209999999998</v>
      </c>
      <c r="F24" s="1599"/>
      <c r="G24" s="1599"/>
      <c r="H24" s="1599"/>
      <c r="I24" s="1599"/>
      <c r="J24" s="1599">
        <v>5524.6194389218599</v>
      </c>
      <c r="K24" s="1599">
        <v>252.45905262710701</v>
      </c>
      <c r="L24" s="1599"/>
      <c r="M24" s="1599"/>
      <c r="N24" s="1599">
        <v>252.45905262710701</v>
      </c>
      <c r="O24" s="1596">
        <v>3155.7381578388404</v>
      </c>
      <c r="P24" s="482">
        <v>0.33053638151433101</v>
      </c>
      <c r="Q24" s="1602">
        <v>1</v>
      </c>
      <c r="R24" s="3"/>
      <c r="S24" s="797"/>
    </row>
    <row r="25" spans="2:19" ht="11.25" customHeight="1">
      <c r="B25" s="37"/>
      <c r="C25" s="480" t="s">
        <v>2149</v>
      </c>
      <c r="D25" s="1599">
        <v>1246.84807051182</v>
      </c>
      <c r="E25" s="1599">
        <v>3164.4249209999998</v>
      </c>
      <c r="F25" s="1599"/>
      <c r="G25" s="1599"/>
      <c r="H25" s="1599"/>
      <c r="I25" s="1599"/>
      <c r="J25" s="1599">
        <v>4411.2729915118198</v>
      </c>
      <c r="K25" s="1599">
        <v>101.24156347879899</v>
      </c>
      <c r="L25" s="1599"/>
      <c r="M25" s="1599"/>
      <c r="N25" s="1599">
        <v>101.24156347879899</v>
      </c>
      <c r="O25" s="1596">
        <v>1265.51954348499</v>
      </c>
      <c r="P25" s="482">
        <v>0.13255226819124499</v>
      </c>
      <c r="Q25" s="1602">
        <v>0.5</v>
      </c>
      <c r="R25" s="3"/>
      <c r="S25" s="797"/>
    </row>
    <row r="26" spans="2:19" ht="11.25" customHeight="1">
      <c r="B26" s="37"/>
      <c r="C26" s="480" t="s">
        <v>1337</v>
      </c>
      <c r="D26" s="1599">
        <v>1532.59361344428</v>
      </c>
      <c r="E26" s="1599">
        <v>42772.39903</v>
      </c>
      <c r="F26" s="1599"/>
      <c r="G26" s="1599">
        <v>32.742890000000003</v>
      </c>
      <c r="H26" s="1599"/>
      <c r="I26" s="1599"/>
      <c r="J26" s="1599">
        <v>44337.735533444298</v>
      </c>
      <c r="K26" s="1599">
        <v>1246.1049901845399</v>
      </c>
      <c r="L26" s="1599">
        <v>2.8207499999999999</v>
      </c>
      <c r="M26" s="1599"/>
      <c r="N26" s="1599">
        <v>1248.92574018454</v>
      </c>
      <c r="O26" s="1596">
        <v>15611.5717523068</v>
      </c>
      <c r="P26" s="482">
        <v>1.6351776283913</v>
      </c>
      <c r="Q26" s="1602">
        <v>1</v>
      </c>
      <c r="R26" s="3"/>
      <c r="S26" s="797"/>
    </row>
    <row r="27" spans="2:19" ht="11.25" customHeight="1">
      <c r="B27" s="37"/>
      <c r="C27" s="480" t="s">
        <v>2150</v>
      </c>
      <c r="D27" s="1599">
        <v>14.008120999999999</v>
      </c>
      <c r="E27" s="1599">
        <v>233.48123699999999</v>
      </c>
      <c r="F27" s="1599"/>
      <c r="G27" s="1599"/>
      <c r="H27" s="1599"/>
      <c r="I27" s="1599"/>
      <c r="J27" s="1599">
        <v>247.48935800000001</v>
      </c>
      <c r="K27" s="1599">
        <v>1.7613129999999999</v>
      </c>
      <c r="L27" s="1599"/>
      <c r="M27" s="1599"/>
      <c r="N27" s="1599">
        <v>1.7613129999999999</v>
      </c>
      <c r="O27" s="1596">
        <v>22.016412499999998</v>
      </c>
      <c r="P27" s="482">
        <v>2.30602951122554E-3</v>
      </c>
      <c r="Q27" s="1602">
        <v>1</v>
      </c>
      <c r="R27" s="3"/>
      <c r="S27" s="797"/>
    </row>
    <row r="28" spans="2:19" ht="11.25" customHeight="1">
      <c r="B28" s="37"/>
      <c r="C28" s="480" t="s">
        <v>2151</v>
      </c>
      <c r="D28" s="1599">
        <v>0.17524205934600001</v>
      </c>
      <c r="E28" s="1599">
        <v>0.680002</v>
      </c>
      <c r="F28" s="1599"/>
      <c r="G28" s="1599"/>
      <c r="H28" s="1599"/>
      <c r="I28" s="1599"/>
      <c r="J28" s="1599">
        <v>0.85524405934600001</v>
      </c>
      <c r="K28" s="1599">
        <v>2.2045484747679998E-2</v>
      </c>
      <c r="L28" s="1599"/>
      <c r="M28" s="1599"/>
      <c r="N28" s="1599">
        <v>2.2045484747679998E-2</v>
      </c>
      <c r="O28" s="1596">
        <v>0.275568559346</v>
      </c>
      <c r="P28" s="482">
        <v>2.8863432233466E-5</v>
      </c>
      <c r="Q28" s="1602">
        <v>0.5</v>
      </c>
      <c r="R28" s="3"/>
      <c r="S28" s="797"/>
    </row>
    <row r="29" spans="2:19" ht="11.25" customHeight="1">
      <c r="B29" s="37"/>
      <c r="C29" s="480" t="s">
        <v>1851</v>
      </c>
      <c r="D29" s="1599">
        <v>1.0871424360140001</v>
      </c>
      <c r="E29" s="1599">
        <v>2653.2993609999999</v>
      </c>
      <c r="F29" s="1599"/>
      <c r="G29" s="1599"/>
      <c r="H29" s="1599"/>
      <c r="I29" s="1599"/>
      <c r="J29" s="1599">
        <v>2654.3865034360101</v>
      </c>
      <c r="K29" s="1599">
        <v>45.701176115365399</v>
      </c>
      <c r="L29" s="1599"/>
      <c r="M29" s="1599"/>
      <c r="N29" s="1599">
        <v>45.701176115365399</v>
      </c>
      <c r="O29" s="1596">
        <v>571.26470144206803</v>
      </c>
      <c r="P29" s="482">
        <v>5.98350553364159E-2</v>
      </c>
      <c r="Q29" s="1602">
        <v>2</v>
      </c>
      <c r="R29" s="3"/>
      <c r="S29" s="797"/>
    </row>
    <row r="30" spans="2:19" ht="11.25" customHeight="1">
      <c r="B30" s="37"/>
      <c r="C30" s="480" t="s">
        <v>1339</v>
      </c>
      <c r="D30" s="1599">
        <v>1007.0881377233</v>
      </c>
      <c r="E30" s="1599">
        <v>14682.690497</v>
      </c>
      <c r="F30" s="1599"/>
      <c r="G30" s="1599">
        <v>7.8861829999999999</v>
      </c>
      <c r="H30" s="1599"/>
      <c r="I30" s="1599"/>
      <c r="J30" s="1599">
        <v>15697.6648177233</v>
      </c>
      <c r="K30" s="1599">
        <v>660.29531038453194</v>
      </c>
      <c r="L30" s="1599">
        <v>0.63089499999999998</v>
      </c>
      <c r="M30" s="1599"/>
      <c r="N30" s="1599">
        <v>660.92620538453195</v>
      </c>
      <c r="O30" s="1596">
        <v>8261.577567306651</v>
      </c>
      <c r="P30" s="482">
        <v>0.86532906664462605</v>
      </c>
      <c r="Q30" s="1602">
        <v>0.5</v>
      </c>
      <c r="R30" s="3"/>
      <c r="S30" s="797"/>
    </row>
    <row r="31" spans="2:19" ht="11.25" customHeight="1">
      <c r="B31" s="37"/>
      <c r="C31" s="480" t="s">
        <v>1854</v>
      </c>
      <c r="D31" s="1599">
        <v>547.74604028039403</v>
      </c>
      <c r="E31" s="1599">
        <v>10885.287999</v>
      </c>
      <c r="F31" s="1599"/>
      <c r="G31" s="1599"/>
      <c r="H31" s="1599"/>
      <c r="I31" s="1599"/>
      <c r="J31" s="1599">
        <v>11433.034039280399</v>
      </c>
      <c r="K31" s="1599">
        <v>385.47920763493897</v>
      </c>
      <c r="L31" s="1599"/>
      <c r="M31" s="1599"/>
      <c r="N31" s="1599">
        <v>385.47920763493897</v>
      </c>
      <c r="O31" s="1596">
        <v>4818.4900954367304</v>
      </c>
      <c r="P31" s="482">
        <v>0.50469532034908504</v>
      </c>
      <c r="Q31" s="1602">
        <v>1</v>
      </c>
      <c r="R31" s="3"/>
      <c r="S31" s="797"/>
    </row>
    <row r="32" spans="2:19" ht="11.25" customHeight="1">
      <c r="B32" s="37"/>
      <c r="C32" s="480" t="s">
        <v>954</v>
      </c>
      <c r="D32" s="1599">
        <v>312089.23873708799</v>
      </c>
      <c r="E32" s="1599">
        <v>1609970.1244099999</v>
      </c>
      <c r="F32" s="1599"/>
      <c r="G32" s="1599">
        <v>483.02042399999999</v>
      </c>
      <c r="H32" s="1599"/>
      <c r="I32" s="1599"/>
      <c r="J32" s="1599">
        <v>1922542.3835710899</v>
      </c>
      <c r="K32" s="1599">
        <v>55812.952943811099</v>
      </c>
      <c r="L32" s="1599">
        <v>41.524112000000002</v>
      </c>
      <c r="M32" s="1599"/>
      <c r="N32" s="1599">
        <v>55854.477055811098</v>
      </c>
      <c r="O32" s="1596">
        <v>698180.96319763898</v>
      </c>
      <c r="P32" s="482">
        <v>73.128440217480104</v>
      </c>
      <c r="Q32" s="1602">
        <v>2.5</v>
      </c>
      <c r="R32" s="3"/>
      <c r="S32" s="797"/>
    </row>
    <row r="33" spans="2:19" ht="11.25" customHeight="1">
      <c r="B33" s="37"/>
      <c r="C33" s="480" t="s">
        <v>2152</v>
      </c>
      <c r="D33" s="1599">
        <v>0.37071065280600002</v>
      </c>
      <c r="E33" s="1599">
        <v>8.3453330000000001</v>
      </c>
      <c r="F33" s="1599"/>
      <c r="G33" s="1599"/>
      <c r="H33" s="1599"/>
      <c r="I33" s="1599"/>
      <c r="J33" s="1599">
        <v>8.7160436528060004</v>
      </c>
      <c r="K33" s="1599">
        <v>0.26004893899072001</v>
      </c>
      <c r="L33" s="1599"/>
      <c r="M33" s="1599"/>
      <c r="N33" s="1599">
        <v>0.26004893899072001</v>
      </c>
      <c r="O33" s="1596">
        <v>3.2506117373839998</v>
      </c>
      <c r="P33" s="482">
        <v>3.4047357152050301E-4</v>
      </c>
      <c r="Q33" s="1602">
        <v>0.5</v>
      </c>
      <c r="R33" s="3"/>
      <c r="S33" s="797"/>
    </row>
    <row r="34" spans="2:19" ht="11.25" customHeight="1">
      <c r="B34" s="37"/>
      <c r="C34" s="480" t="s">
        <v>956</v>
      </c>
      <c r="D34" s="1599">
        <v>75057.769432821195</v>
      </c>
      <c r="E34" s="1599">
        <v>92483.802276000002</v>
      </c>
      <c r="F34" s="1599"/>
      <c r="G34" s="1599">
        <v>84.954283000000004</v>
      </c>
      <c r="H34" s="1599"/>
      <c r="I34" s="1599"/>
      <c r="J34" s="1599">
        <v>167626.52599182099</v>
      </c>
      <c r="K34" s="1599">
        <v>7725.4923897697299</v>
      </c>
      <c r="L34" s="1599">
        <v>6.7963430000000002</v>
      </c>
      <c r="M34" s="1599"/>
      <c r="N34" s="1599">
        <v>7732.2887327697299</v>
      </c>
      <c r="O34" s="1596">
        <v>96653.609159621701</v>
      </c>
      <c r="P34" s="482">
        <v>10.123632771167699</v>
      </c>
      <c r="Q34" s="1602">
        <v>2</v>
      </c>
      <c r="R34" s="3"/>
      <c r="S34" s="797"/>
    </row>
    <row r="35" spans="2:19" ht="11.25" customHeight="1">
      <c r="B35" s="37"/>
      <c r="C35" s="480" t="s">
        <v>2153</v>
      </c>
      <c r="D35" s="1599">
        <v>0.25904652806</v>
      </c>
      <c r="E35" s="1599">
        <v>4.5730079999999997</v>
      </c>
      <c r="F35" s="1599"/>
      <c r="G35" s="1599"/>
      <c r="H35" s="1599"/>
      <c r="I35" s="1599"/>
      <c r="J35" s="1599">
        <v>4.8320545280599996</v>
      </c>
      <c r="K35" s="1599">
        <v>9.6834206879359994E-2</v>
      </c>
      <c r="L35" s="1599"/>
      <c r="M35" s="1599"/>
      <c r="N35" s="1599">
        <v>9.6834206879359994E-2</v>
      </c>
      <c r="O35" s="1596">
        <v>1.210427585992</v>
      </c>
      <c r="P35" s="482">
        <v>1.2678186032801899E-4</v>
      </c>
      <c r="Q35" s="1602">
        <v>1</v>
      </c>
      <c r="R35" s="3"/>
      <c r="S35" s="797"/>
    </row>
    <row r="36" spans="2:19" ht="11.25" customHeight="1">
      <c r="B36" s="1290"/>
      <c r="C36" s="1095" t="s">
        <v>1859</v>
      </c>
      <c r="D36" s="1173">
        <v>405447.12814016041</v>
      </c>
      <c r="E36" s="1173">
        <v>1810826.6058049996</v>
      </c>
      <c r="F36" s="1597"/>
      <c r="G36" s="1173">
        <v>608.60378000000003</v>
      </c>
      <c r="H36" s="1173"/>
      <c r="I36" s="1173"/>
      <c r="J36" s="1173">
        <v>2216882.337725162</v>
      </c>
      <c r="K36" s="1173">
        <v>68021.345598591652</v>
      </c>
      <c r="L36" s="1173">
        <v>51.772100000000002</v>
      </c>
      <c r="M36" s="1173"/>
      <c r="N36" s="1173">
        <v>68073.117698591639</v>
      </c>
      <c r="O36" s="1173">
        <v>850913.97123239585</v>
      </c>
      <c r="P36" s="1197">
        <v>89.125906828645611</v>
      </c>
      <c r="Q36" s="1197">
        <v>2.1073556390000001</v>
      </c>
      <c r="S36" s="797"/>
    </row>
    <row r="37" spans="2:19" ht="15" customHeight="1">
      <c r="B37" s="247">
        <v>10</v>
      </c>
      <c r="C37" s="1430" t="s">
        <v>2055</v>
      </c>
      <c r="D37" s="478"/>
      <c r="E37" s="478"/>
      <c r="F37" s="478"/>
      <c r="G37" s="478"/>
      <c r="H37" s="478"/>
      <c r="I37" s="478"/>
      <c r="J37" s="478"/>
      <c r="K37" s="478"/>
      <c r="L37" s="478"/>
      <c r="M37" s="478"/>
      <c r="N37" s="478"/>
      <c r="O37" s="478"/>
      <c r="P37" s="479"/>
      <c r="Q37" s="479"/>
    </row>
    <row r="38" spans="2:19" ht="11.25" customHeight="1">
      <c r="B38" s="436"/>
      <c r="C38" s="1195" t="s">
        <v>2154</v>
      </c>
      <c r="D38" s="481">
        <v>14.70812174133</v>
      </c>
      <c r="E38" s="481">
        <v>630.247795</v>
      </c>
      <c r="F38" s="481"/>
      <c r="G38" s="481">
        <v>0</v>
      </c>
      <c r="H38" s="481"/>
      <c r="I38" s="481"/>
      <c r="J38" s="481">
        <v>644.95591674133004</v>
      </c>
      <c r="K38" s="481">
        <v>42.299792693189602</v>
      </c>
      <c r="L38" s="481">
        <v>0</v>
      </c>
      <c r="M38" s="481"/>
      <c r="N38" s="481">
        <v>42.299792693189602</v>
      </c>
      <c r="O38" s="481">
        <v>528.74740866487002</v>
      </c>
      <c r="P38" s="1196">
        <v>5.53817352561514E-2</v>
      </c>
      <c r="Q38" s="482"/>
    </row>
    <row r="39" spans="2:19" ht="11.25" customHeight="1">
      <c r="B39" s="436"/>
      <c r="C39" s="1195" t="s">
        <v>2155</v>
      </c>
      <c r="D39" s="481">
        <v>35.815452175929998</v>
      </c>
      <c r="E39" s="481">
        <v>4516.727234</v>
      </c>
      <c r="F39" s="481"/>
      <c r="G39" s="481">
        <v>0</v>
      </c>
      <c r="H39" s="481"/>
      <c r="I39" s="481"/>
      <c r="J39" s="481">
        <v>4552.5426861759297</v>
      </c>
      <c r="K39" s="481">
        <v>175.09434157583601</v>
      </c>
      <c r="L39" s="481">
        <v>0</v>
      </c>
      <c r="M39" s="481"/>
      <c r="N39" s="481">
        <v>175.09434157583601</v>
      </c>
      <c r="O39" s="481">
        <v>2188.6792696979496</v>
      </c>
      <c r="P39" s="1196">
        <v>0.22924529536912699</v>
      </c>
      <c r="Q39" s="482"/>
    </row>
    <row r="40" spans="2:19" ht="11.25" customHeight="1">
      <c r="B40" s="436"/>
      <c r="C40" s="1195" t="s">
        <v>2156</v>
      </c>
      <c r="D40" s="481">
        <v>3.9439962900999999</v>
      </c>
      <c r="E40" s="481">
        <v>1519.4569650000001</v>
      </c>
      <c r="F40" s="481"/>
      <c r="G40" s="481">
        <v>0</v>
      </c>
      <c r="H40" s="481"/>
      <c r="I40" s="481"/>
      <c r="J40" s="481">
        <v>1523.4009612901</v>
      </c>
      <c r="K40" s="481">
        <v>173.422361024015</v>
      </c>
      <c r="L40" s="481">
        <v>0</v>
      </c>
      <c r="M40" s="481"/>
      <c r="N40" s="481">
        <v>173.422361024015</v>
      </c>
      <c r="O40" s="481">
        <v>2167.7795128001903</v>
      </c>
      <c r="P40" s="1196">
        <v>0.227056225910891</v>
      </c>
      <c r="Q40" s="482"/>
    </row>
    <row r="41" spans="2:19" ht="11.25" customHeight="1">
      <c r="B41" s="436"/>
      <c r="C41" s="1195" t="s">
        <v>2157</v>
      </c>
      <c r="D41" s="481">
        <v>2468.8251739276002</v>
      </c>
      <c r="E41" s="481">
        <v>2159.9559479999998</v>
      </c>
      <c r="F41" s="481"/>
      <c r="G41" s="481">
        <v>0</v>
      </c>
      <c r="H41" s="481"/>
      <c r="I41" s="481"/>
      <c r="J41" s="481">
        <v>4628.7811219276</v>
      </c>
      <c r="K41" s="481">
        <v>185.806439662283</v>
      </c>
      <c r="L41" s="481">
        <v>0</v>
      </c>
      <c r="M41" s="481"/>
      <c r="N41" s="481">
        <v>185.806439662283</v>
      </c>
      <c r="O41" s="481">
        <v>2322.5804957785299</v>
      </c>
      <c r="P41" s="1196">
        <v>0.24327029507928</v>
      </c>
      <c r="Q41" s="482"/>
    </row>
    <row r="42" spans="2:19" ht="11.25" customHeight="1">
      <c r="B42" s="436"/>
      <c r="C42" s="1195" t="s">
        <v>2158</v>
      </c>
      <c r="D42" s="481">
        <v>1637.5566788462299</v>
      </c>
      <c r="E42" s="481">
        <v>2634.0096640000002</v>
      </c>
      <c r="F42" s="481"/>
      <c r="G42" s="481">
        <v>0</v>
      </c>
      <c r="H42" s="481"/>
      <c r="I42" s="481"/>
      <c r="J42" s="481">
        <v>4271.5663428462303</v>
      </c>
      <c r="K42" s="481">
        <v>136.50506389094701</v>
      </c>
      <c r="L42" s="481">
        <v>0</v>
      </c>
      <c r="M42" s="481"/>
      <c r="N42" s="481">
        <v>136.50506389094701</v>
      </c>
      <c r="O42" s="481">
        <v>1706.3132986368398</v>
      </c>
      <c r="P42" s="1196">
        <v>0.178721616069519</v>
      </c>
      <c r="Q42" s="482"/>
    </row>
    <row r="43" spans="2:19" ht="11.25" customHeight="1">
      <c r="B43" s="436"/>
      <c r="C43" s="1195" t="s">
        <v>1340</v>
      </c>
      <c r="D43" s="481">
        <v>432.16310537629801</v>
      </c>
      <c r="E43" s="481">
        <v>9010.2497500000009</v>
      </c>
      <c r="F43" s="481"/>
      <c r="G43" s="481">
        <v>0</v>
      </c>
      <c r="H43" s="481"/>
      <c r="I43" s="481"/>
      <c r="J43" s="481">
        <v>9442.4128553763003</v>
      </c>
      <c r="K43" s="481">
        <v>339.81144721578698</v>
      </c>
      <c r="L43" s="481">
        <v>0</v>
      </c>
      <c r="M43" s="481"/>
      <c r="N43" s="481">
        <v>339.81144721578698</v>
      </c>
      <c r="O43" s="481">
        <v>4247.6430901973299</v>
      </c>
      <c r="P43" s="1196">
        <v>0.44490401509093802</v>
      </c>
      <c r="Q43" s="482"/>
    </row>
    <row r="44" spans="2:19" ht="11.25" customHeight="1">
      <c r="B44" s="436"/>
      <c r="C44" s="1195" t="s">
        <v>2159</v>
      </c>
      <c r="D44" s="481">
        <v>193.01794664201</v>
      </c>
      <c r="E44" s="481">
        <v>3784.7455669999999</v>
      </c>
      <c r="F44" s="481"/>
      <c r="G44" s="481">
        <v>0</v>
      </c>
      <c r="H44" s="481"/>
      <c r="I44" s="481"/>
      <c r="J44" s="481">
        <v>3977.7635136420099</v>
      </c>
      <c r="K44" s="481">
        <v>189.66340029869099</v>
      </c>
      <c r="L44" s="481">
        <v>0</v>
      </c>
      <c r="M44" s="481"/>
      <c r="N44" s="481">
        <v>189.66340029869099</v>
      </c>
      <c r="O44" s="481">
        <v>2370.7925037336399</v>
      </c>
      <c r="P44" s="1196">
        <v>0.24832008750753901</v>
      </c>
      <c r="Q44" s="482"/>
    </row>
    <row r="45" spans="2:19" ht="11.25" customHeight="1">
      <c r="B45" s="436"/>
      <c r="C45" s="1195" t="s">
        <v>1341</v>
      </c>
      <c r="D45" s="481">
        <v>12226.745478266201</v>
      </c>
      <c r="E45" s="481">
        <v>6.6267290000000001</v>
      </c>
      <c r="F45" s="481"/>
      <c r="G45" s="481">
        <v>0</v>
      </c>
      <c r="H45" s="481"/>
      <c r="I45" s="481"/>
      <c r="J45" s="481">
        <v>12233.3722072662</v>
      </c>
      <c r="K45" s="481">
        <v>580.33346454444097</v>
      </c>
      <c r="L45" s="481">
        <v>0</v>
      </c>
      <c r="M45" s="481"/>
      <c r="N45" s="481">
        <v>580.33346454444097</v>
      </c>
      <c r="O45" s="481">
        <v>7254.1683068055099</v>
      </c>
      <c r="P45" s="1196">
        <v>0.75981162666217905</v>
      </c>
      <c r="Q45" s="482"/>
    </row>
    <row r="46" spans="2:19" ht="11.25" customHeight="1">
      <c r="B46" s="436"/>
      <c r="C46" s="1195" t="s">
        <v>1853</v>
      </c>
      <c r="D46" s="481">
        <v>6709.0139262756702</v>
      </c>
      <c r="E46" s="481">
        <v>4.357113</v>
      </c>
      <c r="F46" s="481"/>
      <c r="G46" s="481">
        <v>0</v>
      </c>
      <c r="H46" s="481"/>
      <c r="I46" s="481"/>
      <c r="J46" s="481">
        <v>6713.3710392756702</v>
      </c>
      <c r="K46" s="481">
        <v>328.47859813698602</v>
      </c>
      <c r="L46" s="481">
        <v>0</v>
      </c>
      <c r="M46" s="481"/>
      <c r="N46" s="481">
        <v>328.47859813698602</v>
      </c>
      <c r="O46" s="481">
        <v>4105.98247671232</v>
      </c>
      <c r="P46" s="1196">
        <v>0.43006628640672301</v>
      </c>
      <c r="Q46" s="482"/>
    </row>
    <row r="47" spans="2:19" ht="11.25" customHeight="1">
      <c r="B47" s="436"/>
      <c r="C47" s="1195" t="s">
        <v>2160</v>
      </c>
      <c r="D47" s="481">
        <v>6.7036869185599999</v>
      </c>
      <c r="E47" s="481">
        <v>1604.6300100000001</v>
      </c>
      <c r="F47" s="481"/>
      <c r="G47" s="481">
        <v>0</v>
      </c>
      <c r="H47" s="481"/>
      <c r="I47" s="481"/>
      <c r="J47" s="481">
        <v>1611.33369691856</v>
      </c>
      <c r="K47" s="481">
        <v>50.275093868723701</v>
      </c>
      <c r="L47" s="481">
        <v>0</v>
      </c>
      <c r="M47" s="481"/>
      <c r="N47" s="481">
        <v>50.275093868723701</v>
      </c>
      <c r="O47" s="481">
        <v>628.43867335904599</v>
      </c>
      <c r="P47" s="1196">
        <v>6.5823536271469696E-2</v>
      </c>
      <c r="Q47" s="482"/>
    </row>
    <row r="48" spans="2:19" ht="11.25" customHeight="1">
      <c r="B48" s="436"/>
      <c r="C48" s="1195" t="s">
        <v>1338</v>
      </c>
      <c r="D48" s="481">
        <v>5181.6599851763704</v>
      </c>
      <c r="E48" s="481">
        <v>7630.1127809999998</v>
      </c>
      <c r="F48" s="481"/>
      <c r="G48" s="481">
        <v>0</v>
      </c>
      <c r="H48" s="481"/>
      <c r="I48" s="481"/>
      <c r="J48" s="481">
        <v>12811.7727661764</v>
      </c>
      <c r="K48" s="481">
        <v>858.33111244253996</v>
      </c>
      <c r="L48" s="481">
        <v>0</v>
      </c>
      <c r="M48" s="481"/>
      <c r="N48" s="481">
        <v>858.33111244253996</v>
      </c>
      <c r="O48" s="481">
        <v>10729.138905531699</v>
      </c>
      <c r="P48" s="1196">
        <v>1.12378485578404</v>
      </c>
      <c r="Q48" s="482"/>
    </row>
    <row r="49" spans="2:19" ht="11.25" customHeight="1">
      <c r="B49" s="436"/>
      <c r="C49" s="1195" t="s">
        <v>2161</v>
      </c>
      <c r="D49" s="481">
        <v>74.037784323986003</v>
      </c>
      <c r="E49" s="481">
        <v>1973.999495</v>
      </c>
      <c r="F49" s="481"/>
      <c r="G49" s="481">
        <v>0</v>
      </c>
      <c r="H49" s="481"/>
      <c r="I49" s="481"/>
      <c r="J49" s="481">
        <v>2048.0372793239899</v>
      </c>
      <c r="K49" s="481">
        <v>86.6723018293754</v>
      </c>
      <c r="L49" s="481">
        <v>0</v>
      </c>
      <c r="M49" s="481"/>
      <c r="N49" s="481">
        <v>86.6723018293754</v>
      </c>
      <c r="O49" s="481">
        <v>1083.4037728671899</v>
      </c>
      <c r="P49" s="1196">
        <v>0.11347721036771299</v>
      </c>
      <c r="Q49" s="482"/>
    </row>
    <row r="50" spans="2:19" ht="11.25" customHeight="1">
      <c r="B50" s="436"/>
      <c r="C50" s="1195" t="s">
        <v>958</v>
      </c>
      <c r="D50" s="481">
        <v>2823.0978060525199</v>
      </c>
      <c r="E50" s="481">
        <v>76011.100418999995</v>
      </c>
      <c r="F50" s="481"/>
      <c r="G50" s="481">
        <v>17.540742999999999</v>
      </c>
      <c r="H50" s="481"/>
      <c r="I50" s="481"/>
      <c r="J50" s="481">
        <v>78851.738968052494</v>
      </c>
      <c r="K50" s="481">
        <v>2284.6391696998198</v>
      </c>
      <c r="L50" s="481">
        <v>1.403259</v>
      </c>
      <c r="M50" s="481"/>
      <c r="N50" s="481">
        <v>2286.04242869982</v>
      </c>
      <c r="O50" s="481">
        <v>28575.530358747699</v>
      </c>
      <c r="P50" s="1196">
        <v>2.9930405921579499</v>
      </c>
      <c r="Q50" s="482"/>
    </row>
    <row r="51" spans="2:19" ht="11.25" customHeight="1">
      <c r="B51" s="436"/>
      <c r="C51" s="1195" t="s">
        <v>2145</v>
      </c>
      <c r="D51" s="481">
        <v>266.31655102974401</v>
      </c>
      <c r="E51" s="481">
        <v>1292.4691160000075</v>
      </c>
      <c r="F51" s="481"/>
      <c r="G51" s="481">
        <v>0</v>
      </c>
      <c r="H51" s="481"/>
      <c r="I51" s="481"/>
      <c r="J51" s="481">
        <v>1558.7856670297042</v>
      </c>
      <c r="K51" s="481">
        <v>53.804082840515548</v>
      </c>
      <c r="L51" s="481">
        <v>0</v>
      </c>
      <c r="M51" s="481"/>
      <c r="N51" s="481">
        <v>53.804082840515548</v>
      </c>
      <c r="O51" s="481">
        <v>672.55103550656349</v>
      </c>
      <c r="P51" s="1196">
        <v>7.0443926124800882E-2</v>
      </c>
      <c r="Q51" s="482"/>
    </row>
    <row r="52" spans="2:19" ht="11.25" customHeight="1">
      <c r="B52" s="1463"/>
      <c r="C52" s="1095" t="s">
        <v>1859</v>
      </c>
      <c r="D52" s="1173">
        <v>32073.605693042555</v>
      </c>
      <c r="E52" s="1173">
        <v>112778.688586</v>
      </c>
      <c r="F52" s="1279"/>
      <c r="G52" s="1173">
        <v>17.540742999999999</v>
      </c>
      <c r="H52" s="1173"/>
      <c r="I52" s="1173"/>
      <c r="J52" s="1173">
        <v>144869.83502204253</v>
      </c>
      <c r="K52" s="1173">
        <v>5485.1366697231497</v>
      </c>
      <c r="L52" s="1173">
        <v>1.403259</v>
      </c>
      <c r="M52" s="1173"/>
      <c r="N52" s="1173">
        <v>5486.5399287231503</v>
      </c>
      <c r="O52" s="1173">
        <v>68581.749109039374</v>
      </c>
      <c r="P52" s="1174">
        <v>7.1833473040583211</v>
      </c>
      <c r="Q52" s="1428"/>
    </row>
    <row r="53" spans="2:19" ht="15" customHeight="1">
      <c r="B53" s="247">
        <v>10</v>
      </c>
      <c r="C53" s="1430" t="s">
        <v>1855</v>
      </c>
      <c r="D53" s="478"/>
      <c r="E53" s="478"/>
      <c r="F53" s="478"/>
      <c r="G53" s="478"/>
      <c r="H53" s="478"/>
      <c r="I53" s="478"/>
      <c r="J53" s="478"/>
      <c r="K53" s="478"/>
      <c r="L53" s="478"/>
      <c r="M53" s="478"/>
      <c r="N53" s="478"/>
      <c r="O53" s="478"/>
      <c r="P53" s="479"/>
      <c r="Q53" s="479"/>
    </row>
    <row r="54" spans="2:19" s="3" customFormat="1" ht="11.25" customHeight="1">
      <c r="B54" s="247"/>
      <c r="C54" s="471" t="s">
        <v>1856</v>
      </c>
      <c r="D54" s="1595">
        <v>109.263014</v>
      </c>
      <c r="E54" s="1595">
        <v>20400.387428999999</v>
      </c>
      <c r="F54" s="219"/>
      <c r="G54" s="1595">
        <v>159.344483</v>
      </c>
      <c r="H54" s="219"/>
      <c r="I54" s="219"/>
      <c r="J54" s="1595">
        <v>20668.994925999999</v>
      </c>
      <c r="K54" s="1595">
        <v>907.67344700000001</v>
      </c>
      <c r="L54" s="1595">
        <v>13.528033000000001</v>
      </c>
      <c r="M54" s="219"/>
      <c r="N54" s="1595">
        <v>921.20147999999995</v>
      </c>
      <c r="O54" s="1595">
        <v>11515.0185</v>
      </c>
      <c r="P54" s="1604">
        <v>1.20609897199683</v>
      </c>
      <c r="Q54" s="1601">
        <v>2.5</v>
      </c>
    </row>
    <row r="55" spans="2:19" s="3" customFormat="1" ht="11.25" customHeight="1">
      <c r="B55" s="247"/>
      <c r="C55" s="471" t="s">
        <v>2162</v>
      </c>
      <c r="D55" s="1595">
        <v>0</v>
      </c>
      <c r="E55" s="1595">
        <v>1627.1119610000001</v>
      </c>
      <c r="F55" s="219"/>
      <c r="G55" s="1595">
        <v>0</v>
      </c>
      <c r="H55" s="219"/>
      <c r="I55" s="219"/>
      <c r="J55" s="1595">
        <v>1627.1119610000001</v>
      </c>
      <c r="K55" s="1595">
        <v>64.894689999999997</v>
      </c>
      <c r="L55" s="1595">
        <v>0</v>
      </c>
      <c r="M55" s="219"/>
      <c r="N55" s="1595">
        <v>64.894689999999997</v>
      </c>
      <c r="O55" s="1595">
        <v>811.18362500000001</v>
      </c>
      <c r="P55" s="1604">
        <v>8.4964495386017802E-2</v>
      </c>
      <c r="Q55" s="1601">
        <v>2.5</v>
      </c>
    </row>
    <row r="56" spans="2:19" s="3" customFormat="1" ht="11.25" customHeight="1">
      <c r="B56" s="247"/>
      <c r="C56" s="471" t="s">
        <v>2163</v>
      </c>
      <c r="D56" s="1595">
        <v>9.5940325183820008</v>
      </c>
      <c r="E56" s="1595">
        <v>5042.7125980000001</v>
      </c>
      <c r="F56" s="219"/>
      <c r="G56" s="1595">
        <v>0</v>
      </c>
      <c r="H56" s="219"/>
      <c r="I56" s="219"/>
      <c r="J56" s="1595">
        <v>5052.3066305183802</v>
      </c>
      <c r="K56" s="1595">
        <v>201.093834820864</v>
      </c>
      <c r="L56" s="1595">
        <v>0</v>
      </c>
      <c r="M56" s="219"/>
      <c r="N56" s="1595">
        <v>201.093834820864</v>
      </c>
      <c r="O56" s="1595">
        <v>2513.6729352607999</v>
      </c>
      <c r="P56" s="1604">
        <v>0.26328558162145399</v>
      </c>
      <c r="Q56" s="1601">
        <v>2.5</v>
      </c>
    </row>
    <row r="57" spans="2:19" s="3" customFormat="1" ht="11.25" customHeight="1">
      <c r="B57" s="247"/>
      <c r="C57" s="471" t="s">
        <v>2164</v>
      </c>
      <c r="D57" s="1595">
        <v>670.56334178639997</v>
      </c>
      <c r="E57" s="1595">
        <v>14154.922560999999</v>
      </c>
      <c r="F57" s="219"/>
      <c r="G57" s="1595">
        <v>0</v>
      </c>
      <c r="H57" s="219"/>
      <c r="I57" s="219"/>
      <c r="J57" s="1595">
        <v>14825.4859027864</v>
      </c>
      <c r="K57" s="1595">
        <v>577.11238174421601</v>
      </c>
      <c r="L57" s="1595">
        <v>0</v>
      </c>
      <c r="M57" s="219"/>
      <c r="N57" s="1595">
        <v>577.11238174421601</v>
      </c>
      <c r="O57" s="1595">
        <v>7213.9047718027005</v>
      </c>
      <c r="P57" s="1604">
        <v>0.75559436828991999</v>
      </c>
      <c r="Q57" s="1601">
        <v>2.5</v>
      </c>
    </row>
    <row r="58" spans="2:19" s="3" customFormat="1" ht="11.25" customHeight="1">
      <c r="B58" s="247"/>
      <c r="C58" s="471" t="s">
        <v>2165</v>
      </c>
      <c r="D58" s="1595">
        <v>514.05980155187797</v>
      </c>
      <c r="E58" s="1595">
        <v>153.88377399999999</v>
      </c>
      <c r="F58" s="219"/>
      <c r="G58" s="1595">
        <v>0</v>
      </c>
      <c r="H58" s="219"/>
      <c r="I58" s="219"/>
      <c r="J58" s="1595">
        <v>667.94357555187798</v>
      </c>
      <c r="K58" s="1595">
        <v>44.5154082712152</v>
      </c>
      <c r="L58" s="1595">
        <v>0</v>
      </c>
      <c r="M58" s="219"/>
      <c r="N58" s="1595">
        <v>44.5154082712152</v>
      </c>
      <c r="O58" s="1595">
        <v>556.44260339019002</v>
      </c>
      <c r="P58" s="1604">
        <v>5.8282568275869098E-2</v>
      </c>
      <c r="Q58" s="1601">
        <v>2.5</v>
      </c>
    </row>
    <row r="59" spans="2:19" s="3" customFormat="1" ht="11.25" customHeight="1">
      <c r="B59" s="247"/>
      <c r="C59" s="471" t="s">
        <v>2166</v>
      </c>
      <c r="D59" s="1595">
        <v>0.157693</v>
      </c>
      <c r="E59" s="1595">
        <v>1250.6616939999999</v>
      </c>
      <c r="F59" s="219"/>
      <c r="G59" s="1595">
        <v>6.8908999999999998E-2</v>
      </c>
      <c r="H59" s="219"/>
      <c r="I59" s="219"/>
      <c r="J59" s="1595">
        <v>1250.8882960000001</v>
      </c>
      <c r="K59" s="1595">
        <v>148.76351500000001</v>
      </c>
      <c r="L59" s="1595">
        <v>5.5129999999999997E-3</v>
      </c>
      <c r="M59" s="219"/>
      <c r="N59" s="1595">
        <v>148.76902799999999</v>
      </c>
      <c r="O59" s="1595">
        <v>1859.61285</v>
      </c>
      <c r="P59" s="1604">
        <v>0.194778423212875</v>
      </c>
      <c r="Q59" s="1601">
        <v>2.5</v>
      </c>
    </row>
    <row r="60" spans="2:19" ht="11.25" customHeight="1">
      <c r="B60" s="436"/>
      <c r="C60" s="1195" t="s">
        <v>2167</v>
      </c>
      <c r="D60" s="1596">
        <v>0.130680323376</v>
      </c>
      <c r="E60" s="1596">
        <v>4126.4164959999998</v>
      </c>
      <c r="F60" s="481"/>
      <c r="G60" s="1596">
        <v>0</v>
      </c>
      <c r="H60" s="481"/>
      <c r="I60" s="481"/>
      <c r="J60" s="1596">
        <v>4126.54717632338</v>
      </c>
      <c r="K60" s="1596">
        <v>238.14863569495401</v>
      </c>
      <c r="L60" s="1596">
        <v>0</v>
      </c>
      <c r="M60" s="481"/>
      <c r="N60" s="787">
        <v>238.14863569495401</v>
      </c>
      <c r="O60" s="787">
        <v>2976.8579461869199</v>
      </c>
      <c r="P60" s="1196">
        <v>0.31180022061420298</v>
      </c>
      <c r="Q60" s="1605">
        <v>2.5</v>
      </c>
      <c r="R60" s="3"/>
      <c r="S60" s="797"/>
    </row>
    <row r="61" spans="2:19" ht="11.25" customHeight="1">
      <c r="B61" s="436"/>
      <c r="C61" s="1195" t="s">
        <v>1858</v>
      </c>
      <c r="D61" s="1596">
        <v>1071.432943</v>
      </c>
      <c r="E61" s="1596">
        <v>7502.1814119999999</v>
      </c>
      <c r="F61" s="481"/>
      <c r="G61" s="1596">
        <v>0</v>
      </c>
      <c r="H61" s="481"/>
      <c r="I61" s="481"/>
      <c r="J61" s="1596">
        <v>8573.6143549999997</v>
      </c>
      <c r="K61" s="1596">
        <v>395.04217199999999</v>
      </c>
      <c r="L61" s="1596">
        <v>0</v>
      </c>
      <c r="M61" s="481"/>
      <c r="N61" s="787">
        <v>395.04217199999999</v>
      </c>
      <c r="O61" s="787">
        <v>4938.0271499999999</v>
      </c>
      <c r="P61" s="1196">
        <v>0.517215796857593</v>
      </c>
      <c r="Q61" s="1605">
        <v>2.5</v>
      </c>
      <c r="R61" s="3"/>
      <c r="S61" s="797"/>
    </row>
    <row r="62" spans="2:19" ht="11.25" customHeight="1">
      <c r="B62" s="436"/>
      <c r="C62" s="1195" t="s">
        <v>2168</v>
      </c>
      <c r="D62" s="1596">
        <v>0.36997826131200001</v>
      </c>
      <c r="E62" s="1596">
        <v>1070.992354</v>
      </c>
      <c r="F62" s="481"/>
      <c r="G62" s="1596">
        <v>0</v>
      </c>
      <c r="H62" s="481"/>
      <c r="I62" s="481"/>
      <c r="J62" s="1596">
        <v>1071.36233226131</v>
      </c>
      <c r="K62" s="1596">
        <v>52.421308158595998</v>
      </c>
      <c r="L62" s="1596">
        <v>0</v>
      </c>
      <c r="M62" s="481"/>
      <c r="N62" s="787">
        <v>52.421308158595998</v>
      </c>
      <c r="O62" s="787">
        <v>655.26635198245003</v>
      </c>
      <c r="P62" s="1196">
        <v>6.8633504454217203E-2</v>
      </c>
      <c r="Q62" s="1605">
        <v>2.5</v>
      </c>
      <c r="R62" s="3"/>
      <c r="S62" s="797"/>
    </row>
    <row r="63" spans="2:19" ht="11.25" customHeight="1">
      <c r="B63" s="436"/>
      <c r="C63" s="1195" t="s">
        <v>2169</v>
      </c>
      <c r="D63" s="1596">
        <v>778.07638861166799</v>
      </c>
      <c r="E63" s="1596">
        <v>6234.8526309999897</v>
      </c>
      <c r="F63" s="481"/>
      <c r="G63" s="1596">
        <v>0</v>
      </c>
      <c r="H63" s="481"/>
      <c r="I63" s="481"/>
      <c r="J63" s="1596">
        <v>7012.9290196116581</v>
      </c>
      <c r="K63" s="1596">
        <v>175.54284061207363</v>
      </c>
      <c r="L63" s="1596">
        <v>0</v>
      </c>
      <c r="M63" s="481"/>
      <c r="N63" s="787">
        <v>175.54284061207318</v>
      </c>
      <c r="O63" s="787">
        <v>2196.7625076508798</v>
      </c>
      <c r="P63" s="1196">
        <v>0.22983250049014625</v>
      </c>
      <c r="Q63" s="1605">
        <v>2.5</v>
      </c>
      <c r="R63" s="3"/>
      <c r="S63" s="797"/>
    </row>
    <row r="64" spans="2:19" ht="11.25" customHeight="1">
      <c r="B64" s="1463"/>
      <c r="C64" s="1095" t="s">
        <v>1859</v>
      </c>
      <c r="D64" s="1603">
        <v>3153.6478730530157</v>
      </c>
      <c r="E64" s="1603">
        <v>61564.122909999984</v>
      </c>
      <c r="F64" s="1279"/>
      <c r="G64" s="1603">
        <v>159.41339199999999</v>
      </c>
      <c r="H64" s="1173"/>
      <c r="I64" s="1173"/>
      <c r="J64" s="1603">
        <v>64877.184175053</v>
      </c>
      <c r="K64" s="1603">
        <v>2805.2082333019184</v>
      </c>
      <c r="L64" s="1603">
        <v>13.533546000000001</v>
      </c>
      <c r="M64" s="1173"/>
      <c r="N64" s="1173">
        <v>2818.7417793019181</v>
      </c>
      <c r="O64" s="1173">
        <v>35236.749241273938</v>
      </c>
      <c r="P64" s="1174">
        <v>3.6904864311991257</v>
      </c>
      <c r="Q64" s="1557">
        <v>9.2262200000000003E-2</v>
      </c>
      <c r="R64" s="1608"/>
      <c r="S64" s="797"/>
    </row>
    <row r="65" spans="2:19" s="44" customFormat="1" ht="11.25" customHeight="1">
      <c r="B65" s="1464"/>
      <c r="C65" s="1198" t="s">
        <v>463</v>
      </c>
      <c r="D65" s="1199">
        <v>440674.38170625601</v>
      </c>
      <c r="E65" s="1607">
        <v>1985169.4173009996</v>
      </c>
      <c r="F65" s="1280"/>
      <c r="G65" s="1199">
        <v>785.55791500000009</v>
      </c>
      <c r="H65" s="1199"/>
      <c r="I65" s="1199"/>
      <c r="J65" s="1607">
        <v>2426629.3569222577</v>
      </c>
      <c r="K65" s="1199">
        <v>76311.690501616729</v>
      </c>
      <c r="L65" s="1199">
        <f>L36+L52+L64</f>
        <v>66.708905000000001</v>
      </c>
      <c r="M65" s="1199"/>
      <c r="N65" s="1199">
        <f>N36+N52+N64</f>
        <v>76378.399406616707</v>
      </c>
      <c r="O65" s="1199">
        <v>954732.46958270913</v>
      </c>
      <c r="P65" s="1606">
        <v>99.999740563903046</v>
      </c>
      <c r="Q65" s="1557">
        <v>2.1996178390000001</v>
      </c>
      <c r="R65" s="1200"/>
      <c r="S65" s="1424"/>
    </row>
    <row r="66" spans="2:19" ht="11.25" customHeight="1">
      <c r="B66" s="436"/>
      <c r="C66" s="1195"/>
      <c r="D66" s="481"/>
      <c r="E66" s="481"/>
      <c r="F66" s="481"/>
      <c r="G66" s="481"/>
      <c r="H66" s="481"/>
      <c r="I66" s="481"/>
      <c r="J66" s="481"/>
      <c r="K66" s="481"/>
      <c r="L66" s="481"/>
      <c r="M66" s="481"/>
      <c r="N66" s="481"/>
      <c r="O66" s="481"/>
      <c r="P66" s="1196"/>
      <c r="Q66" s="1196"/>
      <c r="R66" s="1196"/>
    </row>
    <row r="67" spans="2:19" ht="22.5" customHeight="1">
      <c r="B67" s="436"/>
      <c r="C67" s="1851" t="s">
        <v>1943</v>
      </c>
      <c r="D67" s="1851"/>
      <c r="E67" s="1851"/>
      <c r="F67" s="1851"/>
      <c r="G67" s="1851"/>
      <c r="H67" s="1851"/>
      <c r="I67" s="1851"/>
      <c r="J67" s="1851"/>
      <c r="K67" s="1851"/>
      <c r="L67" s="1851"/>
      <c r="M67" s="1851"/>
      <c r="N67" s="1851"/>
      <c r="O67" s="1851"/>
      <c r="P67" s="1851"/>
      <c r="Q67" s="1851"/>
      <c r="R67" s="1196"/>
    </row>
    <row r="68" spans="2:19" ht="11.25" customHeight="1">
      <c r="B68" s="436"/>
      <c r="C68" s="1195"/>
      <c r="D68" s="481"/>
      <c r="E68" s="481"/>
      <c r="F68" s="481"/>
      <c r="G68" s="481"/>
      <c r="H68" s="481"/>
      <c r="I68" s="481"/>
      <c r="J68" s="481"/>
      <c r="K68" s="481"/>
      <c r="L68" s="481"/>
      <c r="M68" s="481"/>
      <c r="N68" s="481"/>
      <c r="O68" s="481"/>
      <c r="P68" s="1196"/>
      <c r="Q68" s="1196"/>
      <c r="R68" s="1196"/>
    </row>
    <row r="69" spans="2:19" ht="11.25" customHeight="1">
      <c r="B69" s="436"/>
      <c r="C69" s="1195"/>
      <c r="D69" s="481"/>
      <c r="E69" s="481"/>
      <c r="F69" s="481"/>
      <c r="G69" s="481"/>
      <c r="H69" s="481"/>
      <c r="I69" s="481"/>
      <c r="J69" s="481"/>
      <c r="K69" s="481"/>
      <c r="L69" s="481"/>
      <c r="M69" s="481"/>
      <c r="N69" s="481"/>
      <c r="O69" s="481"/>
      <c r="P69" s="1196"/>
      <c r="Q69" s="1196"/>
      <c r="R69" s="1196"/>
    </row>
    <row r="70" spans="2:19" ht="11.25" customHeight="1">
      <c r="B70" s="436"/>
      <c r="C70" s="1195"/>
      <c r="D70" s="481"/>
      <c r="E70" s="481"/>
      <c r="F70" s="481"/>
      <c r="G70" s="481"/>
      <c r="H70" s="481"/>
      <c r="I70" s="481"/>
      <c r="J70" s="481"/>
      <c r="K70" s="481"/>
      <c r="M70" s="481"/>
      <c r="N70" s="481"/>
      <c r="O70" s="481"/>
      <c r="P70" s="1196"/>
      <c r="Q70" s="1196"/>
      <c r="R70" s="1196"/>
    </row>
    <row r="71" spans="2:19" ht="11.25" customHeight="1">
      <c r="B71" s="2008" t="s">
        <v>28</v>
      </c>
      <c r="C71" s="2009"/>
      <c r="D71" s="806" t="s">
        <v>522</v>
      </c>
      <c r="E71" s="1229" t="s">
        <v>392</v>
      </c>
      <c r="F71" s="1229"/>
      <c r="G71" s="1229" t="s">
        <v>393</v>
      </c>
      <c r="H71" s="806" t="s">
        <v>523</v>
      </c>
      <c r="I71" s="806" t="s">
        <v>524</v>
      </c>
      <c r="J71" s="806" t="s">
        <v>525</v>
      </c>
      <c r="K71" s="753" t="s">
        <v>526</v>
      </c>
      <c r="L71" s="753" t="s">
        <v>527</v>
      </c>
      <c r="M71" s="753" t="s">
        <v>560</v>
      </c>
      <c r="N71" s="753" t="s">
        <v>561</v>
      </c>
      <c r="O71" s="806" t="s">
        <v>562</v>
      </c>
      <c r="P71" s="806" t="s">
        <v>563</v>
      </c>
      <c r="Q71" s="806" t="s">
        <v>595</v>
      </c>
    </row>
    <row r="72" spans="2:19" s="589" customFormat="1" ht="11.25" customHeight="1">
      <c r="B72" s="13"/>
      <c r="C72" s="1275"/>
      <c r="I72" s="1206"/>
      <c r="J72" s="1206"/>
      <c r="K72" s="1964" t="s">
        <v>1307</v>
      </c>
      <c r="L72" s="2010"/>
      <c r="M72" s="2010"/>
      <c r="N72" s="2010"/>
      <c r="O72" s="1206"/>
      <c r="P72" s="1206"/>
      <c r="Q72" s="1206"/>
    </row>
    <row r="73" spans="2:19" s="77" customFormat="1" ht="11.25" customHeight="1">
      <c r="B73" s="1277"/>
      <c r="C73" s="1278"/>
      <c r="D73" s="337"/>
      <c r="E73" s="337"/>
      <c r="F73" s="337"/>
      <c r="G73" s="1975" t="s">
        <v>1308</v>
      </c>
      <c r="H73" s="1975"/>
      <c r="I73" s="337"/>
      <c r="J73" s="337"/>
      <c r="K73" s="337"/>
      <c r="L73" s="337"/>
      <c r="M73" s="337" t="s">
        <v>1309</v>
      </c>
      <c r="N73" s="337"/>
      <c r="O73" s="337"/>
      <c r="P73" s="337"/>
      <c r="Q73" s="337"/>
    </row>
    <row r="74" spans="2:19" s="77" customFormat="1" ht="11.25" customHeight="1">
      <c r="B74" s="1277"/>
      <c r="C74" s="1278"/>
      <c r="D74" s="2011" t="s">
        <v>1310</v>
      </c>
      <c r="E74" s="2011"/>
      <c r="F74" s="337"/>
      <c r="G74" s="2012" t="s">
        <v>1311</v>
      </c>
      <c r="H74" s="1897"/>
      <c r="I74" s="330" t="s">
        <v>842</v>
      </c>
      <c r="J74" s="337"/>
      <c r="K74" s="337"/>
      <c r="L74" s="337"/>
      <c r="M74" s="330" t="s">
        <v>548</v>
      </c>
      <c r="N74" s="337"/>
      <c r="O74" s="337"/>
      <c r="P74" s="337"/>
      <c r="Q74" s="337"/>
    </row>
    <row r="75" spans="2:19" s="77" customFormat="1" ht="11.25" customHeight="1">
      <c r="B75" s="1277"/>
      <c r="C75" s="1278"/>
      <c r="D75" s="337" t="s">
        <v>801</v>
      </c>
      <c r="E75" s="337"/>
      <c r="F75" s="337"/>
      <c r="G75" s="337" t="s">
        <v>1312</v>
      </c>
      <c r="H75" s="337" t="s">
        <v>1313</v>
      </c>
      <c r="I75" s="337" t="s">
        <v>548</v>
      </c>
      <c r="J75" s="337"/>
      <c r="K75" s="337"/>
      <c r="L75" s="337"/>
      <c r="M75" s="477" t="s">
        <v>1314</v>
      </c>
      <c r="N75" s="337"/>
      <c r="O75" s="337"/>
      <c r="P75" s="337" t="s">
        <v>1315</v>
      </c>
      <c r="Q75" s="337"/>
    </row>
    <row r="76" spans="2:19" s="77" customFormat="1" ht="11.25" customHeight="1">
      <c r="B76" s="1277"/>
      <c r="C76" s="1278"/>
      <c r="D76" s="337" t="s">
        <v>1316</v>
      </c>
      <c r="E76" s="337" t="s">
        <v>801</v>
      </c>
      <c r="F76" s="337"/>
      <c r="G76" s="337" t="s">
        <v>1317</v>
      </c>
      <c r="H76" s="337" t="s">
        <v>1318</v>
      </c>
      <c r="I76" s="337" t="s">
        <v>801</v>
      </c>
      <c r="J76" s="337"/>
      <c r="K76" s="337" t="s">
        <v>1309</v>
      </c>
      <c r="L76" s="337" t="s">
        <v>1309</v>
      </c>
      <c r="M76" s="337" t="s">
        <v>1319</v>
      </c>
      <c r="N76" s="337"/>
      <c r="O76" s="337" t="s">
        <v>1320</v>
      </c>
      <c r="P76" s="337" t="s">
        <v>1321</v>
      </c>
      <c r="Q76" s="337" t="s">
        <v>1322</v>
      </c>
    </row>
    <row r="77" spans="2:19" s="77" customFormat="1" ht="11.25" customHeight="1">
      <c r="B77" s="1277"/>
      <c r="C77" s="1278"/>
      <c r="D77" s="337" t="s">
        <v>1323</v>
      </c>
      <c r="E77" s="337" t="s">
        <v>1324</v>
      </c>
      <c r="F77" s="337"/>
      <c r="G77" s="337" t="s">
        <v>1325</v>
      </c>
      <c r="H77" s="337" t="s">
        <v>1326</v>
      </c>
      <c r="I77" s="337" t="s">
        <v>1327</v>
      </c>
      <c r="J77" s="77" t="s">
        <v>1232</v>
      </c>
      <c r="K77" s="337" t="s">
        <v>1328</v>
      </c>
      <c r="L77" s="337" t="s">
        <v>548</v>
      </c>
      <c r="M77" s="337" t="s">
        <v>1329</v>
      </c>
      <c r="N77" s="337"/>
      <c r="O77" s="337" t="s">
        <v>1049</v>
      </c>
      <c r="P77" s="337" t="s">
        <v>1330</v>
      </c>
      <c r="Q77" s="337" t="s">
        <v>1331</v>
      </c>
    </row>
    <row r="78" spans="2:19" s="589" customFormat="1" ht="11.25" customHeight="1">
      <c r="B78" s="2007" t="s">
        <v>274</v>
      </c>
      <c r="C78" s="1913"/>
      <c r="D78" s="330" t="s">
        <v>1332</v>
      </c>
      <c r="E78" s="330" t="s">
        <v>1332</v>
      </c>
      <c r="F78" s="330"/>
      <c r="G78" s="330" t="s">
        <v>1333</v>
      </c>
      <c r="H78" s="330" t="s">
        <v>1334</v>
      </c>
      <c r="I78" s="330" t="s">
        <v>922</v>
      </c>
      <c r="J78" s="330" t="s">
        <v>1194</v>
      </c>
      <c r="K78" s="1276" t="s">
        <v>1335</v>
      </c>
      <c r="L78" s="1276" t="s">
        <v>1311</v>
      </c>
      <c r="M78" s="330" t="s">
        <v>922</v>
      </c>
      <c r="N78" s="330" t="s">
        <v>463</v>
      </c>
      <c r="O78" s="330" t="s">
        <v>1336</v>
      </c>
      <c r="P78" s="330" t="s">
        <v>1013</v>
      </c>
      <c r="Q78" s="330" t="s">
        <v>1013</v>
      </c>
    </row>
    <row r="79" spans="2:19" ht="15" customHeight="1">
      <c r="B79" s="606">
        <v>10</v>
      </c>
      <c r="C79" s="1430" t="s">
        <v>1849</v>
      </c>
      <c r="D79" s="478"/>
      <c r="E79" s="478"/>
      <c r="F79" s="478"/>
      <c r="G79" s="478"/>
      <c r="H79" s="478"/>
      <c r="I79" s="478"/>
      <c r="J79" s="478"/>
      <c r="K79" s="478"/>
      <c r="L79" s="478"/>
      <c r="M79" s="478"/>
      <c r="N79" s="478"/>
      <c r="O79" s="478"/>
      <c r="P79" s="479"/>
      <c r="Q79" s="479"/>
    </row>
    <row r="80" spans="2:19" ht="11.25" customHeight="1">
      <c r="B80" s="37"/>
      <c r="C80" s="1195" t="s">
        <v>961</v>
      </c>
      <c r="D80" s="481">
        <v>3853</v>
      </c>
      <c r="E80" s="481">
        <v>16216</v>
      </c>
      <c r="F80" s="481"/>
      <c r="G80" s="481"/>
      <c r="H80" s="481"/>
      <c r="I80" s="481"/>
      <c r="J80" s="481">
        <v>20069</v>
      </c>
      <c r="K80" s="481">
        <v>900</v>
      </c>
      <c r="L80" s="481"/>
      <c r="M80" s="481"/>
      <c r="N80" s="481">
        <v>900</v>
      </c>
      <c r="O80" s="481">
        <v>11256</v>
      </c>
      <c r="P80" s="1591">
        <v>1.22</v>
      </c>
      <c r="Q80" s="1591">
        <v>2</v>
      </c>
      <c r="R80" s="3"/>
      <c r="S80" s="797"/>
    </row>
    <row r="81" spans="2:19" ht="11.25" customHeight="1">
      <c r="B81" s="37"/>
      <c r="C81" s="1195" t="s">
        <v>1850</v>
      </c>
      <c r="D81" s="481">
        <v>4918</v>
      </c>
      <c r="E81" s="481">
        <v>6</v>
      </c>
      <c r="F81" s="481"/>
      <c r="G81" s="481"/>
      <c r="H81" s="481"/>
      <c r="I81" s="481"/>
      <c r="J81" s="481">
        <v>4924</v>
      </c>
      <c r="K81" s="481">
        <v>234</v>
      </c>
      <c r="L81" s="481"/>
      <c r="M81" s="481"/>
      <c r="N81" s="481">
        <v>234</v>
      </c>
      <c r="O81" s="481">
        <v>2920</v>
      </c>
      <c r="P81" s="1591">
        <v>0.32</v>
      </c>
      <c r="Q81" s="1591">
        <v>1</v>
      </c>
      <c r="R81" s="3"/>
    </row>
    <row r="82" spans="2:19" ht="11.25" customHeight="1">
      <c r="B82" s="37"/>
      <c r="C82" s="1195" t="s">
        <v>1337</v>
      </c>
      <c r="D82" s="481">
        <v>1492</v>
      </c>
      <c r="E82" s="481">
        <v>51747</v>
      </c>
      <c r="F82" s="481"/>
      <c r="G82" s="481">
        <v>23</v>
      </c>
      <c r="H82" s="481"/>
      <c r="I82" s="481"/>
      <c r="J82" s="481">
        <v>53262</v>
      </c>
      <c r="K82" s="481">
        <v>1465</v>
      </c>
      <c r="L82" s="481">
        <v>3</v>
      </c>
      <c r="M82" s="481"/>
      <c r="N82" s="481">
        <v>1468</v>
      </c>
      <c r="O82" s="481">
        <v>18345</v>
      </c>
      <c r="P82" s="1591">
        <v>2</v>
      </c>
      <c r="Q82" s="1591">
        <v>1</v>
      </c>
      <c r="R82" s="3"/>
      <c r="S82" s="797"/>
    </row>
    <row r="83" spans="2:19" ht="11.25" customHeight="1">
      <c r="B83" s="37"/>
      <c r="C83" s="1195" t="s">
        <v>1851</v>
      </c>
      <c r="D83" s="481">
        <v>59</v>
      </c>
      <c r="E83" s="481">
        <v>2617</v>
      </c>
      <c r="F83" s="481"/>
      <c r="G83" s="481"/>
      <c r="H83" s="481"/>
      <c r="I83" s="481"/>
      <c r="J83" s="481">
        <v>2676</v>
      </c>
      <c r="K83" s="481">
        <v>54</v>
      </c>
      <c r="L83" s="481"/>
      <c r="M83" s="481"/>
      <c r="N83" s="481">
        <v>54</v>
      </c>
      <c r="O83" s="481">
        <v>675</v>
      </c>
      <c r="P83" s="1591">
        <v>7.0000000000000007E-2</v>
      </c>
      <c r="Q83" s="1591">
        <v>2</v>
      </c>
      <c r="R83" s="3"/>
      <c r="S83" s="797"/>
    </row>
    <row r="84" spans="2:19" ht="11.25" customHeight="1">
      <c r="B84" s="37"/>
      <c r="C84" s="1195" t="s">
        <v>1339</v>
      </c>
      <c r="D84" s="481">
        <v>7893</v>
      </c>
      <c r="E84" s="481">
        <v>12427</v>
      </c>
      <c r="F84" s="481"/>
      <c r="G84" s="481">
        <v>12</v>
      </c>
      <c r="H84" s="481"/>
      <c r="I84" s="481"/>
      <c r="J84" s="481">
        <v>20331</v>
      </c>
      <c r="K84" s="481">
        <v>922</v>
      </c>
      <c r="L84" s="481">
        <v>1</v>
      </c>
      <c r="M84" s="481"/>
      <c r="N84" s="481">
        <v>923</v>
      </c>
      <c r="O84" s="481">
        <v>11536</v>
      </c>
      <c r="P84" s="1591">
        <v>1.25</v>
      </c>
      <c r="Q84" s="1591">
        <v>0.5</v>
      </c>
      <c r="R84" s="3"/>
      <c r="S84" s="797"/>
    </row>
    <row r="85" spans="2:19" ht="11.25" customHeight="1">
      <c r="B85" s="37"/>
      <c r="C85" s="1195" t="s">
        <v>954</v>
      </c>
      <c r="D85" s="481">
        <v>282668</v>
      </c>
      <c r="E85" s="481">
        <v>1579498</v>
      </c>
      <c r="F85" s="481"/>
      <c r="G85" s="481">
        <v>966</v>
      </c>
      <c r="H85" s="481"/>
      <c r="I85" s="481"/>
      <c r="J85" s="481">
        <v>1863133</v>
      </c>
      <c r="K85" s="481">
        <v>52609</v>
      </c>
      <c r="L85" s="481">
        <v>79</v>
      </c>
      <c r="M85" s="481"/>
      <c r="N85" s="481">
        <v>52687</v>
      </c>
      <c r="O85" s="481">
        <v>658593</v>
      </c>
      <c r="P85" s="1591">
        <v>71.650000000000006</v>
      </c>
      <c r="Q85" s="1591">
        <v>2</v>
      </c>
      <c r="R85" s="3"/>
      <c r="S85" s="797"/>
    </row>
    <row r="86" spans="2:19" ht="11.25" customHeight="1">
      <c r="B86" s="37"/>
      <c r="C86" s="1195" t="s">
        <v>956</v>
      </c>
      <c r="D86" s="481">
        <v>70781</v>
      </c>
      <c r="E86" s="481">
        <v>81765</v>
      </c>
      <c r="F86" s="481"/>
      <c r="G86" s="481">
        <v>39</v>
      </c>
      <c r="H86" s="481"/>
      <c r="I86" s="481"/>
      <c r="J86" s="481">
        <v>152585</v>
      </c>
      <c r="K86" s="481">
        <v>6974</v>
      </c>
      <c r="L86" s="481">
        <v>3</v>
      </c>
      <c r="M86" s="481"/>
      <c r="N86" s="481">
        <v>6977</v>
      </c>
      <c r="O86" s="481">
        <v>87214</v>
      </c>
      <c r="P86" s="1591">
        <v>9.49</v>
      </c>
      <c r="Q86" s="1591">
        <v>1</v>
      </c>
      <c r="R86" s="3"/>
      <c r="S86" s="797"/>
    </row>
    <row r="87" spans="2:19" ht="11.25" customHeight="1">
      <c r="B87" s="37"/>
      <c r="C87" s="1195" t="s">
        <v>1852</v>
      </c>
      <c r="D87" s="481">
        <v>20</v>
      </c>
      <c r="E87" s="481">
        <v>11</v>
      </c>
      <c r="F87" s="481"/>
      <c r="G87" s="481"/>
      <c r="H87" s="481"/>
      <c r="I87" s="481"/>
      <c r="J87" s="481">
        <v>31</v>
      </c>
      <c r="K87" s="481">
        <v>1</v>
      </c>
      <c r="L87" s="481"/>
      <c r="M87" s="481"/>
      <c r="N87" s="481">
        <v>1</v>
      </c>
      <c r="O87" s="481">
        <v>17</v>
      </c>
      <c r="P87" s="1591">
        <v>0</v>
      </c>
      <c r="Q87" s="1591">
        <v>1</v>
      </c>
      <c r="R87" s="3"/>
      <c r="S87" s="797"/>
    </row>
    <row r="88" spans="2:19" ht="11.25" customHeight="1">
      <c r="B88" s="1290"/>
      <c r="C88" s="1095" t="s">
        <v>1859</v>
      </c>
      <c r="D88" s="1173">
        <v>371685</v>
      </c>
      <c r="E88" s="1173">
        <v>1744286</v>
      </c>
      <c r="F88" s="1279"/>
      <c r="G88" s="1173">
        <v>1039</v>
      </c>
      <c r="H88" s="1173"/>
      <c r="I88" s="1173"/>
      <c r="J88" s="1173">
        <v>2117010</v>
      </c>
      <c r="K88" s="1173">
        <v>63159</v>
      </c>
      <c r="L88" s="1173">
        <v>86</v>
      </c>
      <c r="M88" s="1173"/>
      <c r="N88" s="1173">
        <v>63245</v>
      </c>
      <c r="O88" s="1173">
        <v>790556</v>
      </c>
      <c r="P88" s="1197">
        <v>86</v>
      </c>
      <c r="Q88" s="1428">
        <v>1.5831499999999998</v>
      </c>
      <c r="S88" s="797"/>
    </row>
    <row r="89" spans="2:19" ht="15" customHeight="1">
      <c r="B89" s="247">
        <v>10</v>
      </c>
      <c r="C89" s="1592" t="s">
        <v>2055</v>
      </c>
      <c r="D89" s="660"/>
      <c r="E89" s="660"/>
      <c r="F89" s="660"/>
      <c r="G89" s="660"/>
      <c r="H89" s="660"/>
      <c r="I89" s="660"/>
      <c r="J89" s="660"/>
      <c r="K89" s="660"/>
      <c r="L89" s="660"/>
      <c r="M89" s="660"/>
      <c r="N89" s="660"/>
      <c r="O89" s="660"/>
      <c r="P89" s="1593"/>
      <c r="Q89" s="1593"/>
    </row>
    <row r="90" spans="2:19" ht="11.25" customHeight="1">
      <c r="B90" s="436"/>
      <c r="C90" s="1195" t="s">
        <v>955</v>
      </c>
      <c r="D90" s="481">
        <v>2488</v>
      </c>
      <c r="E90" s="481">
        <v>4376</v>
      </c>
      <c r="F90" s="481"/>
      <c r="G90" s="481">
        <v>1</v>
      </c>
      <c r="H90" s="481"/>
      <c r="I90" s="481"/>
      <c r="J90" s="481">
        <v>6865</v>
      </c>
      <c r="K90" s="481">
        <v>333</v>
      </c>
      <c r="L90" s="481">
        <v>0</v>
      </c>
      <c r="M90" s="481"/>
      <c r="N90" s="481">
        <v>333</v>
      </c>
      <c r="O90" s="481">
        <v>4168</v>
      </c>
      <c r="P90" s="1594">
        <v>0.45</v>
      </c>
      <c r="Q90" s="1591"/>
    </row>
    <row r="91" spans="2:19" ht="11.25" customHeight="1">
      <c r="B91" s="436"/>
      <c r="C91" s="1195" t="s">
        <v>1340</v>
      </c>
      <c r="D91" s="481">
        <v>8224</v>
      </c>
      <c r="E91" s="481">
        <v>8432</v>
      </c>
      <c r="F91" s="481"/>
      <c r="G91" s="481"/>
      <c r="H91" s="481"/>
      <c r="I91" s="481"/>
      <c r="J91" s="481">
        <v>16657</v>
      </c>
      <c r="K91" s="481">
        <v>778</v>
      </c>
      <c r="L91" s="481"/>
      <c r="M91" s="481"/>
      <c r="N91" s="481">
        <v>778</v>
      </c>
      <c r="O91" s="481">
        <v>9731</v>
      </c>
      <c r="P91" s="1594">
        <v>1.06</v>
      </c>
      <c r="Q91" s="1591"/>
    </row>
    <row r="92" spans="2:19" ht="11.25" customHeight="1">
      <c r="B92" s="436"/>
      <c r="C92" s="1195" t="s">
        <v>1341</v>
      </c>
      <c r="D92" s="481">
        <v>12896</v>
      </c>
      <c r="E92" s="481">
        <v>8</v>
      </c>
      <c r="F92" s="481"/>
      <c r="G92" s="481"/>
      <c r="H92" s="481"/>
      <c r="I92" s="481"/>
      <c r="J92" s="481">
        <v>12904</v>
      </c>
      <c r="K92" s="481">
        <v>675</v>
      </c>
      <c r="L92" s="481"/>
      <c r="M92" s="481"/>
      <c r="N92" s="481">
        <v>675</v>
      </c>
      <c r="O92" s="481">
        <v>8441</v>
      </c>
      <c r="P92" s="1594">
        <v>0.92</v>
      </c>
      <c r="Q92" s="1591"/>
    </row>
    <row r="93" spans="2:19" ht="11.25" customHeight="1">
      <c r="B93" s="436"/>
      <c r="C93" s="1195" t="s">
        <v>1853</v>
      </c>
      <c r="D93" s="481">
        <v>6288</v>
      </c>
      <c r="E93" s="481">
        <v>4</v>
      </c>
      <c r="F93" s="481"/>
      <c r="G93" s="481"/>
      <c r="H93" s="481"/>
      <c r="I93" s="481"/>
      <c r="J93" s="481">
        <v>6291</v>
      </c>
      <c r="K93" s="481">
        <v>316</v>
      </c>
      <c r="L93" s="481"/>
      <c r="M93" s="481"/>
      <c r="N93" s="481">
        <v>316</v>
      </c>
      <c r="O93" s="481">
        <v>3946</v>
      </c>
      <c r="P93" s="1594">
        <v>0.43</v>
      </c>
      <c r="Q93" s="1591"/>
    </row>
    <row r="94" spans="2:19" ht="11.25" customHeight="1">
      <c r="B94" s="436"/>
      <c r="C94" s="1195" t="s">
        <v>1854</v>
      </c>
      <c r="D94" s="481">
        <v>56</v>
      </c>
      <c r="E94" s="481">
        <v>10454</v>
      </c>
      <c r="F94" s="481"/>
      <c r="G94" s="481">
        <v>49</v>
      </c>
      <c r="H94" s="481"/>
      <c r="I94" s="481"/>
      <c r="J94" s="481">
        <v>10558</v>
      </c>
      <c r="K94" s="481">
        <v>357</v>
      </c>
      <c r="L94" s="481">
        <v>4</v>
      </c>
      <c r="M94" s="481"/>
      <c r="N94" s="481">
        <v>361</v>
      </c>
      <c r="O94" s="481">
        <v>4509</v>
      </c>
      <c r="P94" s="1594">
        <v>0.49</v>
      </c>
      <c r="Q94" s="1591"/>
    </row>
    <row r="95" spans="2:19" ht="11.25" customHeight="1">
      <c r="B95" s="436"/>
      <c r="C95" s="1195" t="s">
        <v>1338</v>
      </c>
      <c r="D95" s="481">
        <v>5020</v>
      </c>
      <c r="E95" s="481">
        <v>6887</v>
      </c>
      <c r="F95" s="481"/>
      <c r="G95" s="481"/>
      <c r="H95" s="481"/>
      <c r="I95" s="481"/>
      <c r="J95" s="481">
        <v>11906</v>
      </c>
      <c r="K95" s="481">
        <v>817</v>
      </c>
      <c r="L95" s="481"/>
      <c r="M95" s="481"/>
      <c r="N95" s="481">
        <v>817</v>
      </c>
      <c r="O95" s="481">
        <v>10214</v>
      </c>
      <c r="P95" s="1594">
        <v>1.1100000000000001</v>
      </c>
      <c r="Q95" s="1591"/>
    </row>
    <row r="96" spans="2:19" ht="11.25" customHeight="1">
      <c r="B96" s="436"/>
      <c r="C96" s="1195" t="s">
        <v>958</v>
      </c>
      <c r="D96" s="481">
        <v>2196</v>
      </c>
      <c r="E96" s="481">
        <v>68079</v>
      </c>
      <c r="F96" s="481"/>
      <c r="G96" s="481"/>
      <c r="H96" s="481"/>
      <c r="I96" s="481"/>
      <c r="J96" s="481">
        <v>70274</v>
      </c>
      <c r="K96" s="481">
        <v>2151</v>
      </c>
      <c r="L96" s="481"/>
      <c r="M96" s="481"/>
      <c r="N96" s="481">
        <v>2151</v>
      </c>
      <c r="O96" s="481">
        <v>26883</v>
      </c>
      <c r="P96" s="1594">
        <v>2.92</v>
      </c>
      <c r="Q96" s="1591"/>
    </row>
    <row r="97" spans="2:19" ht="11.25" customHeight="1">
      <c r="B97" s="436"/>
      <c r="C97" s="1195" t="s">
        <v>2145</v>
      </c>
      <c r="D97" s="481">
        <v>5693</v>
      </c>
      <c r="E97" s="481">
        <v>24819</v>
      </c>
      <c r="F97" s="481"/>
      <c r="G97" s="481"/>
      <c r="H97" s="481"/>
      <c r="I97" s="481"/>
      <c r="J97" s="481">
        <v>30512</v>
      </c>
      <c r="K97" s="481">
        <v>1121</v>
      </c>
      <c r="L97" s="481"/>
      <c r="M97" s="481"/>
      <c r="N97" s="481">
        <v>1121</v>
      </c>
      <c r="O97" s="481">
        <v>14008</v>
      </c>
      <c r="P97" s="1594">
        <v>1.52</v>
      </c>
      <c r="Q97" s="1591"/>
    </row>
    <row r="98" spans="2:19" ht="11.25" customHeight="1">
      <c r="B98" s="1463"/>
      <c r="C98" s="1095" t="s">
        <v>1859</v>
      </c>
      <c r="D98" s="1173">
        <v>42860</v>
      </c>
      <c r="E98" s="1173">
        <v>123058</v>
      </c>
      <c r="F98" s="1279"/>
      <c r="G98" s="1173">
        <v>50</v>
      </c>
      <c r="H98" s="1173"/>
      <c r="I98" s="1173"/>
      <c r="J98" s="1173">
        <v>165969</v>
      </c>
      <c r="K98" s="1173">
        <v>6548</v>
      </c>
      <c r="L98" s="1173">
        <v>4</v>
      </c>
      <c r="M98" s="1173"/>
      <c r="N98" s="1173">
        <v>6552</v>
      </c>
      <c r="O98" s="1173">
        <v>81900</v>
      </c>
      <c r="P98" s="1428">
        <v>8.91</v>
      </c>
      <c r="Q98" s="1428"/>
    </row>
    <row r="99" spans="2:19" ht="15" customHeight="1">
      <c r="B99" s="247">
        <v>10</v>
      </c>
      <c r="C99" s="1592" t="s">
        <v>1855</v>
      </c>
      <c r="D99" s="660"/>
      <c r="E99" s="660"/>
      <c r="F99" s="660"/>
      <c r="G99" s="660"/>
      <c r="H99" s="660"/>
      <c r="I99" s="660"/>
      <c r="J99" s="660"/>
      <c r="K99" s="660"/>
      <c r="L99" s="660"/>
      <c r="M99" s="660"/>
      <c r="N99" s="660"/>
      <c r="O99" s="660"/>
      <c r="P99" s="1593"/>
      <c r="Q99" s="1593"/>
    </row>
    <row r="100" spans="2:19" ht="11.25" customHeight="1">
      <c r="B100" s="436"/>
      <c r="C100" s="1195" t="s">
        <v>1856</v>
      </c>
      <c r="D100" s="481">
        <v>109</v>
      </c>
      <c r="E100" s="481">
        <v>21658</v>
      </c>
      <c r="F100" s="481"/>
      <c r="G100" s="481">
        <v>34</v>
      </c>
      <c r="H100" s="481"/>
      <c r="I100" s="481"/>
      <c r="J100" s="481">
        <v>21801</v>
      </c>
      <c r="K100" s="481">
        <v>1335</v>
      </c>
      <c r="L100" s="481">
        <v>3</v>
      </c>
      <c r="M100" s="481"/>
      <c r="N100" s="481">
        <v>1338</v>
      </c>
      <c r="O100" s="481">
        <v>16719</v>
      </c>
      <c r="P100" s="1594">
        <v>1.82</v>
      </c>
      <c r="Q100" s="1594">
        <v>2</v>
      </c>
      <c r="R100" s="3"/>
      <c r="S100" s="797"/>
    </row>
    <row r="101" spans="2:19" ht="11.25" customHeight="1">
      <c r="B101" s="436"/>
      <c r="C101" s="1195" t="s">
        <v>1857</v>
      </c>
      <c r="D101" s="481">
        <v>569</v>
      </c>
      <c r="E101" s="481">
        <v>12504</v>
      </c>
      <c r="F101" s="481"/>
      <c r="G101" s="481"/>
      <c r="H101" s="481"/>
      <c r="I101" s="481"/>
      <c r="J101" s="481">
        <v>13073</v>
      </c>
      <c r="K101" s="481">
        <v>745</v>
      </c>
      <c r="L101" s="481"/>
      <c r="M101" s="481"/>
      <c r="N101" s="481">
        <v>745</v>
      </c>
      <c r="O101" s="481">
        <v>9308</v>
      </c>
      <c r="P101" s="1594">
        <v>1.01</v>
      </c>
      <c r="Q101" s="1594">
        <v>2</v>
      </c>
      <c r="R101" s="3"/>
      <c r="S101" s="797"/>
    </row>
    <row r="102" spans="2:19" ht="11.25" customHeight="1">
      <c r="B102" s="436"/>
      <c r="C102" s="1195" t="s">
        <v>1858</v>
      </c>
      <c r="D102" s="481">
        <v>64</v>
      </c>
      <c r="E102" s="481">
        <v>7326</v>
      </c>
      <c r="F102" s="481"/>
      <c r="G102" s="481">
        <v>102</v>
      </c>
      <c r="H102" s="481"/>
      <c r="I102" s="481"/>
      <c r="J102" s="481">
        <v>7491</v>
      </c>
      <c r="K102" s="481">
        <v>379</v>
      </c>
      <c r="L102" s="481">
        <v>8</v>
      </c>
      <c r="M102" s="481"/>
      <c r="N102" s="481">
        <v>387</v>
      </c>
      <c r="O102" s="481">
        <v>4840</v>
      </c>
      <c r="P102" s="1594">
        <v>0.53</v>
      </c>
      <c r="Q102" s="1594">
        <v>2</v>
      </c>
      <c r="R102" s="3"/>
      <c r="S102" s="797"/>
    </row>
    <row r="103" spans="2:19" ht="11.25" customHeight="1">
      <c r="B103" s="436"/>
      <c r="C103" s="1195" t="s">
        <v>2145</v>
      </c>
      <c r="D103" s="481">
        <v>1573</v>
      </c>
      <c r="E103" s="481">
        <v>24873</v>
      </c>
      <c r="F103" s="481"/>
      <c r="G103" s="481">
        <v>0</v>
      </c>
      <c r="H103" s="481"/>
      <c r="I103" s="481"/>
      <c r="J103" s="481">
        <v>26446</v>
      </c>
      <c r="K103" s="481">
        <v>1273</v>
      </c>
      <c r="L103" s="481">
        <v>0</v>
      </c>
      <c r="M103" s="481"/>
      <c r="N103" s="481">
        <v>1273</v>
      </c>
      <c r="O103" s="481">
        <v>15919</v>
      </c>
      <c r="P103" s="1594">
        <v>1.732</v>
      </c>
      <c r="Q103" s="1594">
        <v>2</v>
      </c>
      <c r="R103" s="3"/>
      <c r="S103" s="797"/>
    </row>
    <row r="104" spans="2:19" ht="11.25" customHeight="1">
      <c r="B104" s="1463"/>
      <c r="C104" s="1095" t="s">
        <v>1859</v>
      </c>
      <c r="D104" s="1173">
        <v>2315</v>
      </c>
      <c r="E104" s="1173">
        <v>66361</v>
      </c>
      <c r="F104" s="1279"/>
      <c r="G104" s="1173">
        <v>135</v>
      </c>
      <c r="H104" s="1173"/>
      <c r="I104" s="1173"/>
      <c r="J104" s="1173">
        <v>68811</v>
      </c>
      <c r="K104" s="1173">
        <v>3732</v>
      </c>
      <c r="L104" s="1173">
        <v>11</v>
      </c>
      <c r="M104" s="1173"/>
      <c r="N104" s="1173">
        <v>3743</v>
      </c>
      <c r="O104" s="1173">
        <v>46786</v>
      </c>
      <c r="P104" s="1428">
        <v>5.09</v>
      </c>
      <c r="Q104" s="1428">
        <v>0.10184</v>
      </c>
      <c r="R104" s="3"/>
      <c r="S104" s="797"/>
    </row>
    <row r="105" spans="2:19" s="44" customFormat="1" ht="11.25" customHeight="1">
      <c r="B105" s="1464"/>
      <c r="C105" s="1198" t="s">
        <v>463</v>
      </c>
      <c r="D105" s="1199">
        <f>D88+D98+D104</f>
        <v>416860</v>
      </c>
      <c r="E105" s="1199">
        <f t="shared" ref="E105" si="0">E88+E98+E104</f>
        <v>1933705</v>
      </c>
      <c r="F105" s="1280"/>
      <c r="G105" s="1199">
        <f t="shared" ref="G105" si="1">G88+G98+G104</f>
        <v>1224</v>
      </c>
      <c r="H105" s="1199"/>
      <c r="I105" s="1199"/>
      <c r="J105" s="1199">
        <f t="shared" ref="J105:L105" si="2">J88+J98+J104</f>
        <v>2351790</v>
      </c>
      <c r="K105" s="1199">
        <f t="shared" si="2"/>
        <v>73439</v>
      </c>
      <c r="L105" s="1199">
        <f t="shared" si="2"/>
        <v>101</v>
      </c>
      <c r="M105" s="1199"/>
      <c r="N105" s="1199">
        <f>N88+N98+N104</f>
        <v>73540</v>
      </c>
      <c r="O105" s="1199">
        <f t="shared" ref="O105:P105" si="3">O88+O98+O104</f>
        <v>919242</v>
      </c>
      <c r="P105" s="1199">
        <f t="shared" si="3"/>
        <v>100</v>
      </c>
      <c r="Q105" s="1557">
        <v>1.6812653208285999</v>
      </c>
      <c r="R105" s="3"/>
      <c r="S105" s="1424"/>
    </row>
    <row r="106" spans="2:19" ht="11.25" customHeight="1">
      <c r="B106" s="436"/>
      <c r="C106" s="1195"/>
      <c r="D106" s="481"/>
      <c r="E106" s="481"/>
      <c r="F106" s="481"/>
      <c r="G106" s="481"/>
      <c r="H106" s="481"/>
      <c r="I106" s="481"/>
      <c r="J106" s="481"/>
      <c r="K106" s="481"/>
      <c r="L106" s="481"/>
      <c r="M106" s="481"/>
      <c r="N106" s="481"/>
      <c r="O106" s="481"/>
      <c r="P106" s="1196"/>
      <c r="Q106" s="1196"/>
      <c r="R106" s="3"/>
    </row>
    <row r="107" spans="2:19" ht="22.5" customHeight="1">
      <c r="B107" s="436"/>
      <c r="C107" s="1851" t="s">
        <v>1943</v>
      </c>
      <c r="D107" s="1851"/>
      <c r="E107" s="1851"/>
      <c r="F107" s="1851"/>
      <c r="G107" s="1851"/>
      <c r="H107" s="1851"/>
      <c r="I107" s="1851"/>
      <c r="J107" s="1851"/>
      <c r="K107" s="1851"/>
      <c r="L107" s="1851"/>
      <c r="M107" s="1851"/>
      <c r="N107" s="1851"/>
      <c r="O107" s="1851"/>
      <c r="P107" s="1851"/>
      <c r="Q107" s="1851"/>
      <c r="R107" s="3"/>
    </row>
  </sheetData>
  <mergeCells count="17">
    <mergeCell ref="C67:Q67"/>
    <mergeCell ref="B17:C17"/>
    <mergeCell ref="D13:E13"/>
    <mergeCell ref="G13:H13"/>
    <mergeCell ref="B3:C3"/>
    <mergeCell ref="C6:I6"/>
    <mergeCell ref="B7:Q7"/>
    <mergeCell ref="B10:C10"/>
    <mergeCell ref="K11:N11"/>
    <mergeCell ref="G12:H12"/>
    <mergeCell ref="B78:C78"/>
    <mergeCell ref="C107:Q107"/>
    <mergeCell ref="B71:C71"/>
    <mergeCell ref="K72:N72"/>
    <mergeCell ref="G73:H73"/>
    <mergeCell ref="D74:E74"/>
    <mergeCell ref="G74:H74"/>
  </mergeCells>
  <hyperlinks>
    <hyperlink ref="B3" location="Contents!A1" display="Back to index page" xr:uid="{EF351FC4-4DD8-455A-8E11-152D246348FC}"/>
  </hyperlinks>
  <pageMargins left="0.23622047244094491" right="0.23622047244094491" top="0.74803149606299213" bottom="0.74803149606299213" header="0.31496062992125984" footer="0.31496062992125984"/>
  <pageSetup paperSize="9" scale="62" orientation="landscape" r:id="rId1"/>
  <rowBreaks count="1" manualBreakCount="1">
    <brk id="68" min="1" max="16"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2AEC-7FC2-413F-B241-D99C821CBB62}">
  <sheetPr codeName="Sheet21">
    <tabColor rgb="FF007272"/>
  </sheetPr>
  <dimension ref="A1:J76"/>
  <sheetViews>
    <sheetView showGridLines="0" showRowColHeaders="0" zoomScaleNormal="100" workbookViewId="0"/>
  </sheetViews>
  <sheetFormatPr baseColWidth="10" defaultColWidth="11.42578125" defaultRowHeight="11.25"/>
  <cols>
    <col min="1" max="1" width="2.7109375" style="19" customWidth="1"/>
    <col min="2" max="2" width="4.85546875" style="31" customWidth="1"/>
    <col min="3" max="3" width="56.42578125" style="31" customWidth="1"/>
    <col min="4" max="4" width="19.85546875" style="31" customWidth="1"/>
    <col min="5" max="5" width="14.140625" style="31" customWidth="1"/>
    <col min="6" max="6" width="13.5703125" style="31" customWidth="1"/>
    <col min="7" max="7" width="122.140625" style="31" customWidth="1"/>
    <col min="8" max="9" width="12" style="31" bestFit="1" customWidth="1"/>
    <col min="10" max="16384" width="11.42578125" style="31"/>
  </cols>
  <sheetData>
    <row r="1" spans="1:10" s="19" customFormat="1" ht="11.25" customHeight="1">
      <c r="A1" s="12"/>
      <c r="B1" s="12"/>
      <c r="C1" s="12"/>
      <c r="D1" s="12"/>
      <c r="E1" s="12"/>
      <c r="F1" s="12"/>
      <c r="G1" s="20"/>
      <c r="H1" s="20"/>
    </row>
    <row r="2" spans="1:10" s="19" customFormat="1" ht="5.25" customHeight="1">
      <c r="A2" s="12"/>
      <c r="B2" s="12"/>
      <c r="C2" s="12"/>
      <c r="D2" s="17"/>
      <c r="E2" s="17"/>
      <c r="F2" s="20"/>
      <c r="G2" s="20"/>
    </row>
    <row r="3" spans="1:10" s="12" customFormat="1" ht="12.75" customHeight="1">
      <c r="A3" s="11"/>
      <c r="B3" s="1840" t="s">
        <v>269</v>
      </c>
      <c r="C3" s="1840"/>
      <c r="D3" s="1840"/>
      <c r="E3" s="1840"/>
      <c r="F3" s="1840"/>
      <c r="G3" s="1840"/>
    </row>
    <row r="4" spans="1:10" s="19" customFormat="1" ht="5.25" customHeight="1">
      <c r="A4" s="12"/>
      <c r="B4" s="12"/>
      <c r="C4" s="12"/>
      <c r="D4" s="17"/>
      <c r="E4" s="17"/>
      <c r="F4" s="20"/>
      <c r="G4" s="20"/>
      <c r="I4" s="12"/>
      <c r="J4" s="12"/>
    </row>
    <row r="5" spans="1:10" s="101" customFormat="1" ht="15.75" customHeight="1">
      <c r="A5" s="13"/>
      <c r="B5" s="1815" t="s">
        <v>518</v>
      </c>
    </row>
    <row r="6" spans="1:10" s="101" customFormat="1" ht="11.25" customHeight="1">
      <c r="A6" s="13"/>
      <c r="B6" s="14"/>
      <c r="G6" s="37"/>
    </row>
    <row r="7" spans="1:10" s="101" customFormat="1" ht="11.25" customHeight="1">
      <c r="A7" s="13"/>
      <c r="B7" s="14"/>
      <c r="G7" s="37"/>
    </row>
    <row r="8" spans="1:10" s="101" customFormat="1" ht="11.25" customHeight="1">
      <c r="A8" s="13"/>
      <c r="B8" s="492"/>
      <c r="C8" s="492"/>
      <c r="D8" s="37"/>
      <c r="E8" s="470"/>
      <c r="F8" s="492"/>
    </row>
    <row r="9" spans="1:10" ht="11.25" customHeight="1">
      <c r="A9" s="12"/>
      <c r="B9" s="2015" t="s">
        <v>274</v>
      </c>
      <c r="C9" s="2015"/>
      <c r="D9" s="493" t="s">
        <v>2104</v>
      </c>
      <c r="E9" s="493" t="s">
        <v>28</v>
      </c>
      <c r="G9" s="101"/>
    </row>
    <row r="10" spans="1:10" ht="11.25" customHeight="1">
      <c r="A10" s="12"/>
      <c r="B10" s="247">
        <v>1</v>
      </c>
      <c r="C10" s="228" t="s">
        <v>299</v>
      </c>
      <c r="D10" s="476">
        <v>1095070.42224594</v>
      </c>
      <c r="E10" s="476">
        <v>1061993.12974756</v>
      </c>
      <c r="G10" s="101"/>
    </row>
    <row r="11" spans="1:10" ht="11.25" customHeight="1">
      <c r="A11" s="12"/>
      <c r="B11" s="247">
        <v>2</v>
      </c>
      <c r="C11" s="228" t="s">
        <v>519</v>
      </c>
      <c r="D11" s="1784">
        <v>2.1983586152045098</v>
      </c>
      <c r="E11" s="1784">
        <v>1.6812653208285999</v>
      </c>
      <c r="F11" s="3"/>
      <c r="G11" s="101"/>
    </row>
    <row r="12" spans="1:10" ht="11.25" customHeight="1">
      <c r="A12" s="12"/>
      <c r="B12" s="542">
        <v>3</v>
      </c>
      <c r="C12" s="695" t="s">
        <v>520</v>
      </c>
      <c r="D12" s="696">
        <v>24073.574970000001</v>
      </c>
      <c r="E12" s="696">
        <v>17854.922200028006</v>
      </c>
      <c r="G12" s="101"/>
    </row>
    <row r="13" spans="1:10">
      <c r="A13" s="12"/>
      <c r="G13" s="101"/>
    </row>
    <row r="14" spans="1:10">
      <c r="A14" s="12"/>
    </row>
    <row r="15" spans="1:10">
      <c r="A15" s="12"/>
    </row>
    <row r="16" spans="1:10">
      <c r="A16" s="12"/>
    </row>
    <row r="17" spans="1:1">
      <c r="A17" s="12"/>
    </row>
    <row r="18" spans="1:1">
      <c r="A18" s="12"/>
    </row>
    <row r="19" spans="1:1">
      <c r="A19" s="12"/>
    </row>
    <row r="20" spans="1:1">
      <c r="A20" s="12"/>
    </row>
    <row r="21" spans="1:1">
      <c r="A21" s="12"/>
    </row>
    <row r="22" spans="1:1">
      <c r="A22" s="12"/>
    </row>
    <row r="23" spans="1:1">
      <c r="A23" s="12"/>
    </row>
    <row r="24" spans="1:1">
      <c r="A24" s="12"/>
    </row>
    <row r="25" spans="1:1">
      <c r="A25" s="12"/>
    </row>
    <row r="26" spans="1:1">
      <c r="A26" s="12"/>
    </row>
    <row r="27" spans="1:1">
      <c r="A27" s="12"/>
    </row>
    <row r="28" spans="1:1">
      <c r="A28" s="12"/>
    </row>
    <row r="29" spans="1:1">
      <c r="A29" s="12"/>
    </row>
    <row r="30" spans="1:1">
      <c r="A30" s="12"/>
    </row>
    <row r="31" spans="1:1">
      <c r="A31" s="12"/>
    </row>
    <row r="32" spans="1:1">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1" spans="1:1">
      <c r="A51" s="12"/>
    </row>
    <row r="58" spans="1:1">
      <c r="A58" s="21"/>
    </row>
    <row r="59" spans="1:1">
      <c r="A59" s="21"/>
    </row>
    <row r="60" spans="1:1">
      <c r="A60" s="22"/>
    </row>
    <row r="61" spans="1:1">
      <c r="A61" s="12"/>
    </row>
    <row r="62" spans="1:1">
      <c r="A62" s="12"/>
    </row>
    <row r="63" spans="1:1">
      <c r="A63" s="12"/>
    </row>
    <row r="64" spans="1:1">
      <c r="A64" s="12"/>
    </row>
    <row r="65" spans="1:1">
      <c r="A65" s="12"/>
    </row>
    <row r="66" spans="1:1">
      <c r="A66" s="12"/>
    </row>
    <row r="67" spans="1:1">
      <c r="A67" s="12"/>
    </row>
    <row r="68" spans="1:1">
      <c r="A68" s="12"/>
    </row>
    <row r="69" spans="1:1">
      <c r="A69" s="24"/>
    </row>
    <row r="70" spans="1:1">
      <c r="A70" s="24"/>
    </row>
    <row r="71" spans="1:1">
      <c r="A71" s="24"/>
    </row>
    <row r="72" spans="1:1">
      <c r="A72" s="24"/>
    </row>
    <row r="73" spans="1:1">
      <c r="A73" s="24"/>
    </row>
    <row r="74" spans="1:1">
      <c r="A74" s="24"/>
    </row>
    <row r="75" spans="1:1">
      <c r="A75" s="24"/>
    </row>
    <row r="76" spans="1:1">
      <c r="A76" s="24"/>
    </row>
  </sheetData>
  <mergeCells count="2">
    <mergeCell ref="B9:C9"/>
    <mergeCell ref="B3:G3"/>
  </mergeCells>
  <hyperlinks>
    <hyperlink ref="B3" location="Contents!A1" display="Back to index page" xr:uid="{0B1B4F7B-D31B-4C32-8EA5-87CECD31D28E}"/>
    <hyperlink ref="B3:G3" location="CONTENTS!A1" display="Back to contents page" xr:uid="{A90E8A44-4A5D-4983-9916-76EFA3F8F3F2}"/>
  </hyperlinks>
  <pageMargins left="0.23622047244094491" right="0.23622047244094491" top="0.74803149606299213" bottom="0.74803149606299213" header="0.31496062992125984" footer="0.31496062992125984"/>
  <pageSetup paperSize="9" scale="6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204C-C4D0-4681-B6DC-11596F6BF6A4}">
  <sheetPr codeName="Sheet30"/>
  <dimension ref="A1:O123"/>
  <sheetViews>
    <sheetView showGridLines="0" showRowColHeaders="0" zoomScaleNormal="100" workbookViewId="0"/>
  </sheetViews>
  <sheetFormatPr baseColWidth="10" defaultColWidth="13" defaultRowHeight="11.25"/>
  <cols>
    <col min="1" max="1" width="2.7109375" style="19" customWidth="1"/>
    <col min="2" max="2" width="45.5703125" style="12" customWidth="1"/>
    <col min="3" max="3" width="17.42578125" style="12" bestFit="1" customWidth="1"/>
    <col min="4" max="7" width="17.42578125" style="12" customWidth="1"/>
    <col min="8" max="8" width="13" style="12"/>
    <col min="9" max="9" width="16.140625" style="12" hidden="1" customWidth="1"/>
    <col min="10" max="10" width="13" style="12"/>
    <col min="11" max="13" width="13.7109375" style="12" bestFit="1" customWidth="1"/>
    <col min="14" max="16384" width="13" style="12"/>
  </cols>
  <sheetData>
    <row r="1" spans="1:12" s="10" customFormat="1" ht="11.25" customHeight="1">
      <c r="A1" s="7"/>
      <c r="B1" s="7"/>
      <c r="C1" s="7"/>
      <c r="D1" s="7"/>
      <c r="E1" s="7"/>
      <c r="F1" s="8"/>
      <c r="G1" s="8"/>
      <c r="H1" s="9"/>
    </row>
    <row r="2" spans="1:12" s="10" customFormat="1" ht="5.25" customHeight="1">
      <c r="A2" s="7"/>
      <c r="B2" s="7"/>
      <c r="C2" s="7"/>
      <c r="D2" s="7"/>
      <c r="E2" s="7"/>
      <c r="F2" s="8"/>
      <c r="G2" s="8"/>
      <c r="H2" s="9"/>
    </row>
    <row r="3" spans="1:12" ht="12.75" customHeight="1">
      <c r="A3" s="11"/>
      <c r="B3" s="1840" t="s">
        <v>269</v>
      </c>
      <c r="C3" s="1840"/>
      <c r="D3" s="1840"/>
      <c r="E3" s="1840"/>
      <c r="F3" s="1840"/>
      <c r="G3" s="1840"/>
      <c r="H3" s="1840"/>
    </row>
    <row r="4" spans="1:12" s="10" customFormat="1" ht="5.25" customHeight="1">
      <c r="A4" s="7"/>
      <c r="B4" s="7"/>
      <c r="C4" s="7"/>
      <c r="D4" s="7"/>
      <c r="E4" s="7"/>
      <c r="F4" s="8"/>
      <c r="G4" s="8"/>
      <c r="H4" s="9"/>
      <c r="I4" s="7"/>
      <c r="J4" s="7"/>
    </row>
    <row r="5" spans="1:12" s="6" customFormat="1" ht="15.75" customHeight="1">
      <c r="A5" s="13"/>
      <c r="B5" s="1815" t="s">
        <v>2101</v>
      </c>
    </row>
    <row r="6" spans="1:12" s="6" customFormat="1" ht="11.25" customHeight="1">
      <c r="A6" s="13"/>
      <c r="B6" s="14"/>
    </row>
    <row r="7" spans="1:12" s="6" customFormat="1" ht="11.25" customHeight="1">
      <c r="A7" s="13"/>
      <c r="B7" s="1955" t="s">
        <v>1576</v>
      </c>
      <c r="C7" s="1955"/>
      <c r="D7" s="1955"/>
      <c r="E7" s="1955"/>
      <c r="F7" s="1955"/>
      <c r="G7" s="1955"/>
      <c r="H7" s="1955"/>
    </row>
    <row r="8" spans="1:12" ht="11.25" customHeight="1">
      <c r="B8" s="19"/>
      <c r="G8" s="11"/>
    </row>
    <row r="9" spans="1:12" s="937" customFormat="1" ht="11.25" customHeight="1">
      <c r="A9" s="27"/>
      <c r="B9" s="19"/>
      <c r="C9" s="12"/>
      <c r="D9" s="12"/>
      <c r="E9" s="12"/>
      <c r="F9" s="12"/>
      <c r="G9" s="11"/>
      <c r="H9" s="12"/>
    </row>
    <row r="10" spans="1:12" ht="9.75" customHeight="1">
      <c r="A10" s="12"/>
      <c r="B10" s="39" t="s">
        <v>103</v>
      </c>
      <c r="G10" s="22"/>
      <c r="H10" s="22" t="s">
        <v>0</v>
      </c>
    </row>
    <row r="11" spans="1:12">
      <c r="A11" s="12"/>
      <c r="B11" s="1386" t="s">
        <v>28</v>
      </c>
      <c r="C11" s="1290" t="s">
        <v>522</v>
      </c>
      <c r="D11" s="1290" t="s">
        <v>392</v>
      </c>
      <c r="E11" s="1290" t="s">
        <v>393</v>
      </c>
      <c r="F11" s="1290"/>
      <c r="G11" s="1291" t="s">
        <v>523</v>
      </c>
      <c r="H11" s="1290" t="s">
        <v>524</v>
      </c>
    </row>
    <row r="12" spans="1:12">
      <c r="A12" s="12"/>
      <c r="C12" s="2016" t="s">
        <v>1577</v>
      </c>
      <c r="D12" s="2016"/>
      <c r="E12" s="2016"/>
      <c r="F12" s="37" t="s">
        <v>1578</v>
      </c>
      <c r="G12" s="37" t="s">
        <v>33</v>
      </c>
      <c r="H12" s="37" t="s">
        <v>314</v>
      </c>
    </row>
    <row r="13" spans="1:12">
      <c r="A13" s="12"/>
      <c r="B13" s="151" t="s">
        <v>274</v>
      </c>
      <c r="C13" s="938" t="s">
        <v>1579</v>
      </c>
      <c r="D13" s="938" t="s">
        <v>1580</v>
      </c>
      <c r="E13" s="938" t="s">
        <v>1581</v>
      </c>
      <c r="F13" s="938" t="s">
        <v>1013</v>
      </c>
      <c r="G13" s="938" t="s">
        <v>1321</v>
      </c>
      <c r="H13" s="939" t="s">
        <v>1060</v>
      </c>
      <c r="I13" s="24"/>
      <c r="J13" s="24"/>
      <c r="K13" s="24"/>
      <c r="L13" s="24"/>
    </row>
    <row r="14" spans="1:12" ht="15" customHeight="1">
      <c r="A14" s="12"/>
      <c r="B14" s="940" t="s">
        <v>1582</v>
      </c>
      <c r="C14" s="941"/>
      <c r="D14" s="941"/>
      <c r="E14" s="941"/>
      <c r="F14" s="941"/>
      <c r="G14" s="941"/>
      <c r="H14" s="942"/>
      <c r="J14" s="24"/>
      <c r="K14" s="24"/>
      <c r="L14" s="24"/>
    </row>
    <row r="15" spans="1:12">
      <c r="A15" s="12"/>
      <c r="B15" s="148" t="s">
        <v>1583</v>
      </c>
      <c r="C15" s="24">
        <v>1630.7349999999999</v>
      </c>
      <c r="D15" s="24">
        <v>2381.8519999999999</v>
      </c>
      <c r="E15" s="24">
        <v>2033.5483100000001</v>
      </c>
      <c r="F15" s="943">
        <v>18</v>
      </c>
      <c r="G15" s="944">
        <f>(C15+D15+E15)/3*F15/100</f>
        <v>362.76811860000004</v>
      </c>
      <c r="H15" s="942">
        <f>G15*12.5</f>
        <v>4534.6014825000002</v>
      </c>
      <c r="J15" s="24"/>
      <c r="K15" s="24"/>
      <c r="L15" s="24"/>
    </row>
    <row r="16" spans="1:12">
      <c r="A16" s="12"/>
      <c r="B16" s="148" t="s">
        <v>1584</v>
      </c>
      <c r="C16" s="24">
        <v>6027.192</v>
      </c>
      <c r="D16" s="24">
        <v>3437.5830000000001</v>
      </c>
      <c r="E16" s="24">
        <v>3966.4961800000001</v>
      </c>
      <c r="F16" s="943">
        <v>18</v>
      </c>
      <c r="G16" s="944">
        <f t="shared" ref="G16:G22" si="0">(C16+D16+E16)/3*F16/100</f>
        <v>805.87627079999993</v>
      </c>
      <c r="H16" s="942">
        <f t="shared" ref="H16:H23" si="1">G16*12.5</f>
        <v>10073.453384999999</v>
      </c>
      <c r="J16" s="24"/>
      <c r="K16" s="24"/>
      <c r="L16" s="24"/>
    </row>
    <row r="17" spans="1:15">
      <c r="A17" s="12"/>
      <c r="B17" s="148" t="s">
        <v>1585</v>
      </c>
      <c r="C17" s="24">
        <v>30.866</v>
      </c>
      <c r="D17" s="24">
        <v>21.518000000000001</v>
      </c>
      <c r="E17" s="24">
        <v>35.383789999999998</v>
      </c>
      <c r="F17" s="943">
        <v>12</v>
      </c>
      <c r="G17" s="944">
        <f t="shared" si="0"/>
        <v>3.5107115999999996</v>
      </c>
      <c r="H17" s="942">
        <f t="shared" si="1"/>
        <v>43.883894999999995</v>
      </c>
      <c r="J17" s="24"/>
      <c r="K17" s="24"/>
      <c r="L17" s="24"/>
      <c r="M17" s="61"/>
      <c r="N17" s="61"/>
      <c r="O17" s="61"/>
    </row>
    <row r="18" spans="1:15">
      <c r="A18" s="12"/>
      <c r="B18" s="148" t="s">
        <v>1586</v>
      </c>
      <c r="C18" s="24">
        <v>28002.812999999998</v>
      </c>
      <c r="D18" s="24">
        <v>29237.379000000001</v>
      </c>
      <c r="E18" s="24">
        <v>37739.782700000003</v>
      </c>
      <c r="F18" s="943">
        <v>15</v>
      </c>
      <c r="G18" s="944">
        <f t="shared" si="0"/>
        <v>4748.9987350000001</v>
      </c>
      <c r="H18" s="942">
        <f t="shared" si="1"/>
        <v>59362.484187499998</v>
      </c>
      <c r="J18" s="24"/>
      <c r="K18" s="24"/>
      <c r="L18" s="24"/>
      <c r="M18" s="61"/>
      <c r="N18" s="61"/>
      <c r="O18" s="61"/>
    </row>
    <row r="19" spans="1:15">
      <c r="A19" s="12"/>
      <c r="B19" s="148" t="s">
        <v>1587</v>
      </c>
      <c r="C19" s="24">
        <v>14736.233</v>
      </c>
      <c r="D19" s="24">
        <v>14058.557000000001</v>
      </c>
      <c r="E19" s="24">
        <v>15113.185380000001</v>
      </c>
      <c r="F19" s="943">
        <v>12</v>
      </c>
      <c r="G19" s="944">
        <f t="shared" si="0"/>
        <v>1756.3190152000002</v>
      </c>
      <c r="H19" s="942">
        <f t="shared" si="1"/>
        <v>21953.987690000002</v>
      </c>
      <c r="J19" s="24"/>
      <c r="K19" s="24"/>
      <c r="L19" s="24"/>
      <c r="M19" s="61"/>
      <c r="N19" s="61"/>
      <c r="O19" s="61"/>
    </row>
    <row r="20" spans="1:15">
      <c r="A20" s="12"/>
      <c r="B20" s="148" t="s">
        <v>1588</v>
      </c>
      <c r="C20" s="24">
        <v>2364.3939999999998</v>
      </c>
      <c r="D20" s="24">
        <v>2400.0540000000001</v>
      </c>
      <c r="E20" s="24">
        <v>3301.9790200000002</v>
      </c>
      <c r="F20" s="943">
        <v>18</v>
      </c>
      <c r="G20" s="944">
        <f t="shared" si="0"/>
        <v>483.98562120000003</v>
      </c>
      <c r="H20" s="942">
        <f t="shared" si="1"/>
        <v>6049.8202650000003</v>
      </c>
      <c r="J20" s="24"/>
      <c r="K20" s="24"/>
      <c r="L20" s="24"/>
      <c r="M20" s="61"/>
      <c r="N20" s="61"/>
      <c r="O20" s="61"/>
    </row>
    <row r="21" spans="1:15">
      <c r="A21" s="12"/>
      <c r="B21" s="148" t="s">
        <v>1589</v>
      </c>
      <c r="C21" s="24">
        <v>180.99600000000001</v>
      </c>
      <c r="D21" s="24">
        <v>267.89400000000001</v>
      </c>
      <c r="E21" s="24">
        <v>449.93622999999997</v>
      </c>
      <c r="F21" s="945">
        <v>15</v>
      </c>
      <c r="G21" s="944">
        <f t="shared" si="0"/>
        <v>44.941311499999991</v>
      </c>
      <c r="H21" s="942">
        <f t="shared" si="1"/>
        <v>561.76639374999991</v>
      </c>
      <c r="I21" s="24"/>
      <c r="J21" s="24"/>
      <c r="K21" s="24"/>
      <c r="L21" s="24"/>
      <c r="M21" s="61"/>
      <c r="N21" s="61"/>
      <c r="O21" s="61"/>
    </row>
    <row r="22" spans="1:15" ht="11.25" customHeight="1">
      <c r="A22" s="12"/>
      <c r="B22" s="148" t="s">
        <v>1590</v>
      </c>
      <c r="C22" s="24">
        <v>1644.635</v>
      </c>
      <c r="D22" s="24">
        <v>2013.6</v>
      </c>
      <c r="E22" s="24">
        <v>2017.3131799999999</v>
      </c>
      <c r="F22" s="946">
        <v>12</v>
      </c>
      <c r="G22" s="947">
        <f t="shared" si="0"/>
        <v>227.02192719999999</v>
      </c>
      <c r="H22" s="942">
        <f t="shared" si="1"/>
        <v>2837.7740899999999</v>
      </c>
      <c r="I22" s="24"/>
      <c r="K22" s="24"/>
      <c r="L22" s="24"/>
      <c r="M22" s="61"/>
      <c r="N22" s="61"/>
      <c r="O22" s="61"/>
    </row>
    <row r="23" spans="1:15" ht="11.25" customHeight="1">
      <c r="A23" s="12"/>
      <c r="B23" s="648" t="s">
        <v>1591</v>
      </c>
      <c r="C23" s="948">
        <f>SUM(C15:C22)</f>
        <v>54617.864000000001</v>
      </c>
      <c r="D23" s="948">
        <f t="shared" ref="D23:E23" si="2">SUM(D15:D22)</f>
        <v>53818.436999999998</v>
      </c>
      <c r="E23" s="948">
        <f t="shared" si="2"/>
        <v>64657.624790000002</v>
      </c>
      <c r="F23" s="949">
        <v>14.561664962390324</v>
      </c>
      <c r="G23" s="950">
        <f>SUM(G15:G22)</f>
        <v>8433.4217110999998</v>
      </c>
      <c r="H23" s="951">
        <f t="shared" si="1"/>
        <v>105417.77138875</v>
      </c>
      <c r="I23" s="24"/>
      <c r="K23" s="24"/>
      <c r="L23" s="24"/>
      <c r="M23" s="61"/>
      <c r="N23" s="61"/>
      <c r="O23" s="61"/>
    </row>
    <row r="24" spans="1:15" ht="11.25" customHeight="1">
      <c r="A24" s="12"/>
      <c r="B24" s="648"/>
      <c r="C24" s="948"/>
      <c r="D24" s="948"/>
      <c r="E24" s="948"/>
      <c r="F24" s="952"/>
      <c r="G24" s="948"/>
      <c r="I24" s="24"/>
      <c r="J24" s="24"/>
      <c r="K24" s="24"/>
      <c r="L24" s="24"/>
      <c r="M24" s="61"/>
      <c r="N24" s="61"/>
      <c r="O24" s="61"/>
    </row>
    <row r="25" spans="1:15" s="937" customFormat="1">
      <c r="A25" s="27"/>
      <c r="B25" s="12"/>
      <c r="C25" s="24"/>
      <c r="D25" s="24"/>
      <c r="E25" s="24"/>
      <c r="F25" s="2"/>
      <c r="G25" s="24"/>
      <c r="H25" s="12"/>
      <c r="M25" s="61"/>
      <c r="N25" s="61"/>
      <c r="O25" s="61"/>
    </row>
    <row r="26" spans="1:15" ht="9.75" customHeight="1">
      <c r="A26" s="12"/>
      <c r="B26" s="39" t="s">
        <v>103</v>
      </c>
      <c r="F26" s="2"/>
      <c r="G26" s="22"/>
      <c r="H26" s="22" t="s">
        <v>873</v>
      </c>
    </row>
    <row r="27" spans="1:15">
      <c r="A27" s="12"/>
      <c r="B27" s="1386" t="s">
        <v>28</v>
      </c>
      <c r="C27" s="1290" t="s">
        <v>522</v>
      </c>
      <c r="D27" s="1290" t="s">
        <v>392</v>
      </c>
      <c r="E27" s="1290" t="s">
        <v>393</v>
      </c>
      <c r="F27" s="1292"/>
      <c r="G27" s="1291" t="s">
        <v>523</v>
      </c>
      <c r="H27" s="1290" t="s">
        <v>524</v>
      </c>
    </row>
    <row r="28" spans="1:15">
      <c r="A28" s="12"/>
      <c r="C28" s="2016" t="s">
        <v>1577</v>
      </c>
      <c r="D28" s="2016"/>
      <c r="E28" s="2016"/>
      <c r="F28" s="470" t="s">
        <v>1578</v>
      </c>
      <c r="G28" s="37" t="s">
        <v>33</v>
      </c>
      <c r="H28" s="37" t="s">
        <v>314</v>
      </c>
    </row>
    <row r="29" spans="1:15">
      <c r="A29" s="12"/>
      <c r="B29" s="151" t="s">
        <v>274</v>
      </c>
      <c r="C29" s="938" t="s">
        <v>1579</v>
      </c>
      <c r="D29" s="938" t="s">
        <v>1580</v>
      </c>
      <c r="E29" s="938" t="s">
        <v>1581</v>
      </c>
      <c r="F29" s="953" t="s">
        <v>1013</v>
      </c>
      <c r="G29" s="938" t="s">
        <v>1321</v>
      </c>
      <c r="H29" s="939" t="s">
        <v>1060</v>
      </c>
      <c r="J29" s="24"/>
      <c r="K29" s="24"/>
      <c r="L29" s="24"/>
    </row>
    <row r="30" spans="1:15" ht="15" customHeight="1">
      <c r="A30" s="12"/>
      <c r="B30" s="940" t="s">
        <v>1582</v>
      </c>
      <c r="C30" s="941"/>
      <c r="D30" s="941"/>
      <c r="E30" s="941"/>
      <c r="F30" s="954"/>
      <c r="G30" s="941"/>
      <c r="H30" s="942"/>
      <c r="J30" s="24"/>
      <c r="K30" s="24"/>
      <c r="L30" s="24"/>
    </row>
    <row r="31" spans="1:15">
      <c r="A31" s="12"/>
      <c r="B31" s="148" t="s">
        <v>1583</v>
      </c>
      <c r="C31" s="24">
        <v>1390.278</v>
      </c>
      <c r="D31" s="24">
        <v>2112.2040000000002</v>
      </c>
      <c r="E31" s="24">
        <v>1694.41581</v>
      </c>
      <c r="F31" s="945">
        <v>18</v>
      </c>
      <c r="G31" s="944">
        <v>311.81386859999998</v>
      </c>
      <c r="H31" s="942">
        <v>3897.6733575000003</v>
      </c>
      <c r="J31" s="24"/>
      <c r="K31" s="1078"/>
      <c r="L31" s="1078"/>
      <c r="M31" s="1078"/>
    </row>
    <row r="32" spans="1:15">
      <c r="A32" s="12"/>
      <c r="B32" s="148" t="s">
        <v>1584</v>
      </c>
      <c r="C32" s="24">
        <v>5178.9830000000002</v>
      </c>
      <c r="D32" s="24">
        <v>3193.8679999999999</v>
      </c>
      <c r="E32" s="24">
        <v>2169.6126099999997</v>
      </c>
      <c r="F32" s="945">
        <v>18</v>
      </c>
      <c r="G32" s="944">
        <v>632.54781660000003</v>
      </c>
      <c r="H32" s="942">
        <v>7906.8477075000001</v>
      </c>
      <c r="J32" s="24"/>
      <c r="K32" s="1078"/>
      <c r="L32" s="1078"/>
      <c r="M32" s="1078"/>
    </row>
    <row r="33" spans="1:13">
      <c r="A33" s="12"/>
      <c r="B33" s="148" t="s">
        <v>1585</v>
      </c>
      <c r="C33" s="24">
        <v>30.866</v>
      </c>
      <c r="D33" s="24">
        <v>21.518000000000001</v>
      </c>
      <c r="E33" s="24">
        <v>13.569379999999999</v>
      </c>
      <c r="F33" s="945">
        <v>12</v>
      </c>
      <c r="G33" s="944">
        <v>2.6381351999999998</v>
      </c>
      <c r="H33" s="942">
        <v>32.976689999999998</v>
      </c>
      <c r="J33" s="24"/>
      <c r="K33" s="1078"/>
      <c r="L33" s="1078"/>
      <c r="M33" s="1078"/>
    </row>
    <row r="34" spans="1:13">
      <c r="A34" s="12"/>
      <c r="B34" s="148" t="s">
        <v>1586</v>
      </c>
      <c r="C34" s="24">
        <v>28901.598999999998</v>
      </c>
      <c r="D34" s="24">
        <v>31751.807000000001</v>
      </c>
      <c r="E34" s="24">
        <v>31699.922910000001</v>
      </c>
      <c r="F34" s="945">
        <v>15</v>
      </c>
      <c r="G34" s="944">
        <v>4617.6664455000009</v>
      </c>
      <c r="H34" s="942">
        <v>57720.930568750009</v>
      </c>
      <c r="J34" s="24"/>
      <c r="K34" s="1078"/>
      <c r="L34" s="1078"/>
      <c r="M34" s="1078"/>
    </row>
    <row r="35" spans="1:13">
      <c r="A35" s="12"/>
      <c r="B35" s="148" t="s">
        <v>1587</v>
      </c>
      <c r="C35" s="24">
        <v>4201.4570000000003</v>
      </c>
      <c r="D35" s="24">
        <v>4173.1840000000002</v>
      </c>
      <c r="E35" s="24">
        <v>8714.0554300000003</v>
      </c>
      <c r="F35" s="945">
        <v>12</v>
      </c>
      <c r="G35" s="944">
        <v>683.54785719999995</v>
      </c>
      <c r="H35" s="942">
        <v>8544.348215</v>
      </c>
      <c r="J35" s="24"/>
      <c r="K35" s="1078"/>
      <c r="L35" s="1078"/>
      <c r="M35" s="1078"/>
    </row>
    <row r="36" spans="1:13">
      <c r="A36" s="12"/>
      <c r="B36" s="148" t="s">
        <v>1588</v>
      </c>
      <c r="C36" s="24">
        <v>1948.5550000000001</v>
      </c>
      <c r="D36" s="24">
        <v>1949.79</v>
      </c>
      <c r="E36" s="24">
        <v>2546.2100499999997</v>
      </c>
      <c r="F36" s="945">
        <v>18</v>
      </c>
      <c r="G36" s="944">
        <v>386.67330300000003</v>
      </c>
      <c r="H36" s="942">
        <v>4833.4162875000002</v>
      </c>
      <c r="J36" s="24"/>
      <c r="K36" s="1078"/>
      <c r="L36" s="1078"/>
      <c r="M36" s="1078"/>
    </row>
    <row r="37" spans="1:13">
      <c r="A37" s="12"/>
      <c r="B37" s="148" t="s">
        <v>1589</v>
      </c>
      <c r="C37" s="24">
        <v>201.965</v>
      </c>
      <c r="D37" s="24">
        <v>297.97399999999999</v>
      </c>
      <c r="E37" s="24">
        <v>365.34127000000001</v>
      </c>
      <c r="F37" s="945">
        <v>15</v>
      </c>
      <c r="G37" s="944">
        <v>43.264013500000004</v>
      </c>
      <c r="H37" s="942">
        <v>540.80016875000001</v>
      </c>
      <c r="J37" s="24"/>
      <c r="K37" s="1078"/>
      <c r="L37" s="1078"/>
      <c r="M37" s="1078"/>
    </row>
    <row r="38" spans="1:13" ht="11.25" customHeight="1">
      <c r="A38" s="12"/>
      <c r="B38" s="148" t="s">
        <v>1590</v>
      </c>
      <c r="C38" s="24">
        <v>138.96899999999999</v>
      </c>
      <c r="D38" s="24">
        <v>169.69</v>
      </c>
      <c r="E38" s="24">
        <v>174.3629</v>
      </c>
      <c r="F38" s="946">
        <v>12</v>
      </c>
      <c r="G38" s="947">
        <v>19.320875999999998</v>
      </c>
      <c r="H38" s="942">
        <v>241.51094999999998</v>
      </c>
      <c r="J38" s="24"/>
      <c r="K38" s="1078"/>
      <c r="L38" s="1078"/>
      <c r="M38" s="1078"/>
    </row>
    <row r="39" spans="1:13" ht="11.25" customHeight="1">
      <c r="A39" s="12"/>
      <c r="B39" s="955" t="s">
        <v>1591</v>
      </c>
      <c r="C39" s="956">
        <v>41992.671999999991</v>
      </c>
      <c r="D39" s="956">
        <v>43670.035000000003</v>
      </c>
      <c r="E39" s="956">
        <v>47377.490359999996</v>
      </c>
      <c r="F39" s="949">
        <v>15.16260778835861</v>
      </c>
      <c r="G39" s="950">
        <f>SUM(G31:G38)</f>
        <v>6697.4723156000018</v>
      </c>
      <c r="H39" s="951">
        <f>SUM(H31:H38)</f>
        <v>83718.503945000004</v>
      </c>
      <c r="J39" s="24"/>
      <c r="L39" s="24"/>
    </row>
    <row r="40" spans="1:13">
      <c r="A40" s="16"/>
      <c r="C40" s="24"/>
      <c r="D40" s="24"/>
      <c r="E40" s="24"/>
      <c r="G40" s="24"/>
    </row>
    <row r="41" spans="1:13" ht="9.75" customHeight="1">
      <c r="A41" s="12"/>
      <c r="C41" s="24"/>
      <c r="D41" s="24"/>
      <c r="E41" s="24"/>
      <c r="G41" s="24"/>
    </row>
    <row r="42" spans="1:13">
      <c r="A42" s="12"/>
      <c r="B42" s="39" t="s">
        <v>103</v>
      </c>
      <c r="G42" s="22"/>
      <c r="H42" s="22" t="s">
        <v>876</v>
      </c>
    </row>
    <row r="43" spans="1:13">
      <c r="A43" s="12"/>
      <c r="B43" s="1386" t="s">
        <v>28</v>
      </c>
      <c r="C43" s="1290" t="s">
        <v>522</v>
      </c>
      <c r="D43" s="1290" t="s">
        <v>392</v>
      </c>
      <c r="E43" s="1290" t="s">
        <v>393</v>
      </c>
      <c r="F43" s="1290"/>
      <c r="G43" s="1291" t="s">
        <v>523</v>
      </c>
      <c r="H43" s="1290" t="s">
        <v>524</v>
      </c>
    </row>
    <row r="44" spans="1:13">
      <c r="A44" s="12"/>
      <c r="C44" s="2016" t="s">
        <v>1577</v>
      </c>
      <c r="D44" s="2016"/>
      <c r="E44" s="2016"/>
      <c r="F44" s="37" t="s">
        <v>1578</v>
      </c>
      <c r="G44" s="37" t="s">
        <v>33</v>
      </c>
      <c r="H44" s="37" t="s">
        <v>314</v>
      </c>
      <c r="I44" s="24"/>
      <c r="J44" s="24"/>
      <c r="K44" s="24"/>
      <c r="L44" s="24"/>
    </row>
    <row r="45" spans="1:13">
      <c r="A45" s="12"/>
      <c r="B45" s="151" t="s">
        <v>274</v>
      </c>
      <c r="C45" s="938" t="s">
        <v>1579</v>
      </c>
      <c r="D45" s="938" t="s">
        <v>1580</v>
      </c>
      <c r="E45" s="938" t="s">
        <v>1581</v>
      </c>
      <c r="F45" s="938" t="s">
        <v>1013</v>
      </c>
      <c r="G45" s="938" t="s">
        <v>1321</v>
      </c>
      <c r="H45" s="939" t="s">
        <v>1060</v>
      </c>
      <c r="J45" s="24"/>
      <c r="K45" s="24"/>
      <c r="L45" s="24"/>
    </row>
    <row r="46" spans="1:13" ht="15" customHeight="1">
      <c r="A46" s="12"/>
      <c r="B46" s="940" t="s">
        <v>1582</v>
      </c>
      <c r="C46" s="941"/>
      <c r="D46" s="941"/>
      <c r="E46" s="941"/>
      <c r="F46" s="941"/>
      <c r="G46" s="941"/>
      <c r="H46" s="942"/>
      <c r="I46" s="24"/>
      <c r="J46" s="24"/>
      <c r="K46" s="24"/>
      <c r="L46" s="24"/>
    </row>
    <row r="47" spans="1:13">
      <c r="A47" s="12"/>
      <c r="B47" s="148" t="s">
        <v>1583</v>
      </c>
      <c r="C47" s="24"/>
      <c r="D47" s="24"/>
      <c r="E47" s="24"/>
      <c r="F47" s="943">
        <v>18</v>
      </c>
      <c r="G47" s="944"/>
      <c r="H47" s="942"/>
      <c r="J47" s="24"/>
      <c r="K47" s="24"/>
      <c r="L47" s="24"/>
    </row>
    <row r="48" spans="1:13">
      <c r="A48" s="12"/>
      <c r="B48" s="148" t="s">
        <v>1584</v>
      </c>
      <c r="C48" s="24"/>
      <c r="D48" s="24"/>
      <c r="E48" s="24"/>
      <c r="F48" s="943">
        <v>18</v>
      </c>
      <c r="G48" s="944"/>
      <c r="H48" s="942"/>
      <c r="J48" s="24"/>
      <c r="K48" s="24"/>
      <c r="L48" s="24"/>
    </row>
    <row r="49" spans="1:12">
      <c r="A49" s="12"/>
      <c r="B49" s="148" t="s">
        <v>1585</v>
      </c>
      <c r="C49" s="24"/>
      <c r="D49" s="24"/>
      <c r="E49" s="24"/>
      <c r="F49" s="943">
        <v>12</v>
      </c>
      <c r="G49" s="944"/>
      <c r="H49" s="942"/>
      <c r="J49" s="24"/>
      <c r="K49" s="24"/>
      <c r="L49" s="24"/>
    </row>
    <row r="50" spans="1:12">
      <c r="A50" s="12"/>
      <c r="B50" s="148" t="s">
        <v>1586</v>
      </c>
      <c r="C50" s="24"/>
      <c r="D50" s="24"/>
      <c r="E50" s="24"/>
      <c r="F50" s="943">
        <v>15</v>
      </c>
      <c r="G50" s="944"/>
      <c r="H50" s="942"/>
      <c r="J50" s="24"/>
      <c r="K50" s="24"/>
      <c r="L50" s="24"/>
    </row>
    <row r="51" spans="1:12">
      <c r="A51" s="12"/>
      <c r="B51" s="148" t="s">
        <v>1587</v>
      </c>
      <c r="C51" s="24">
        <v>6599.8829999999998</v>
      </c>
      <c r="D51" s="24">
        <v>5730.7969999999996</v>
      </c>
      <c r="E51" s="24">
        <v>4344.6360000000004</v>
      </c>
      <c r="F51" s="943">
        <v>12</v>
      </c>
      <c r="G51" s="944">
        <f t="shared" ref="G51" si="3">(C51+D51+E51)/3*F51/100</f>
        <v>667.01263999999992</v>
      </c>
      <c r="H51" s="942">
        <f t="shared" ref="H51" si="4">G51*12.5</f>
        <v>8337.6579999999994</v>
      </c>
      <c r="J51" s="24"/>
      <c r="K51" s="24"/>
      <c r="L51" s="24"/>
    </row>
    <row r="52" spans="1:12">
      <c r="A52" s="12"/>
      <c r="B52" s="148" t="s">
        <v>1588</v>
      </c>
      <c r="C52" s="24"/>
      <c r="D52" s="24"/>
      <c r="E52" s="24"/>
      <c r="F52" s="943">
        <v>18</v>
      </c>
      <c r="G52" s="944"/>
      <c r="H52" s="942"/>
      <c r="I52" s="24"/>
      <c r="J52" s="24"/>
      <c r="K52" s="24"/>
      <c r="L52" s="24"/>
    </row>
    <row r="53" spans="1:12" ht="11.25" customHeight="1">
      <c r="A53" s="12"/>
      <c r="B53" s="148" t="s">
        <v>1589</v>
      </c>
      <c r="C53" s="24"/>
      <c r="D53" s="24"/>
      <c r="E53" s="24"/>
      <c r="F53" s="943">
        <v>15</v>
      </c>
      <c r="G53" s="944"/>
      <c r="H53" s="942"/>
      <c r="J53" s="24"/>
      <c r="L53" s="24"/>
    </row>
    <row r="54" spans="1:12" ht="11.25" customHeight="1">
      <c r="A54" s="12"/>
      <c r="B54" s="148" t="s">
        <v>1590</v>
      </c>
      <c r="C54" s="24"/>
      <c r="D54" s="24"/>
      <c r="E54" s="24"/>
      <c r="F54" s="957">
        <v>12</v>
      </c>
      <c r="G54" s="947"/>
      <c r="H54" s="942"/>
      <c r="J54" s="24"/>
      <c r="L54" s="24"/>
    </row>
    <row r="55" spans="1:12">
      <c r="A55" s="12"/>
      <c r="B55" s="955" t="s">
        <v>1591</v>
      </c>
      <c r="C55" s="958">
        <v>6599.8829999999998</v>
      </c>
      <c r="D55" s="958">
        <v>5730.7969999999996</v>
      </c>
      <c r="E55" s="958">
        <v>4344.6360000000004</v>
      </c>
      <c r="F55" s="949">
        <v>12.000000000000002</v>
      </c>
      <c r="G55" s="950">
        <f>SUM(G47:G54)</f>
        <v>667.01263999999992</v>
      </c>
      <c r="H55" s="951">
        <f t="shared" ref="H55" si="5">G55*12.5</f>
        <v>8337.6579999999994</v>
      </c>
      <c r="J55" s="24"/>
      <c r="L55" s="24"/>
    </row>
    <row r="56" spans="1:12" ht="11.25" customHeight="1">
      <c r="C56" s="24"/>
      <c r="D56" s="24"/>
      <c r="E56" s="24"/>
      <c r="G56" s="24"/>
      <c r="J56" s="24"/>
      <c r="L56" s="24"/>
    </row>
    <row r="57" spans="1:12" ht="11.25" customHeight="1">
      <c r="A57" s="12"/>
      <c r="C57" s="24"/>
      <c r="D57" s="24"/>
      <c r="E57" s="24"/>
      <c r="G57" s="24"/>
      <c r="J57" s="24"/>
      <c r="L57" s="24"/>
    </row>
    <row r="58" spans="1:12" ht="9.75" customHeight="1">
      <c r="A58" s="12"/>
      <c r="B58" s="39" t="s">
        <v>103</v>
      </c>
      <c r="G58" s="22"/>
      <c r="H58" s="22" t="s">
        <v>0</v>
      </c>
    </row>
    <row r="59" spans="1:12">
      <c r="A59" s="12"/>
      <c r="B59" s="1386" t="s">
        <v>802</v>
      </c>
      <c r="C59" s="1290" t="s">
        <v>522</v>
      </c>
      <c r="D59" s="1290" t="s">
        <v>392</v>
      </c>
      <c r="E59" s="1290" t="s">
        <v>393</v>
      </c>
      <c r="F59" s="1290"/>
      <c r="G59" s="1291" t="s">
        <v>523</v>
      </c>
      <c r="H59" s="1290" t="s">
        <v>524</v>
      </c>
    </row>
    <row r="60" spans="1:12">
      <c r="A60" s="12"/>
      <c r="C60" s="2016" t="s">
        <v>1577</v>
      </c>
      <c r="D60" s="2016"/>
      <c r="E60" s="2016"/>
      <c r="F60" s="37" t="s">
        <v>1578</v>
      </c>
      <c r="G60" s="37" t="s">
        <v>33</v>
      </c>
      <c r="H60" s="37" t="s">
        <v>314</v>
      </c>
    </row>
    <row r="61" spans="1:12">
      <c r="A61" s="12"/>
      <c r="B61" s="151" t="s">
        <v>274</v>
      </c>
      <c r="C61" s="938" t="s">
        <v>1579</v>
      </c>
      <c r="D61" s="938" t="s">
        <v>1580</v>
      </c>
      <c r="E61" s="938" t="s">
        <v>1581</v>
      </c>
      <c r="F61" s="938" t="s">
        <v>1013</v>
      </c>
      <c r="G61" s="938" t="s">
        <v>1321</v>
      </c>
      <c r="H61" s="939" t="s">
        <v>1060</v>
      </c>
      <c r="I61" s="24"/>
      <c r="J61" s="24"/>
      <c r="K61" s="24"/>
      <c r="L61" s="24"/>
    </row>
    <row r="62" spans="1:12" ht="15" customHeight="1">
      <c r="A62" s="12"/>
      <c r="B62" s="940" t="s">
        <v>1582</v>
      </c>
      <c r="C62" s="941"/>
      <c r="D62" s="941"/>
      <c r="E62" s="941"/>
      <c r="F62" s="941"/>
      <c r="G62" s="941"/>
      <c r="H62" s="942"/>
      <c r="J62" s="24"/>
      <c r="K62" s="24"/>
      <c r="L62" s="24"/>
    </row>
    <row r="63" spans="1:12">
      <c r="A63" s="12"/>
      <c r="B63" s="148" t="s">
        <v>1583</v>
      </c>
      <c r="C63" s="24">
        <v>1508.4770000000001</v>
      </c>
      <c r="D63" s="24">
        <v>1630.7349999999999</v>
      </c>
      <c r="E63" s="24">
        <v>2381.8524149999998</v>
      </c>
      <c r="F63" s="943">
        <v>18</v>
      </c>
      <c r="G63" s="944">
        <f>(C63+D63+E63)/3*F63/100</f>
        <v>331.26386489999999</v>
      </c>
      <c r="H63" s="942">
        <f>G63*12.5</f>
        <v>4140.7983112499996</v>
      </c>
      <c r="J63" s="24"/>
      <c r="K63" s="24"/>
      <c r="L63" s="24"/>
    </row>
    <row r="64" spans="1:12">
      <c r="A64" s="12"/>
      <c r="B64" s="148" t="s">
        <v>1584</v>
      </c>
      <c r="C64" s="24">
        <v>3272.94</v>
      </c>
      <c r="D64" s="24">
        <v>6027.1909999999998</v>
      </c>
      <c r="E64" s="24">
        <v>3437.5828470000001</v>
      </c>
      <c r="F64" s="943">
        <v>18</v>
      </c>
      <c r="G64" s="944">
        <f t="shared" ref="G64:G70" si="6">(C64+D64+E64)/3*F64/100</f>
        <v>764.26283081999998</v>
      </c>
      <c r="H64" s="942">
        <f t="shared" ref="H64:H71" si="7">G64*12.5</f>
        <v>9553.2853852499993</v>
      </c>
      <c r="J64" s="24"/>
      <c r="K64" s="24"/>
      <c r="L64" s="24"/>
    </row>
    <row r="65" spans="1:15">
      <c r="A65" s="12"/>
      <c r="B65" s="148" t="s">
        <v>1585</v>
      </c>
      <c r="C65" s="24">
        <v>157.34299999999999</v>
      </c>
      <c r="D65" s="24">
        <v>30.866</v>
      </c>
      <c r="E65" s="24">
        <v>21.518380000000001</v>
      </c>
      <c r="F65" s="943">
        <v>12</v>
      </c>
      <c r="G65" s="944">
        <f t="shared" si="6"/>
        <v>8.3890951999999999</v>
      </c>
      <c r="H65" s="942">
        <f t="shared" si="7"/>
        <v>104.86368999999999</v>
      </c>
      <c r="J65" s="24"/>
      <c r="K65" s="24"/>
      <c r="L65" s="24"/>
      <c r="M65" s="61"/>
      <c r="N65" s="61"/>
      <c r="O65" s="61"/>
    </row>
    <row r="66" spans="1:15">
      <c r="A66" s="12"/>
      <c r="B66" s="148" t="s">
        <v>1586</v>
      </c>
      <c r="C66" s="24">
        <v>28857.8</v>
      </c>
      <c r="D66" s="24">
        <v>28002.812000000002</v>
      </c>
      <c r="E66" s="24">
        <v>29237.378776999998</v>
      </c>
      <c r="F66" s="943">
        <v>15</v>
      </c>
      <c r="G66" s="944">
        <f t="shared" si="6"/>
        <v>4304.8995388499998</v>
      </c>
      <c r="H66" s="942">
        <f t="shared" si="7"/>
        <v>53811.244235624996</v>
      </c>
      <c r="J66" s="24"/>
      <c r="K66" s="24"/>
      <c r="L66" s="24"/>
      <c r="M66" s="61"/>
      <c r="N66" s="61"/>
      <c r="O66" s="61"/>
    </row>
    <row r="67" spans="1:15">
      <c r="A67" s="12"/>
      <c r="B67" s="148" t="s">
        <v>1587</v>
      </c>
      <c r="C67" s="24">
        <v>15206.174000000001</v>
      </c>
      <c r="D67" s="24">
        <v>14736.232</v>
      </c>
      <c r="E67" s="24">
        <v>14058.556508</v>
      </c>
      <c r="F67" s="943">
        <v>12</v>
      </c>
      <c r="G67" s="944">
        <f t="shared" si="6"/>
        <v>1760.0385003200001</v>
      </c>
      <c r="H67" s="942">
        <f t="shared" si="7"/>
        <v>22000.481254000002</v>
      </c>
      <c r="J67" s="24"/>
      <c r="K67" s="24"/>
      <c r="L67" s="24"/>
      <c r="M67" s="61"/>
      <c r="N67" s="61"/>
      <c r="O67" s="61"/>
    </row>
    <row r="68" spans="1:15">
      <c r="A68" s="12"/>
      <c r="B68" s="148" t="s">
        <v>1588</v>
      </c>
      <c r="C68" s="24">
        <v>3050.4259999999999</v>
      </c>
      <c r="D68" s="24">
        <v>2364.3939999999998</v>
      </c>
      <c r="E68" s="24">
        <v>2400.0536619999998</v>
      </c>
      <c r="F68" s="943">
        <v>18</v>
      </c>
      <c r="G68" s="944">
        <f t="shared" si="6"/>
        <v>468.89241972000002</v>
      </c>
      <c r="H68" s="942">
        <f t="shared" si="7"/>
        <v>5861.1552465000004</v>
      </c>
      <c r="J68" s="24"/>
      <c r="K68" s="24"/>
      <c r="L68" s="24"/>
      <c r="M68" s="61"/>
      <c r="N68" s="61"/>
      <c r="O68" s="61"/>
    </row>
    <row r="69" spans="1:15">
      <c r="A69" s="12"/>
      <c r="B69" s="148" t="s">
        <v>1589</v>
      </c>
      <c r="C69" s="24">
        <v>-238.37200000000001</v>
      </c>
      <c r="D69" s="24">
        <v>180.995</v>
      </c>
      <c r="E69" s="24">
        <v>267.89317299999999</v>
      </c>
      <c r="F69" s="945">
        <v>15</v>
      </c>
      <c r="G69" s="944">
        <f t="shared" si="6"/>
        <v>10.525808649999998</v>
      </c>
      <c r="H69" s="942">
        <f t="shared" si="7"/>
        <v>131.57260812499999</v>
      </c>
      <c r="I69" s="24"/>
      <c r="J69" s="24"/>
      <c r="K69" s="24"/>
      <c r="L69" s="24"/>
      <c r="M69" s="61"/>
      <c r="N69" s="61"/>
      <c r="O69" s="61"/>
    </row>
    <row r="70" spans="1:15" ht="11.25" customHeight="1">
      <c r="A70" s="12"/>
      <c r="B70" s="148" t="s">
        <v>1590</v>
      </c>
      <c r="C70" s="24">
        <v>1896.3630000000001</v>
      </c>
      <c r="D70" s="24">
        <v>1644.635</v>
      </c>
      <c r="E70" s="24">
        <v>2013.5997199999999</v>
      </c>
      <c r="F70" s="946">
        <v>12</v>
      </c>
      <c r="G70" s="947">
        <f t="shared" si="6"/>
        <v>222.18390879999998</v>
      </c>
      <c r="H70" s="942">
        <f t="shared" si="7"/>
        <v>2777.2988599999999</v>
      </c>
      <c r="I70" s="24"/>
      <c r="K70" s="24"/>
      <c r="L70" s="24"/>
      <c r="M70" s="61"/>
      <c r="N70" s="61"/>
      <c r="O70" s="61"/>
    </row>
    <row r="71" spans="1:15" ht="11.25" customHeight="1">
      <c r="A71" s="12"/>
      <c r="B71" s="648" t="s">
        <v>1591</v>
      </c>
      <c r="C71" s="948">
        <v>53711.150999999991</v>
      </c>
      <c r="D71" s="948">
        <v>54617.86</v>
      </c>
      <c r="E71" s="948">
        <v>53818.435481999993</v>
      </c>
      <c r="F71" s="949">
        <v>14.561664962390324</v>
      </c>
      <c r="G71" s="950">
        <f>SUM(G63:G70)</f>
        <v>7870.4559672599989</v>
      </c>
      <c r="H71" s="951">
        <f t="shared" si="7"/>
        <v>98380.69959074998</v>
      </c>
      <c r="I71" s="24"/>
      <c r="K71" s="24"/>
      <c r="L71" s="24"/>
      <c r="M71" s="61"/>
      <c r="N71" s="61"/>
      <c r="O71" s="61"/>
    </row>
    <row r="72" spans="1:15" ht="11.25" customHeight="1">
      <c r="A72" s="12"/>
      <c r="B72" s="648"/>
      <c r="C72" s="948"/>
      <c r="D72" s="948"/>
      <c r="E72" s="948"/>
      <c r="F72" s="952"/>
      <c r="G72" s="948"/>
      <c r="I72" s="24"/>
      <c r="J72" s="24"/>
      <c r="K72" s="24"/>
      <c r="L72" s="24"/>
      <c r="M72" s="61"/>
      <c r="N72" s="61"/>
      <c r="O72" s="61"/>
    </row>
    <row r="73" spans="1:15" s="937" customFormat="1">
      <c r="A73" s="27"/>
      <c r="B73" s="12"/>
      <c r="C73" s="24"/>
      <c r="D73" s="24"/>
      <c r="E73" s="24"/>
      <c r="F73" s="2"/>
      <c r="G73" s="24"/>
      <c r="H73" s="12"/>
      <c r="M73" s="61"/>
      <c r="N73" s="61"/>
      <c r="O73" s="61"/>
    </row>
    <row r="74" spans="1:15" ht="9.75" customHeight="1">
      <c r="A74" s="12"/>
      <c r="B74" s="39" t="s">
        <v>103</v>
      </c>
      <c r="F74" s="2"/>
      <c r="G74" s="22"/>
      <c r="H74" s="22" t="s">
        <v>873</v>
      </c>
    </row>
    <row r="75" spans="1:15">
      <c r="A75" s="12"/>
      <c r="B75" s="1386" t="s">
        <v>802</v>
      </c>
      <c r="C75" s="1290" t="s">
        <v>522</v>
      </c>
      <c r="D75" s="1290" t="s">
        <v>392</v>
      </c>
      <c r="E75" s="1290" t="s">
        <v>393</v>
      </c>
      <c r="F75" s="1292"/>
      <c r="G75" s="1291" t="s">
        <v>523</v>
      </c>
      <c r="H75" s="1290" t="s">
        <v>524</v>
      </c>
    </row>
    <row r="76" spans="1:15">
      <c r="A76" s="12"/>
      <c r="C76" s="2016" t="s">
        <v>1577</v>
      </c>
      <c r="D76" s="2016"/>
      <c r="E76" s="2016"/>
      <c r="F76" s="470" t="s">
        <v>1578</v>
      </c>
      <c r="G76" s="37" t="s">
        <v>33</v>
      </c>
      <c r="H76" s="37" t="s">
        <v>314</v>
      </c>
    </row>
    <row r="77" spans="1:15">
      <c r="A77" s="12"/>
      <c r="B77" s="151" t="s">
        <v>274</v>
      </c>
      <c r="C77" s="938" t="s">
        <v>1579</v>
      </c>
      <c r="D77" s="938" t="s">
        <v>1580</v>
      </c>
      <c r="E77" s="938" t="s">
        <v>1581</v>
      </c>
      <c r="F77" s="953" t="s">
        <v>1013</v>
      </c>
      <c r="G77" s="938" t="s">
        <v>1321</v>
      </c>
      <c r="H77" s="939" t="s">
        <v>1060</v>
      </c>
      <c r="J77" s="24"/>
      <c r="K77" s="24"/>
      <c r="L77" s="24"/>
    </row>
    <row r="78" spans="1:15" ht="15" customHeight="1">
      <c r="A78" s="12"/>
      <c r="B78" s="940" t="s">
        <v>1582</v>
      </c>
      <c r="C78" s="941"/>
      <c r="D78" s="941"/>
      <c r="E78" s="941"/>
      <c r="F78" s="954"/>
      <c r="G78" s="941"/>
      <c r="H78" s="942"/>
      <c r="J78" s="24"/>
      <c r="K78" s="24"/>
      <c r="L78" s="24"/>
    </row>
    <row r="79" spans="1:15">
      <c r="A79" s="12"/>
      <c r="B79" s="148" t="s">
        <v>1583</v>
      </c>
      <c r="C79" s="24">
        <v>1332.694</v>
      </c>
      <c r="D79" s="24">
        <v>1390.278</v>
      </c>
      <c r="E79" s="24">
        <v>2112.3519999999999</v>
      </c>
      <c r="F79" s="945">
        <v>18</v>
      </c>
      <c r="G79" s="944">
        <f>(C79+D79+E79)/3*F79/100</f>
        <v>290.11943999999994</v>
      </c>
      <c r="H79" s="942">
        <f>G79*12.5</f>
        <v>3626.4929999999995</v>
      </c>
      <c r="J79" s="24"/>
      <c r="K79" s="24"/>
      <c r="L79" s="24"/>
    </row>
    <row r="80" spans="1:15">
      <c r="A80" s="12"/>
      <c r="B80" s="148" t="s">
        <v>1584</v>
      </c>
      <c r="C80" s="24">
        <v>2562.373</v>
      </c>
      <c r="D80" s="24">
        <v>5178.9840000000004</v>
      </c>
      <c r="E80" s="24">
        <v>3193.8679999999999</v>
      </c>
      <c r="F80" s="945">
        <v>18</v>
      </c>
      <c r="G80" s="944">
        <f t="shared" ref="G80:G86" si="8">(C80+D80+E80)/3*F80/100</f>
        <v>656.11350000000004</v>
      </c>
      <c r="H80" s="942">
        <f t="shared" ref="H80:H87" si="9">G80*12.5</f>
        <v>8201.4187500000007</v>
      </c>
      <c r="J80" s="24"/>
      <c r="K80" s="24"/>
      <c r="L80" s="24"/>
    </row>
    <row r="81" spans="1:12">
      <c r="A81" s="12"/>
      <c r="B81" s="148" t="s">
        <v>1585</v>
      </c>
      <c r="C81" s="24">
        <v>152.733</v>
      </c>
      <c r="D81" s="24">
        <v>30.866</v>
      </c>
      <c r="E81" s="24">
        <v>21.518000000000001</v>
      </c>
      <c r="F81" s="945">
        <v>12</v>
      </c>
      <c r="G81" s="944">
        <f t="shared" si="8"/>
        <v>8.2046799999999998</v>
      </c>
      <c r="H81" s="942">
        <f t="shared" si="9"/>
        <v>102.5585</v>
      </c>
      <c r="J81" s="24"/>
      <c r="K81" s="24"/>
      <c r="L81" s="24"/>
    </row>
    <row r="82" spans="1:12">
      <c r="A82" s="12"/>
      <c r="B82" s="148" t="s">
        <v>1586</v>
      </c>
      <c r="C82" s="24">
        <v>27401.467000000001</v>
      </c>
      <c r="D82" s="24">
        <v>28901.598999999998</v>
      </c>
      <c r="E82" s="24">
        <v>31751.807000000001</v>
      </c>
      <c r="F82" s="945">
        <v>15</v>
      </c>
      <c r="G82" s="944">
        <f t="shared" si="8"/>
        <v>4402.7436499999994</v>
      </c>
      <c r="H82" s="942">
        <f t="shared" si="9"/>
        <v>55034.295624999992</v>
      </c>
      <c r="J82" s="24"/>
      <c r="K82" s="24"/>
      <c r="L82" s="24"/>
    </row>
    <row r="83" spans="1:12">
      <c r="A83" s="12"/>
      <c r="B83" s="148" t="s">
        <v>1587</v>
      </c>
      <c r="C83" s="24">
        <v>6496.9179999999997</v>
      </c>
      <c r="D83" s="24">
        <v>4201.4560000000001</v>
      </c>
      <c r="E83" s="24">
        <v>4173.1840000000002</v>
      </c>
      <c r="F83" s="945">
        <v>12</v>
      </c>
      <c r="G83" s="944">
        <f t="shared" si="8"/>
        <v>594.86232000000007</v>
      </c>
      <c r="H83" s="942">
        <f t="shared" si="9"/>
        <v>7435.7790000000005</v>
      </c>
      <c r="J83" s="24"/>
      <c r="K83" s="24"/>
      <c r="L83" s="24"/>
    </row>
    <row r="84" spans="1:12">
      <c r="A84" s="12"/>
      <c r="B84" s="148" t="s">
        <v>1588</v>
      </c>
      <c r="C84" s="24">
        <v>2712.8330000000001</v>
      </c>
      <c r="D84" s="24">
        <v>1948.5540000000001</v>
      </c>
      <c r="E84" s="24">
        <v>1949.79</v>
      </c>
      <c r="F84" s="945">
        <v>18</v>
      </c>
      <c r="G84" s="944">
        <f t="shared" si="8"/>
        <v>396.67061999999999</v>
      </c>
      <c r="H84" s="942">
        <f t="shared" si="9"/>
        <v>4958.3827499999998</v>
      </c>
      <c r="J84" s="24"/>
      <c r="K84" s="24"/>
      <c r="L84" s="24"/>
    </row>
    <row r="85" spans="1:12">
      <c r="A85" s="12"/>
      <c r="B85" s="148" t="s">
        <v>1589</v>
      </c>
      <c r="C85" s="24">
        <v>191.405</v>
      </c>
      <c r="D85" s="24">
        <v>201.964</v>
      </c>
      <c r="E85" s="24">
        <v>297.97300000000001</v>
      </c>
      <c r="F85" s="945">
        <v>15</v>
      </c>
      <c r="G85" s="944">
        <f t="shared" si="8"/>
        <v>34.567100000000003</v>
      </c>
      <c r="H85" s="942">
        <f t="shared" si="9"/>
        <v>432.08875000000006</v>
      </c>
      <c r="J85" s="24"/>
      <c r="K85" s="24"/>
      <c r="L85" s="24"/>
    </row>
    <row r="86" spans="1:12" ht="11.25" customHeight="1">
      <c r="A86" s="12"/>
      <c r="B86" s="148" t="s">
        <v>1590</v>
      </c>
      <c r="C86" s="24">
        <v>131.89699999999999</v>
      </c>
      <c r="D86" s="24">
        <v>138.96799999999999</v>
      </c>
      <c r="E86" s="24">
        <v>169.68899999999999</v>
      </c>
      <c r="F86" s="946">
        <v>12</v>
      </c>
      <c r="G86" s="947">
        <f t="shared" si="8"/>
        <v>17.622159999999997</v>
      </c>
      <c r="H86" s="942">
        <f t="shared" si="9"/>
        <v>220.27699999999996</v>
      </c>
      <c r="J86" s="24"/>
      <c r="L86" s="24"/>
    </row>
    <row r="87" spans="1:12" ht="11.25" customHeight="1">
      <c r="A87" s="12"/>
      <c r="B87" s="955" t="s">
        <v>1591</v>
      </c>
      <c r="C87" s="956">
        <f>SUM(C79:C86)</f>
        <v>40982.319999999992</v>
      </c>
      <c r="D87" s="956">
        <f t="shared" ref="D87:E87" si="10">SUM(D79:D86)</f>
        <v>41992.668999999994</v>
      </c>
      <c r="E87" s="956">
        <f t="shared" si="10"/>
        <v>43670.180999999997</v>
      </c>
      <c r="F87" s="949">
        <v>15.16260778835861</v>
      </c>
      <c r="G87" s="950">
        <f>SUM(G79:G86)</f>
        <v>6400.9034699999993</v>
      </c>
      <c r="H87" s="951">
        <f t="shared" si="9"/>
        <v>80011.293374999994</v>
      </c>
      <c r="J87" s="24"/>
      <c r="L87" s="24"/>
    </row>
    <row r="88" spans="1:12">
      <c r="A88" s="16"/>
      <c r="C88" s="24"/>
      <c r="D88" s="24"/>
      <c r="E88" s="24"/>
      <c r="G88" s="24"/>
    </row>
    <row r="89" spans="1:12" ht="9.75" customHeight="1">
      <c r="A89" s="12"/>
      <c r="C89" s="24"/>
      <c r="D89" s="24"/>
      <c r="E89" s="24"/>
      <c r="G89" s="24"/>
    </row>
    <row r="90" spans="1:12">
      <c r="A90" s="12"/>
      <c r="B90" s="39" t="s">
        <v>103</v>
      </c>
      <c r="G90" s="22"/>
      <c r="H90" s="22" t="s">
        <v>876</v>
      </c>
    </row>
    <row r="91" spans="1:12">
      <c r="A91" s="12"/>
      <c r="B91" s="1386" t="s">
        <v>802</v>
      </c>
      <c r="C91" s="1290" t="s">
        <v>522</v>
      </c>
      <c r="D91" s="1290" t="s">
        <v>392</v>
      </c>
      <c r="E91" s="1290" t="s">
        <v>393</v>
      </c>
      <c r="F91" s="1290"/>
      <c r="G91" s="1291" t="s">
        <v>523</v>
      </c>
      <c r="H91" s="1290" t="s">
        <v>524</v>
      </c>
    </row>
    <row r="92" spans="1:12">
      <c r="A92" s="12"/>
      <c r="C92" s="2016" t="s">
        <v>1577</v>
      </c>
      <c r="D92" s="2016"/>
      <c r="E92" s="2016"/>
      <c r="F92" s="37" t="s">
        <v>1578</v>
      </c>
      <c r="G92" s="37" t="s">
        <v>33</v>
      </c>
      <c r="H92" s="37" t="s">
        <v>314</v>
      </c>
      <c r="I92" s="24"/>
      <c r="J92" s="24"/>
      <c r="K92" s="24"/>
      <c r="L92" s="24"/>
    </row>
    <row r="93" spans="1:12">
      <c r="A93" s="12"/>
      <c r="B93" s="151" t="s">
        <v>274</v>
      </c>
      <c r="C93" s="938" t="s">
        <v>1579</v>
      </c>
      <c r="D93" s="938" t="s">
        <v>1580</v>
      </c>
      <c r="E93" s="938" t="s">
        <v>1581</v>
      </c>
      <c r="F93" s="938" t="s">
        <v>1013</v>
      </c>
      <c r="G93" s="938" t="s">
        <v>1321</v>
      </c>
      <c r="H93" s="939" t="s">
        <v>1060</v>
      </c>
      <c r="J93" s="24"/>
      <c r="K93" s="24"/>
      <c r="L93" s="24"/>
    </row>
    <row r="94" spans="1:12" ht="15" customHeight="1">
      <c r="A94" s="12"/>
      <c r="B94" s="940" t="s">
        <v>1582</v>
      </c>
      <c r="C94" s="941"/>
      <c r="D94" s="941"/>
      <c r="E94" s="941"/>
      <c r="F94" s="941"/>
      <c r="G94" s="941"/>
      <c r="H94" s="942"/>
      <c r="I94" s="24"/>
      <c r="J94" s="24"/>
      <c r="K94" s="24"/>
      <c r="L94" s="24"/>
    </row>
    <row r="95" spans="1:12">
      <c r="A95" s="12"/>
      <c r="B95" s="148" t="s">
        <v>1583</v>
      </c>
      <c r="C95" s="24"/>
      <c r="D95" s="24"/>
      <c r="E95" s="24"/>
      <c r="F95" s="943">
        <v>18</v>
      </c>
      <c r="G95" s="944"/>
      <c r="H95" s="942"/>
      <c r="J95" s="24"/>
      <c r="K95" s="24"/>
      <c r="L95" s="24"/>
    </row>
    <row r="96" spans="1:12">
      <c r="A96" s="12"/>
      <c r="B96" s="148" t="s">
        <v>1584</v>
      </c>
      <c r="C96" s="24"/>
      <c r="D96" s="24"/>
      <c r="E96" s="24"/>
      <c r="F96" s="943">
        <v>18</v>
      </c>
      <c r="G96" s="944"/>
      <c r="H96" s="942"/>
      <c r="J96" s="24"/>
      <c r="K96" s="24"/>
      <c r="L96" s="24"/>
    </row>
    <row r="97" spans="1:12">
      <c r="A97" s="12"/>
      <c r="B97" s="148" t="s">
        <v>1585</v>
      </c>
      <c r="C97" s="24"/>
      <c r="D97" s="24"/>
      <c r="E97" s="24"/>
      <c r="F97" s="943">
        <v>12</v>
      </c>
      <c r="G97" s="944"/>
      <c r="H97" s="942"/>
      <c r="J97" s="24"/>
      <c r="K97" s="24"/>
      <c r="L97" s="24"/>
    </row>
    <row r="98" spans="1:12">
      <c r="A98" s="12"/>
      <c r="B98" s="148" t="s">
        <v>1586</v>
      </c>
      <c r="C98" s="24"/>
      <c r="D98" s="24"/>
      <c r="E98" s="24"/>
      <c r="F98" s="943">
        <v>15</v>
      </c>
      <c r="G98" s="944"/>
      <c r="H98" s="942"/>
      <c r="J98" s="24"/>
      <c r="K98" s="24"/>
      <c r="L98" s="24"/>
    </row>
    <row r="99" spans="1:12">
      <c r="A99" s="12"/>
      <c r="B99" s="148" t="s">
        <v>1587</v>
      </c>
      <c r="C99" s="24">
        <v>5151.5607099999997</v>
      </c>
      <c r="D99" s="24">
        <v>6599.8830199999993</v>
      </c>
      <c r="E99" s="24">
        <v>5730.7971200000002</v>
      </c>
      <c r="F99" s="943">
        <v>12</v>
      </c>
      <c r="G99" s="944">
        <v>699.28963399999998</v>
      </c>
      <c r="H99" s="942">
        <v>8741.1204249999992</v>
      </c>
      <c r="J99" s="24"/>
      <c r="K99" s="24"/>
      <c r="L99" s="24"/>
    </row>
    <row r="100" spans="1:12">
      <c r="A100" s="12"/>
      <c r="B100" s="148" t="s">
        <v>1588</v>
      </c>
      <c r="C100" s="24"/>
      <c r="D100" s="24"/>
      <c r="E100" s="24"/>
      <c r="F100" s="943">
        <v>18</v>
      </c>
      <c r="G100" s="944"/>
      <c r="H100" s="942"/>
      <c r="I100" s="24"/>
      <c r="J100" s="24"/>
      <c r="K100" s="24"/>
      <c r="L100" s="24"/>
    </row>
    <row r="101" spans="1:12" ht="11.25" customHeight="1">
      <c r="A101" s="12"/>
      <c r="B101" s="148" t="s">
        <v>1589</v>
      </c>
      <c r="C101" s="24"/>
      <c r="D101" s="24"/>
      <c r="E101" s="24"/>
      <c r="F101" s="943">
        <v>15</v>
      </c>
      <c r="G101" s="944"/>
      <c r="H101" s="942"/>
      <c r="J101" s="24"/>
      <c r="L101" s="24"/>
    </row>
    <row r="102" spans="1:12" ht="11.25" customHeight="1">
      <c r="A102" s="12"/>
      <c r="B102" s="148" t="s">
        <v>1590</v>
      </c>
      <c r="C102" s="24"/>
      <c r="D102" s="24"/>
      <c r="E102" s="24"/>
      <c r="F102" s="957">
        <v>12</v>
      </c>
      <c r="G102" s="947"/>
      <c r="H102" s="942"/>
      <c r="J102" s="24"/>
      <c r="L102" s="24"/>
    </row>
    <row r="103" spans="1:12">
      <c r="A103" s="12"/>
      <c r="B103" s="955" t="s">
        <v>1591</v>
      </c>
      <c r="C103" s="958">
        <v>5151.5607099999997</v>
      </c>
      <c r="D103" s="958">
        <v>6599.8830199999993</v>
      </c>
      <c r="E103" s="958">
        <v>5730.7971200000002</v>
      </c>
      <c r="F103" s="949">
        <v>12.000000000000002</v>
      </c>
      <c r="G103" s="950">
        <f>SUM(G95:G102)</f>
        <v>699.28963399999998</v>
      </c>
      <c r="H103" s="951">
        <f t="shared" ref="H103" si="11">G103*12.5</f>
        <v>8741.1204249999992</v>
      </c>
      <c r="J103" s="24"/>
      <c r="L103" s="24"/>
    </row>
    <row r="104" spans="1:12" ht="11.25" customHeight="1"/>
    <row r="105" spans="1:12" ht="11.25" customHeight="1"/>
    <row r="106" spans="1:12" ht="11.25" customHeight="1"/>
    <row r="107" spans="1:12" ht="11.25" customHeight="1"/>
    <row r="108" spans="1:12" ht="11.25" customHeight="1"/>
    <row r="109" spans="1:12" ht="11.25" customHeight="1"/>
    <row r="110" spans="1:12" ht="11.25" customHeight="1"/>
    <row r="111" spans="1:12" ht="11.25" customHeight="1"/>
    <row r="112" spans="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sheetData>
  <sheetProtection formatCells="0" formatColumns="0" formatRows="0" insertColumns="0" insertRows="0" insertHyperlinks="0" deleteColumns="0" deleteRows="0" sort="0" autoFilter="0" pivotTables="0"/>
  <mergeCells count="8">
    <mergeCell ref="C76:E76"/>
    <mergeCell ref="C92:E92"/>
    <mergeCell ref="B3:H3"/>
    <mergeCell ref="B7:H7"/>
    <mergeCell ref="C12:E12"/>
    <mergeCell ref="C28:E28"/>
    <mergeCell ref="C44:E44"/>
    <mergeCell ref="C60:E60"/>
  </mergeCells>
  <hyperlinks>
    <hyperlink ref="B3" location="Contents!A1" display="Back to index page" xr:uid="{C4593DA3-8338-4ED6-89F0-54417E382707}"/>
    <hyperlink ref="B3:H3" location="CONTENTS!A1" display="Back to contents page" xr:uid="{B118091C-DF78-461A-8A89-55AC6C5310E5}"/>
  </hyperlinks>
  <pageMargins left="0.23622047244094491" right="0.23622047244094491" top="0.74803149606299213" bottom="0.74803149606299213" header="0.31496062992125984" footer="0.31496062992125984"/>
  <pageSetup paperSize="9" scale="6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4F3-9B3C-4156-85BC-0D1AF5EA69E1}">
  <sheetPr codeName="Sheet22">
    <tabColor rgb="FF007272"/>
  </sheetPr>
  <dimension ref="B1:L50"/>
  <sheetViews>
    <sheetView showGridLines="0" showRowColHeaders="0" zoomScaleNormal="100" workbookViewId="0"/>
  </sheetViews>
  <sheetFormatPr baseColWidth="10" defaultColWidth="11.42578125" defaultRowHeight="11.25"/>
  <cols>
    <col min="1" max="1" width="2.7109375" style="31" customWidth="1"/>
    <col min="2" max="2" width="4.85546875" style="31" customWidth="1"/>
    <col min="3" max="3" width="96.28515625" style="31" customWidth="1"/>
    <col min="4" max="8" width="16.28515625" style="31" customWidth="1"/>
    <col min="9" max="16384" width="11.42578125" style="31"/>
  </cols>
  <sheetData>
    <row r="1" spans="2:12" s="10" customFormat="1" ht="11.25" customHeight="1">
      <c r="B1" s="7"/>
      <c r="C1" s="7"/>
      <c r="D1" s="8"/>
      <c r="E1" s="8"/>
      <c r="F1" s="8"/>
      <c r="G1" s="8"/>
      <c r="H1" s="9"/>
    </row>
    <row r="2" spans="2:12" s="10" customFormat="1" ht="5.25" customHeight="1">
      <c r="B2" s="7"/>
      <c r="C2" s="7"/>
      <c r="D2" s="8"/>
      <c r="E2" s="8"/>
      <c r="F2" s="8"/>
      <c r="G2" s="8"/>
      <c r="H2" s="9"/>
    </row>
    <row r="3" spans="2:12" s="12" customFormat="1" ht="12.75" customHeight="1">
      <c r="B3" s="1840" t="s">
        <v>269</v>
      </c>
      <c r="C3" s="1840"/>
      <c r="D3" s="1840"/>
      <c r="E3" s="1840"/>
      <c r="F3" s="1840"/>
      <c r="G3" s="1840"/>
      <c r="H3" s="1840"/>
    </row>
    <row r="4" spans="2:12" s="10" customFormat="1" ht="5.25" customHeight="1">
      <c r="B4" s="7"/>
      <c r="C4" s="7"/>
      <c r="D4" s="8"/>
      <c r="E4" s="8"/>
      <c r="F4" s="8"/>
      <c r="G4" s="8"/>
      <c r="H4" s="9"/>
      <c r="J4" s="7"/>
      <c r="K4" s="7"/>
    </row>
    <row r="5" spans="2:12" s="6" customFormat="1" ht="15.75">
      <c r="B5" s="1820" t="s">
        <v>464</v>
      </c>
    </row>
    <row r="6" spans="2:12" s="6" customFormat="1" ht="11.25" customHeight="1">
      <c r="B6" s="14"/>
    </row>
    <row r="7" spans="2:12" s="6" customFormat="1" ht="22.5" customHeight="1">
      <c r="B7" s="1864" t="s">
        <v>1342</v>
      </c>
      <c r="C7" s="1867"/>
      <c r="D7" s="1867"/>
      <c r="E7" s="1867"/>
      <c r="F7" s="1867"/>
      <c r="G7" s="1867"/>
      <c r="H7" s="1867"/>
    </row>
    <row r="8" spans="2:12" s="6" customFormat="1" ht="11.25" customHeight="1">
      <c r="B8" s="313"/>
      <c r="C8" s="1202"/>
      <c r="D8" s="1202"/>
      <c r="E8" s="1202"/>
      <c r="F8" s="1202"/>
      <c r="G8" s="1202"/>
      <c r="H8" s="1202"/>
    </row>
    <row r="9" spans="2:12" s="6" customFormat="1" ht="11.25" customHeight="1">
      <c r="B9" s="2017"/>
      <c r="C9" s="2017"/>
      <c r="D9" s="2017"/>
      <c r="E9" s="2017"/>
      <c r="F9" s="2017"/>
      <c r="G9" s="2017"/>
      <c r="H9" s="2017"/>
    </row>
    <row r="10" spans="2:12" ht="11.25" customHeight="1">
      <c r="B10" s="1890" t="s">
        <v>274</v>
      </c>
      <c r="C10" s="1890"/>
      <c r="D10" s="315" t="s">
        <v>2111</v>
      </c>
      <c r="E10" s="315" t="s">
        <v>2107</v>
      </c>
      <c r="F10" s="315" t="s">
        <v>2074</v>
      </c>
      <c r="G10" s="315" t="s">
        <v>2075</v>
      </c>
      <c r="H10" s="315" t="s">
        <v>1934</v>
      </c>
    </row>
    <row r="11" spans="2:12" ht="11.25" customHeight="1">
      <c r="B11" s="473">
        <v>1</v>
      </c>
      <c r="C11" s="474" t="s">
        <v>465</v>
      </c>
      <c r="D11" s="465">
        <v>3588819.66045945</v>
      </c>
      <c r="E11" s="465">
        <v>3565993.9146972299</v>
      </c>
      <c r="F11" s="465">
        <v>3236430.5740029998</v>
      </c>
      <c r="G11" s="465">
        <v>3485388.4365400001</v>
      </c>
      <c r="H11" s="465">
        <v>3307806.6936710002</v>
      </c>
      <c r="L11" s="1079"/>
    </row>
    <row r="12" spans="2:12" ht="22.5" customHeight="1">
      <c r="B12" s="190">
        <v>2</v>
      </c>
      <c r="C12" s="321" t="s">
        <v>1928</v>
      </c>
      <c r="D12" s="112">
        <v>-308081.89503542997</v>
      </c>
      <c r="E12" s="112">
        <v>-325720.48830892902</v>
      </c>
      <c r="F12" s="112">
        <v>-322468.30924614897</v>
      </c>
      <c r="G12" s="112">
        <v>-315181.16348680598</v>
      </c>
      <c r="H12" s="112">
        <v>-328119.10409500601</v>
      </c>
      <c r="J12" s="1079"/>
      <c r="L12" s="1079"/>
    </row>
    <row r="13" spans="2:12" ht="11.25" customHeight="1">
      <c r="B13" s="414">
        <v>3</v>
      </c>
      <c r="C13" s="321" t="s">
        <v>1343</v>
      </c>
      <c r="D13" s="112"/>
      <c r="E13" s="112"/>
      <c r="F13" s="112"/>
      <c r="G13" s="112"/>
      <c r="H13" s="112"/>
      <c r="J13" s="1079"/>
      <c r="K13" s="263"/>
      <c r="L13" s="1079"/>
    </row>
    <row r="14" spans="2:12" ht="11.25" customHeight="1">
      <c r="B14" s="414">
        <v>4</v>
      </c>
      <c r="C14" s="321" t="s">
        <v>1344</v>
      </c>
      <c r="D14" s="112"/>
      <c r="E14" s="112"/>
      <c r="F14" s="112"/>
      <c r="G14" s="112"/>
      <c r="H14" s="112"/>
      <c r="J14" s="1079"/>
      <c r="L14" s="1079"/>
    </row>
    <row r="15" spans="2:12" ht="22.5" customHeight="1">
      <c r="B15" s="190">
        <v>5</v>
      </c>
      <c r="C15" s="321" t="s">
        <v>1929</v>
      </c>
      <c r="D15" s="112"/>
      <c r="E15" s="112"/>
      <c r="F15" s="112"/>
      <c r="G15" s="112"/>
      <c r="H15" s="112"/>
      <c r="J15" s="1079"/>
      <c r="L15" s="1079"/>
    </row>
    <row r="16" spans="2:12" ht="11.25" customHeight="1">
      <c r="B16" s="414">
        <v>6</v>
      </c>
      <c r="C16" s="321" t="s">
        <v>1345</v>
      </c>
      <c r="D16" s="112"/>
      <c r="E16" s="112"/>
      <c r="F16" s="112"/>
      <c r="G16" s="112"/>
      <c r="H16" s="112"/>
      <c r="J16" s="1079"/>
      <c r="L16" s="1079"/>
    </row>
    <row r="17" spans="2:12" ht="11.25" customHeight="1">
      <c r="B17" s="414">
        <v>7</v>
      </c>
      <c r="C17" s="321" t="s">
        <v>1346</v>
      </c>
      <c r="D17" s="112">
        <v>-36793.510999999999</v>
      </c>
      <c r="E17" s="112">
        <v>-32199.331012999999</v>
      </c>
      <c r="F17" s="112">
        <v>-30235.182000000001</v>
      </c>
      <c r="G17" s="112">
        <v>-28548.366000000002</v>
      </c>
      <c r="H17" s="112">
        <v>-28404.062943000001</v>
      </c>
      <c r="J17" s="1079"/>
      <c r="L17" s="1079"/>
    </row>
    <row r="18" spans="2:12" ht="11.25" customHeight="1">
      <c r="B18" s="414">
        <v>8</v>
      </c>
      <c r="C18" s="321" t="s">
        <v>466</v>
      </c>
      <c r="D18" s="112">
        <v>-119483.16772405199</v>
      </c>
      <c r="E18" s="112">
        <v>-88275.133295000007</v>
      </c>
      <c r="F18" s="112">
        <v>-43499.115215999998</v>
      </c>
      <c r="G18" s="112">
        <v>-74581.311014999999</v>
      </c>
      <c r="H18" s="112">
        <v>-54767</v>
      </c>
      <c r="J18" s="1079"/>
      <c r="L18" s="1079"/>
    </row>
    <row r="19" spans="2:12" ht="11.25" customHeight="1">
      <c r="B19" s="414">
        <v>9</v>
      </c>
      <c r="C19" s="321" t="s">
        <v>467</v>
      </c>
      <c r="D19" s="112">
        <v>2598.0843300000101</v>
      </c>
      <c r="E19" s="112">
        <v>1411.8486800000101</v>
      </c>
      <c r="F19" s="112">
        <v>1050.70129000001</v>
      </c>
      <c r="G19" s="112">
        <v>1416.9542139999901</v>
      </c>
      <c r="H19" s="112">
        <v>2014.5285019999999</v>
      </c>
      <c r="J19" s="1079"/>
      <c r="L19" s="1079"/>
    </row>
    <row r="20" spans="2:12" ht="11.25" customHeight="1">
      <c r="B20" s="414">
        <v>10</v>
      </c>
      <c r="C20" s="321" t="s">
        <v>468</v>
      </c>
      <c r="D20" s="112">
        <v>297434.54105399997</v>
      </c>
      <c r="E20" s="112">
        <v>292192.60284900002</v>
      </c>
      <c r="F20" s="112">
        <v>283650.75196000002</v>
      </c>
      <c r="G20" s="112">
        <v>292478.637269</v>
      </c>
      <c r="H20" s="112">
        <v>283510.34678399999</v>
      </c>
      <c r="J20" s="1079"/>
      <c r="L20" s="1079"/>
    </row>
    <row r="21" spans="2:12" ht="11.25" customHeight="1">
      <c r="B21" s="414">
        <v>11</v>
      </c>
      <c r="C21" s="321" t="s">
        <v>469</v>
      </c>
      <c r="D21" s="112">
        <v>-1771.913464</v>
      </c>
      <c r="E21" s="112">
        <v>-1707.125792</v>
      </c>
      <c r="F21" s="112">
        <v>-1585.4951619999999</v>
      </c>
      <c r="G21" s="112">
        <v>-1540.5943520000001</v>
      </c>
      <c r="H21" s="112">
        <v>-1644.550309</v>
      </c>
      <c r="J21" s="1079"/>
      <c r="L21" s="1079"/>
    </row>
    <row r="22" spans="2:12" ht="11.25" customHeight="1">
      <c r="B22" s="190" t="s">
        <v>420</v>
      </c>
      <c r="C22" s="321" t="s">
        <v>1926</v>
      </c>
      <c r="D22" s="112"/>
      <c r="E22" s="112"/>
      <c r="F22" s="112"/>
      <c r="G22" s="112"/>
      <c r="H22" s="112"/>
      <c r="J22" s="1079"/>
      <c r="L22" s="1079"/>
    </row>
    <row r="23" spans="2:12" ht="11.25" customHeight="1">
      <c r="B23" s="190" t="s">
        <v>1347</v>
      </c>
      <c r="C23" s="321" t="s">
        <v>1927</v>
      </c>
      <c r="D23" s="112"/>
      <c r="E23" s="112"/>
      <c r="F23" s="112"/>
      <c r="G23" s="112"/>
      <c r="H23" s="112"/>
      <c r="J23" s="1079"/>
      <c r="L23" s="1079"/>
    </row>
    <row r="24" spans="2:12" ht="11.25" customHeight="1">
      <c r="B24" s="414">
        <v>12</v>
      </c>
      <c r="C24" s="321" t="s">
        <v>2142</v>
      </c>
      <c r="D24" s="112">
        <v>-45914.7723370167</v>
      </c>
      <c r="E24" s="112">
        <v>-47870.440009304803</v>
      </c>
      <c r="F24" s="112">
        <v>-65203.9254818517</v>
      </c>
      <c r="G24" s="112">
        <v>-90860.508145194995</v>
      </c>
      <c r="H24" s="112">
        <v>-64905</v>
      </c>
      <c r="J24" s="1609"/>
      <c r="K24" s="263"/>
      <c r="L24" s="1079"/>
    </row>
    <row r="25" spans="2:12" s="44" customFormat="1" ht="11.25" customHeight="1">
      <c r="B25" s="1014">
        <v>13</v>
      </c>
      <c r="C25" s="1015" t="s">
        <v>423</v>
      </c>
      <c r="D25" s="841">
        <v>3376807.0262829498</v>
      </c>
      <c r="E25" s="841">
        <v>3363825.8478080002</v>
      </c>
      <c r="F25" s="841">
        <v>3058140.000147</v>
      </c>
      <c r="G25" s="841">
        <v>3268572.0850240001</v>
      </c>
      <c r="H25" s="841">
        <v>3115491.994105</v>
      </c>
      <c r="J25" s="1609"/>
      <c r="L25" s="1080"/>
    </row>
    <row r="26" spans="2:12" s="44" customFormat="1" ht="6" customHeight="1">
      <c r="B26" s="1016"/>
      <c r="C26" s="415"/>
      <c r="D26" s="314"/>
      <c r="E26" s="314"/>
      <c r="F26" s="314"/>
      <c r="G26" s="314"/>
      <c r="H26" s="314"/>
      <c r="J26" s="1609"/>
      <c r="L26" s="1080"/>
    </row>
    <row r="27" spans="2:12" ht="11.25" customHeight="1">
      <c r="B27" s="503" t="s">
        <v>2061</v>
      </c>
      <c r="E27" s="3"/>
      <c r="F27" s="3"/>
      <c r="G27" s="3"/>
      <c r="H27" s="3"/>
    </row>
    <row r="28" spans="2:12">
      <c r="G28" s="748"/>
    </row>
    <row r="29" spans="2:12">
      <c r="F29" s="748"/>
    </row>
    <row r="30" spans="2:12">
      <c r="D30" s="1079"/>
      <c r="E30" s="1079"/>
      <c r="F30" s="1079"/>
      <c r="G30" s="1079"/>
      <c r="H30" s="1079"/>
    </row>
    <row r="31" spans="2:12">
      <c r="E31" s="748"/>
    </row>
    <row r="32" spans="2:12">
      <c r="D32" s="748"/>
      <c r="E32" s="748"/>
    </row>
    <row r="33" spans="6:7">
      <c r="F33" s="748"/>
    </row>
    <row r="35" spans="6:7">
      <c r="G35" s="748"/>
    </row>
    <row r="46" spans="6:7">
      <c r="F46" s="748"/>
    </row>
    <row r="47" spans="6:7">
      <c r="F47" s="748"/>
    </row>
    <row r="50" spans="5:5" ht="15">
      <c r="E50"/>
    </row>
  </sheetData>
  <mergeCells count="4">
    <mergeCell ref="B3:H3"/>
    <mergeCell ref="B10:C10"/>
    <mergeCell ref="B7:H7"/>
    <mergeCell ref="B9:H9"/>
  </mergeCells>
  <hyperlinks>
    <hyperlink ref="B3" location="Contents!A1" display="Back to index page" xr:uid="{01CBF9CF-2197-4CA4-818C-A45325950FCC}"/>
    <hyperlink ref="B3:H3" location="CONTENTS!A1" display="Back to contents page" xr:uid="{E5456FE6-5519-425D-A3C1-F432AF52A01F}"/>
    <hyperlink ref="E3" location="CONTENTS!A1" display="Back to contents page" xr:uid="{C0FC5774-00DF-43AB-ADA6-6083EC42A487}"/>
    <hyperlink ref="F3" location="CONTENTS!A1" display="Back to contents page" xr:uid="{47FA15EE-C1F5-497F-BCA5-85C51E27A358}"/>
  </hyperlinks>
  <pageMargins left="0.23622047244094491" right="0.23622047244094491" top="0.74803149606299213" bottom="0.74803149606299213" header="0.31496062992125984" footer="0.31496062992125984"/>
  <pageSetup paperSize="9" scale="62"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5E6B-860D-4CBE-B619-990A55906555}">
  <sheetPr codeName="Sheet23">
    <tabColor rgb="FF007272"/>
  </sheetPr>
  <dimension ref="A1:M80"/>
  <sheetViews>
    <sheetView showGridLines="0" showRowColHeaders="0" zoomScaleNormal="100" workbookViewId="0"/>
  </sheetViews>
  <sheetFormatPr baseColWidth="10" defaultColWidth="11.42578125" defaultRowHeight="11.25"/>
  <cols>
    <col min="1" max="1" width="2.7109375" style="19" customWidth="1"/>
    <col min="2" max="2" width="4.85546875" style="47" customWidth="1"/>
    <col min="3" max="3" width="120.42578125" style="12" customWidth="1"/>
    <col min="4" max="8" width="15.5703125" style="12" customWidth="1"/>
    <col min="9" max="9" width="13.85546875" style="12" customWidth="1"/>
    <col min="10" max="16384" width="11.42578125" style="12"/>
  </cols>
  <sheetData>
    <row r="1" spans="1:13" s="10" customFormat="1" ht="11.25" customHeight="1">
      <c r="A1" s="7"/>
      <c r="B1" s="7"/>
      <c r="C1" s="7"/>
      <c r="D1" s="8"/>
      <c r="E1" s="8"/>
      <c r="F1" s="9"/>
      <c r="G1" s="9"/>
      <c r="H1" s="9"/>
      <c r="I1" s="9"/>
      <c r="J1" s="9"/>
    </row>
    <row r="2" spans="1:13" s="10" customFormat="1" ht="5.25" customHeight="1">
      <c r="A2" s="7"/>
      <c r="B2" s="7"/>
      <c r="C2" s="7"/>
      <c r="D2" s="8"/>
      <c r="E2" s="8"/>
      <c r="F2" s="9"/>
      <c r="G2" s="9"/>
      <c r="H2" s="9"/>
      <c r="I2" s="9"/>
      <c r="J2" s="9"/>
    </row>
    <row r="3" spans="1:13" ht="12.75" customHeight="1">
      <c r="A3" s="11"/>
      <c r="B3" s="1840" t="s">
        <v>269</v>
      </c>
      <c r="C3" s="1840"/>
      <c r="D3" s="1840"/>
      <c r="E3" s="1840"/>
      <c r="F3" s="1840"/>
      <c r="G3" s="1840"/>
      <c r="H3" s="1840"/>
      <c r="I3" s="1840"/>
      <c r="J3" s="1840"/>
    </row>
    <row r="4" spans="1:13" s="10" customFormat="1" ht="5.25" customHeight="1">
      <c r="A4" s="7"/>
      <c r="B4" s="7"/>
      <c r="C4" s="7"/>
      <c r="D4" s="8"/>
      <c r="E4" s="8"/>
      <c r="F4" s="9"/>
      <c r="G4" s="9"/>
      <c r="H4" s="9"/>
      <c r="I4" s="9"/>
      <c r="J4" s="9"/>
      <c r="L4" s="7"/>
      <c r="M4" s="7"/>
    </row>
    <row r="5" spans="1:13" s="6" customFormat="1" ht="15.75" customHeight="1">
      <c r="A5" s="13"/>
      <c r="B5" s="1820" t="s">
        <v>471</v>
      </c>
    </row>
    <row r="6" spans="1:13" ht="11.25" customHeight="1">
      <c r="B6" s="264"/>
      <c r="C6" s="47"/>
      <c r="D6" s="47"/>
      <c r="E6" s="47"/>
      <c r="F6" s="47"/>
      <c r="G6" s="47"/>
      <c r="H6" s="47"/>
      <c r="I6" s="47"/>
      <c r="J6" s="47"/>
    </row>
    <row r="7" spans="1:13">
      <c r="B7" s="1841" t="s">
        <v>2277</v>
      </c>
      <c r="C7" s="1841"/>
      <c r="D7" s="1841"/>
      <c r="E7" s="1841"/>
      <c r="F7" s="1841"/>
      <c r="G7" s="1841"/>
      <c r="H7" s="1841"/>
      <c r="I7" s="47"/>
      <c r="J7" s="47"/>
    </row>
    <row r="8" spans="1:13" ht="11.25" customHeight="1">
      <c r="B8" s="1868" t="s">
        <v>2189</v>
      </c>
      <c r="C8" s="1868"/>
      <c r="D8" s="1868"/>
      <c r="E8" s="1868"/>
      <c r="F8" s="1868"/>
      <c r="G8" s="1868"/>
      <c r="H8" s="1868"/>
      <c r="I8" s="47"/>
      <c r="J8" s="47"/>
    </row>
    <row r="9" spans="1:13" ht="11.25" customHeight="1">
      <c r="A9" s="16"/>
      <c r="B9" s="2018" t="s">
        <v>472</v>
      </c>
      <c r="C9" s="2018"/>
      <c r="D9" s="2018"/>
      <c r="E9" s="2018"/>
    </row>
    <row r="10" spans="1:13" ht="11.25" customHeight="1">
      <c r="A10" s="16"/>
      <c r="B10" s="187"/>
      <c r="C10" s="187"/>
      <c r="D10" s="187"/>
      <c r="E10" s="187"/>
    </row>
    <row r="11" spans="1:13" ht="11.25" customHeight="1">
      <c r="A11" s="16"/>
      <c r="C11" s="340"/>
      <c r="D11" s="47"/>
      <c r="E11" s="47"/>
      <c r="G11" s="48"/>
      <c r="H11" s="48"/>
    </row>
    <row r="12" spans="1:13" ht="11.25" customHeight="1">
      <c r="A12" s="16"/>
      <c r="B12" s="2020" t="s">
        <v>274</v>
      </c>
      <c r="C12" s="1889"/>
      <c r="D12" s="315" t="s">
        <v>2111</v>
      </c>
      <c r="E12" s="315" t="s">
        <v>2107</v>
      </c>
      <c r="F12" s="125" t="s">
        <v>2074</v>
      </c>
      <c r="G12" s="1461" t="s">
        <v>2075</v>
      </c>
      <c r="H12" s="125" t="s">
        <v>1934</v>
      </c>
    </row>
    <row r="13" spans="1:13" ht="15" customHeight="1">
      <c r="A13" s="12"/>
      <c r="B13" s="2019" t="s">
        <v>473</v>
      </c>
      <c r="C13" s="2019"/>
      <c r="D13" s="2019"/>
      <c r="E13" s="2019"/>
      <c r="F13" s="2019"/>
      <c r="G13" s="2019"/>
      <c r="H13" s="2019"/>
    </row>
    <row r="14" spans="1:13" ht="11.25" customHeight="1">
      <c r="A14" s="12"/>
      <c r="B14" s="193">
        <v>1</v>
      </c>
      <c r="C14" s="322" t="s">
        <v>474</v>
      </c>
      <c r="D14" s="112">
        <v>2892085.55333</v>
      </c>
      <c r="E14" s="112">
        <v>2898415.5882740002</v>
      </c>
      <c r="F14" s="112">
        <v>2635711.9471140001</v>
      </c>
      <c r="G14" s="112">
        <v>2771533.529654</v>
      </c>
      <c r="H14" s="112">
        <v>2571637.9672360001</v>
      </c>
    </row>
    <row r="15" spans="1:13" ht="11.25" customHeight="1">
      <c r="A15" s="12"/>
      <c r="B15" s="193">
        <v>2</v>
      </c>
      <c r="C15" s="485" t="s">
        <v>1348</v>
      </c>
      <c r="D15" s="112"/>
      <c r="E15" s="112"/>
      <c r="F15" s="112"/>
      <c r="G15" s="112"/>
      <c r="H15" s="112">
        <v>47316.882319999997</v>
      </c>
    </row>
    <row r="16" spans="1:13" ht="11.25" customHeight="1">
      <c r="A16" s="12"/>
      <c r="B16" s="469">
        <v>3</v>
      </c>
      <c r="C16" s="485" t="s">
        <v>1349</v>
      </c>
      <c r="D16" s="112">
        <v>-31844.94584</v>
      </c>
      <c r="E16" s="112">
        <v>-32839.291360000003</v>
      </c>
      <c r="F16" s="112">
        <v>-45607.25995</v>
      </c>
      <c r="G16" s="112">
        <v>-71022.801846000002</v>
      </c>
      <c r="H16" s="112">
        <v>-45116.029221999997</v>
      </c>
    </row>
    <row r="17" spans="1:8" ht="11.25" customHeight="1">
      <c r="A17" s="12"/>
      <c r="B17" s="193">
        <v>4</v>
      </c>
      <c r="C17" s="485" t="s">
        <v>1350</v>
      </c>
      <c r="D17" s="112"/>
      <c r="E17" s="112"/>
      <c r="F17" s="112"/>
      <c r="G17" s="112"/>
      <c r="H17" s="112"/>
    </row>
    <row r="18" spans="1:8" ht="11.25" customHeight="1">
      <c r="A18" s="12"/>
      <c r="B18" s="469">
        <v>5</v>
      </c>
      <c r="C18" s="485" t="s">
        <v>475</v>
      </c>
      <c r="D18" s="112">
        <v>-1423.451186</v>
      </c>
      <c r="E18" s="112">
        <v>-1442.5408669999999</v>
      </c>
      <c r="F18" s="112">
        <v>-1423.2243539999999</v>
      </c>
      <c r="G18" s="112">
        <v>-1412.4515220000001</v>
      </c>
      <c r="H18" s="112">
        <v>-1340.4310720000001</v>
      </c>
    </row>
    <row r="19" spans="1:8" ht="11.25" customHeight="1">
      <c r="A19" s="12"/>
      <c r="B19" s="469">
        <v>6</v>
      </c>
      <c r="C19" s="319" t="s">
        <v>476</v>
      </c>
      <c r="D19" s="112">
        <v>-21534.049425000001</v>
      </c>
      <c r="E19" s="112">
        <v>-21811.849407999998</v>
      </c>
      <c r="F19" s="112">
        <v>-20790.511605</v>
      </c>
      <c r="G19" s="112">
        <v>-20922.656718999999</v>
      </c>
      <c r="H19" s="112">
        <v>-20998.924294</v>
      </c>
    </row>
    <row r="20" spans="1:8" s="39" customFormat="1" ht="11.25" customHeight="1">
      <c r="B20" s="488">
        <v>7</v>
      </c>
      <c r="C20" s="487" t="s">
        <v>477</v>
      </c>
      <c r="D20" s="484">
        <v>2837283.1068790001</v>
      </c>
      <c r="E20" s="484">
        <v>2842321.9066389999</v>
      </c>
      <c r="F20" s="484">
        <v>2567890.9512049998</v>
      </c>
      <c r="G20" s="484">
        <v>2678175.6195669998</v>
      </c>
      <c r="H20" s="484">
        <v>2551499.4649680001</v>
      </c>
    </row>
    <row r="21" spans="1:8" ht="15" customHeight="1">
      <c r="A21" s="12"/>
      <c r="B21" s="2022" t="s">
        <v>478</v>
      </c>
      <c r="C21" s="2022"/>
      <c r="D21" s="2022"/>
      <c r="E21" s="2022"/>
      <c r="F21" s="2022"/>
      <c r="G21" s="2022"/>
      <c r="H21" s="2022"/>
    </row>
    <row r="22" spans="1:8" ht="11.25" customHeight="1">
      <c r="A22" s="12"/>
      <c r="B22" s="469">
        <v>8</v>
      </c>
      <c r="C22" s="319" t="s">
        <v>479</v>
      </c>
      <c r="D22" s="112">
        <v>30353.899290000001</v>
      </c>
      <c r="E22" s="112">
        <v>28745.998169999999</v>
      </c>
      <c r="F22" s="112">
        <v>32834.036370000002</v>
      </c>
      <c r="G22" s="112">
        <v>81683.172286999994</v>
      </c>
      <c r="H22" s="112">
        <v>63223.967166000002</v>
      </c>
    </row>
    <row r="23" spans="1:8" ht="11.25" customHeight="1">
      <c r="A23" s="12"/>
      <c r="B23" s="469" t="s">
        <v>412</v>
      </c>
      <c r="C23" s="319" t="s">
        <v>1351</v>
      </c>
      <c r="D23" s="112">
        <v>199.43611340637599</v>
      </c>
      <c r="E23" s="112">
        <v>228.90100000000001</v>
      </c>
      <c r="F23" s="112">
        <v>111.247</v>
      </c>
      <c r="G23" s="112">
        <v>10.239806</v>
      </c>
      <c r="H23" s="112"/>
    </row>
    <row r="24" spans="1:8" ht="11.25" customHeight="1">
      <c r="A24" s="12"/>
      <c r="B24" s="469">
        <v>9</v>
      </c>
      <c r="C24" s="319" t="s">
        <v>480</v>
      </c>
      <c r="D24" s="112">
        <v>51758.557350000003</v>
      </c>
      <c r="E24" s="112">
        <v>54617.775549999998</v>
      </c>
      <c r="F24" s="112">
        <v>62004.693440000003</v>
      </c>
      <c r="G24" s="112">
        <v>81443.961668999997</v>
      </c>
      <c r="H24" s="112">
        <v>71590.009787999996</v>
      </c>
    </row>
    <row r="25" spans="1:8" ht="11.25" customHeight="1">
      <c r="A25" s="12"/>
      <c r="B25" s="469" t="s">
        <v>414</v>
      </c>
      <c r="C25" s="319" t="s">
        <v>481</v>
      </c>
      <c r="D25" s="112">
        <v>243.080537541534</v>
      </c>
      <c r="E25" s="112">
        <v>251.65199999999999</v>
      </c>
      <c r="F25" s="112">
        <v>226.44</v>
      </c>
      <c r="G25" s="112">
        <v>184.221777</v>
      </c>
      <c r="H25" s="112"/>
    </row>
    <row r="26" spans="1:8" ht="11.25" customHeight="1">
      <c r="A26" s="12"/>
      <c r="B26" s="469" t="s">
        <v>1352</v>
      </c>
      <c r="C26" s="319" t="s">
        <v>1353</v>
      </c>
      <c r="D26" s="112">
        <v>242.92435</v>
      </c>
      <c r="E26" s="112">
        <v>414.84535</v>
      </c>
      <c r="F26" s="112">
        <v>325.26024100000001</v>
      </c>
      <c r="G26" s="112">
        <v>137.49397500000001</v>
      </c>
      <c r="H26" s="112">
        <v>390.45630499999999</v>
      </c>
    </row>
    <row r="27" spans="1:8" ht="11.25" customHeight="1">
      <c r="A27" s="12"/>
      <c r="B27" s="469">
        <v>10</v>
      </c>
      <c r="C27" s="319" t="s">
        <v>1354</v>
      </c>
      <c r="D27" s="112"/>
      <c r="E27" s="112"/>
      <c r="F27" s="112"/>
      <c r="G27" s="112">
        <v>-35.477178000000002</v>
      </c>
      <c r="H27" s="112">
        <v>-168.347936</v>
      </c>
    </row>
    <row r="28" spans="1:8" ht="11.25" customHeight="1">
      <c r="A28" s="12"/>
      <c r="B28" s="469" t="s">
        <v>417</v>
      </c>
      <c r="C28" s="319" t="s">
        <v>1355</v>
      </c>
      <c r="D28" s="112"/>
      <c r="E28" s="112"/>
      <c r="F28" s="112"/>
      <c r="G28" s="112"/>
      <c r="H28" s="112"/>
    </row>
    <row r="29" spans="1:8" ht="11.25" customHeight="1">
      <c r="A29" s="12"/>
      <c r="B29" s="469" t="s">
        <v>1356</v>
      </c>
      <c r="C29" s="319" t="s">
        <v>1357</v>
      </c>
      <c r="D29" s="112"/>
      <c r="E29" s="112"/>
      <c r="F29" s="112"/>
      <c r="G29" s="112"/>
      <c r="H29" s="112"/>
    </row>
    <row r="30" spans="1:8" ht="11.25" customHeight="1">
      <c r="A30" s="12"/>
      <c r="B30" s="469">
        <v>11</v>
      </c>
      <c r="C30" s="319" t="s">
        <v>1358</v>
      </c>
      <c r="D30" s="112"/>
      <c r="E30" s="112"/>
      <c r="F30" s="112"/>
      <c r="G30" s="112"/>
      <c r="H30" s="112"/>
    </row>
    <row r="31" spans="1:8" ht="11.25" customHeight="1">
      <c r="A31" s="12"/>
      <c r="B31" s="469">
        <v>12</v>
      </c>
      <c r="C31" s="319" t="s">
        <v>1359</v>
      </c>
      <c r="D31" s="112"/>
      <c r="E31" s="112"/>
      <c r="F31" s="112"/>
      <c r="G31" s="112"/>
      <c r="H31" s="112"/>
    </row>
    <row r="32" spans="1:8" s="39" customFormat="1" ht="11.25" customHeight="1">
      <c r="B32" s="488">
        <v>13</v>
      </c>
      <c r="C32" s="487" t="s">
        <v>482</v>
      </c>
      <c r="D32" s="484">
        <v>82797.897640947893</v>
      </c>
      <c r="E32" s="484">
        <v>84259.172070000001</v>
      </c>
      <c r="F32" s="484">
        <v>95501.677051000006</v>
      </c>
      <c r="G32" s="484">
        <v>163423.61233599999</v>
      </c>
      <c r="H32" s="484">
        <v>135036.08532300001</v>
      </c>
    </row>
    <row r="33" spans="1:8" ht="15" customHeight="1">
      <c r="A33" s="12"/>
      <c r="B33" s="2022" t="s">
        <v>483</v>
      </c>
      <c r="C33" s="2022"/>
      <c r="D33" s="2022"/>
      <c r="E33" s="2022"/>
      <c r="F33" s="2022"/>
      <c r="G33" s="2022"/>
      <c r="H33" s="2022"/>
    </row>
    <row r="34" spans="1:8" ht="11.25" customHeight="1">
      <c r="A34" s="12"/>
      <c r="B34" s="469">
        <v>14</v>
      </c>
      <c r="C34" s="319" t="s">
        <v>484</v>
      </c>
      <c r="D34" s="112">
        <v>157200.81932000001</v>
      </c>
      <c r="E34" s="112">
        <v>144115.82026000001</v>
      </c>
      <c r="F34" s="112">
        <v>110437.56773</v>
      </c>
      <c r="G34" s="112">
        <v>133532.90557</v>
      </c>
      <c r="H34" s="112">
        <v>143865.73499900001</v>
      </c>
    </row>
    <row r="35" spans="1:8" ht="11.25" customHeight="1">
      <c r="A35" s="12"/>
      <c r="B35" s="469">
        <v>15</v>
      </c>
      <c r="C35" s="319" t="s">
        <v>485</v>
      </c>
      <c r="D35" s="112">
        <v>0</v>
      </c>
      <c r="E35" s="112">
        <v>0</v>
      </c>
      <c r="F35" s="112">
        <v>0</v>
      </c>
      <c r="G35" s="112">
        <v>0</v>
      </c>
      <c r="H35" s="112">
        <v>0</v>
      </c>
    </row>
    <row r="36" spans="1:8" ht="11.25" customHeight="1">
      <c r="A36" s="12"/>
      <c r="B36" s="469">
        <v>16</v>
      </c>
      <c r="C36" s="319" t="s">
        <v>486</v>
      </c>
      <c r="D36" s="112">
        <v>2598.0843300000001</v>
      </c>
      <c r="E36" s="112">
        <v>1411.8486800000001</v>
      </c>
      <c r="F36" s="112">
        <v>1050.70129</v>
      </c>
      <c r="G36" s="112">
        <v>1416.9542140000001</v>
      </c>
      <c r="H36" s="112">
        <v>2014.5285019999999</v>
      </c>
    </row>
    <row r="37" spans="1:8" ht="11.25" customHeight="1">
      <c r="A37" s="12"/>
      <c r="B37" s="469" t="s">
        <v>431</v>
      </c>
      <c r="C37" s="319" t="s">
        <v>1360</v>
      </c>
      <c r="D37" s="112"/>
      <c r="E37" s="112"/>
      <c r="F37" s="112"/>
      <c r="G37" s="112"/>
      <c r="H37" s="112"/>
    </row>
    <row r="38" spans="1:8" ht="11.25" customHeight="1">
      <c r="A38" s="12"/>
      <c r="B38" s="469">
        <v>17</v>
      </c>
      <c r="C38" s="319" t="s">
        <v>1361</v>
      </c>
      <c r="D38" s="112"/>
      <c r="E38" s="112"/>
      <c r="F38" s="112"/>
      <c r="G38" s="112"/>
      <c r="H38" s="112"/>
    </row>
    <row r="39" spans="1:8" ht="11.25" customHeight="1">
      <c r="A39" s="12"/>
      <c r="B39" s="469" t="s">
        <v>1362</v>
      </c>
      <c r="C39" s="319" t="s">
        <v>1363</v>
      </c>
      <c r="D39" s="112"/>
      <c r="E39" s="112"/>
      <c r="F39" s="112"/>
      <c r="G39" s="112"/>
      <c r="H39" s="112"/>
    </row>
    <row r="40" spans="1:8" s="39" customFormat="1" ht="11.25" customHeight="1">
      <c r="B40" s="488">
        <v>18</v>
      </c>
      <c r="C40" s="487" t="s">
        <v>487</v>
      </c>
      <c r="D40" s="484">
        <v>159798.90364999999</v>
      </c>
      <c r="E40" s="484">
        <v>145527.66894</v>
      </c>
      <c r="F40" s="484">
        <v>111488.26902000001</v>
      </c>
      <c r="G40" s="484">
        <v>134949.859784</v>
      </c>
      <c r="H40" s="484">
        <v>145880.26350100001</v>
      </c>
    </row>
    <row r="41" spans="1:8" ht="15" customHeight="1">
      <c r="A41" s="12"/>
      <c r="B41" s="2022" t="s">
        <v>488</v>
      </c>
      <c r="C41" s="2022"/>
      <c r="D41" s="2022"/>
      <c r="E41" s="2022"/>
      <c r="F41" s="2022"/>
      <c r="G41" s="2022"/>
      <c r="H41" s="2022"/>
    </row>
    <row r="42" spans="1:8" ht="11.25" customHeight="1">
      <c r="A42" s="12"/>
      <c r="B42" s="469">
        <v>19</v>
      </c>
      <c r="C42" s="319" t="s">
        <v>489</v>
      </c>
      <c r="D42" s="112">
        <v>846072.797229902</v>
      </c>
      <c r="E42" s="112">
        <v>823022.45751772204</v>
      </c>
      <c r="F42" s="112">
        <v>776080.79921500001</v>
      </c>
      <c r="G42" s="112">
        <v>824598.54680699995</v>
      </c>
      <c r="H42" s="112">
        <v>806719.29879999999</v>
      </c>
    </row>
    <row r="43" spans="1:8" ht="11.25" customHeight="1">
      <c r="A43" s="12"/>
      <c r="B43" s="469">
        <v>20</v>
      </c>
      <c r="C43" s="319" t="s">
        <v>490</v>
      </c>
      <c r="D43" s="112">
        <v>-548638.25617590197</v>
      </c>
      <c r="E43" s="112">
        <v>-530829.85466872202</v>
      </c>
      <c r="F43" s="112">
        <v>-492430.04725499998</v>
      </c>
      <c r="G43" s="112">
        <v>-532119.90953800001</v>
      </c>
      <c r="H43" s="112">
        <v>-523208.95248699997</v>
      </c>
    </row>
    <row r="44" spans="1:8" ht="11.25" customHeight="1">
      <c r="A44" s="12"/>
      <c r="B44" s="193">
        <v>21</v>
      </c>
      <c r="C44" s="319" t="s">
        <v>491</v>
      </c>
      <c r="D44" s="112">
        <v>-507.42294099999998</v>
      </c>
      <c r="E44" s="112">
        <v>-475.50268999999997</v>
      </c>
      <c r="F44" s="112">
        <v>-391.649089</v>
      </c>
      <c r="G44" s="112">
        <v>-455.64393200000001</v>
      </c>
      <c r="H44" s="112">
        <v>-434.166</v>
      </c>
    </row>
    <row r="45" spans="1:8" s="39" customFormat="1" ht="11.25" customHeight="1">
      <c r="B45" s="488">
        <v>22</v>
      </c>
      <c r="C45" s="487" t="s">
        <v>492</v>
      </c>
      <c r="D45" s="484">
        <v>296927.118113</v>
      </c>
      <c r="E45" s="484">
        <v>291717.10015900002</v>
      </c>
      <c r="F45" s="484">
        <v>283259.10287100001</v>
      </c>
      <c r="G45" s="484">
        <v>292022.99333700002</v>
      </c>
      <c r="H45" s="484">
        <v>283076.18031299999</v>
      </c>
    </row>
    <row r="46" spans="1:8" ht="15" customHeight="1">
      <c r="A46" s="12"/>
      <c r="B46" s="2022" t="s">
        <v>1364</v>
      </c>
      <c r="C46" s="2022"/>
      <c r="D46" s="2022"/>
      <c r="E46" s="2022"/>
      <c r="F46" s="2022"/>
      <c r="G46" s="2022"/>
      <c r="H46" s="2022"/>
    </row>
    <row r="47" spans="1:8" s="39" customFormat="1" ht="11.25" customHeight="1">
      <c r="B47" s="469" t="s">
        <v>457</v>
      </c>
      <c r="C47" s="228" t="s">
        <v>1365</v>
      </c>
      <c r="D47" s="314"/>
      <c r="E47" s="314"/>
      <c r="F47" s="314"/>
      <c r="G47" s="314"/>
      <c r="H47" s="314"/>
    </row>
    <row r="48" spans="1:8" s="39" customFormat="1" ht="11.25" customHeight="1">
      <c r="B48" s="469" t="s">
        <v>1366</v>
      </c>
      <c r="C48" s="228" t="s">
        <v>1367</v>
      </c>
      <c r="D48" s="314"/>
      <c r="E48" s="314"/>
      <c r="F48" s="314"/>
      <c r="G48" s="314"/>
      <c r="H48" s="314"/>
    </row>
    <row r="49" spans="1:11" s="39" customFormat="1" ht="11.25" customHeight="1">
      <c r="B49" s="469" t="s">
        <v>1368</v>
      </c>
      <c r="C49" s="228" t="s">
        <v>1369</v>
      </c>
      <c r="D49" s="314"/>
      <c r="E49" s="314"/>
      <c r="F49" s="314"/>
      <c r="G49" s="314"/>
      <c r="H49" s="314"/>
    </row>
    <row r="50" spans="1:11" s="39" customFormat="1" ht="11.25" customHeight="1">
      <c r="B50" s="469" t="s">
        <v>1370</v>
      </c>
      <c r="C50" s="319" t="s">
        <v>1371</v>
      </c>
      <c r="D50" s="314"/>
      <c r="E50" s="314"/>
      <c r="F50" s="314"/>
      <c r="G50" s="314"/>
      <c r="H50" s="314"/>
    </row>
    <row r="51" spans="1:11" s="39" customFormat="1" ht="11.25" customHeight="1">
      <c r="B51" s="469" t="s">
        <v>1372</v>
      </c>
      <c r="C51" s="319" t="s">
        <v>1373</v>
      </c>
      <c r="D51" s="314"/>
      <c r="E51" s="314"/>
      <c r="F51" s="314"/>
      <c r="G51" s="314"/>
      <c r="H51" s="314"/>
    </row>
    <row r="52" spans="1:11" s="39" customFormat="1" ht="11.25" customHeight="1">
      <c r="B52" s="469" t="s">
        <v>1374</v>
      </c>
      <c r="C52" s="319" t="s">
        <v>1375</v>
      </c>
      <c r="D52" s="314"/>
      <c r="E52" s="314"/>
      <c r="F52" s="314"/>
      <c r="G52" s="314"/>
      <c r="H52" s="314"/>
    </row>
    <row r="53" spans="1:11" s="39" customFormat="1" ht="11.25" customHeight="1">
      <c r="B53" s="469" t="s">
        <v>1376</v>
      </c>
      <c r="C53" s="319" t="s">
        <v>1377</v>
      </c>
      <c r="D53" s="314"/>
      <c r="E53" s="314"/>
      <c r="F53" s="314"/>
      <c r="G53" s="314"/>
      <c r="H53" s="314"/>
    </row>
    <row r="54" spans="1:11" s="39" customFormat="1" ht="11.25" customHeight="1">
      <c r="B54" s="469" t="s">
        <v>1378</v>
      </c>
      <c r="C54" s="319" t="s">
        <v>1379</v>
      </c>
      <c r="D54" s="314"/>
      <c r="E54" s="314"/>
      <c r="F54" s="314"/>
      <c r="G54" s="314"/>
      <c r="H54" s="314"/>
    </row>
    <row r="55" spans="1:11" s="39" customFormat="1" ht="11.25" customHeight="1">
      <c r="B55" s="469" t="s">
        <v>1380</v>
      </c>
      <c r="C55" s="319" t="s">
        <v>1381</v>
      </c>
      <c r="D55" s="314"/>
      <c r="E55" s="314"/>
      <c r="F55" s="314"/>
      <c r="G55" s="314"/>
      <c r="H55" s="314"/>
    </row>
    <row r="56" spans="1:11" s="39" customFormat="1" ht="11.25" customHeight="1">
      <c r="B56" s="469" t="s">
        <v>1382</v>
      </c>
      <c r="C56" s="319" t="s">
        <v>1383</v>
      </c>
      <c r="D56" s="314"/>
      <c r="E56" s="314"/>
      <c r="F56" s="314"/>
      <c r="G56" s="314"/>
      <c r="H56" s="314"/>
    </row>
    <row r="57" spans="1:11" s="39" customFormat="1" ht="11.25" customHeight="1">
      <c r="B57" s="488" t="s">
        <v>1384</v>
      </c>
      <c r="C57" s="487" t="s">
        <v>1385</v>
      </c>
      <c r="D57" s="484"/>
      <c r="E57" s="484"/>
      <c r="F57" s="484"/>
      <c r="G57" s="484"/>
      <c r="H57" s="484"/>
    </row>
    <row r="58" spans="1:11" ht="15" customHeight="1">
      <c r="A58" s="12"/>
      <c r="B58" s="2022" t="s">
        <v>493</v>
      </c>
      <c r="C58" s="2022"/>
      <c r="D58" s="2022"/>
      <c r="E58" s="2022"/>
      <c r="F58" s="2022"/>
      <c r="G58" s="2022"/>
      <c r="H58" s="2022"/>
    </row>
    <row r="59" spans="1:11" ht="11.25" customHeight="1">
      <c r="A59" s="12"/>
      <c r="B59" s="469">
        <v>23</v>
      </c>
      <c r="C59" s="319" t="s">
        <v>295</v>
      </c>
      <c r="D59" s="112">
        <v>213731.77323200001</v>
      </c>
      <c r="E59" s="112">
        <v>212597.74857600001</v>
      </c>
      <c r="F59" s="112">
        <v>208444.75820000001</v>
      </c>
      <c r="G59" s="112">
        <v>198489.57101799999</v>
      </c>
      <c r="H59" s="112">
        <v>194138.18646699999</v>
      </c>
    </row>
    <row r="60" spans="1:11" ht="11.25" customHeight="1">
      <c r="A60" s="12"/>
      <c r="B60" s="489">
        <v>24</v>
      </c>
      <c r="C60" s="490" t="s">
        <v>494</v>
      </c>
      <c r="D60" s="491">
        <v>3376807.0262829498</v>
      </c>
      <c r="E60" s="491">
        <v>3363825.8478080002</v>
      </c>
      <c r="F60" s="491">
        <v>3058140.000147</v>
      </c>
      <c r="G60" s="491">
        <v>3268572.0850240001</v>
      </c>
      <c r="H60" s="491">
        <v>3115491.994105</v>
      </c>
    </row>
    <row r="61" spans="1:11" ht="15" customHeight="1">
      <c r="A61" s="12"/>
      <c r="B61" s="2022" t="s">
        <v>167</v>
      </c>
      <c r="C61" s="2022"/>
      <c r="D61" s="2022"/>
      <c r="E61" s="2022"/>
      <c r="F61" s="2022"/>
      <c r="G61" s="2022"/>
      <c r="H61" s="2022"/>
    </row>
    <row r="62" spans="1:11" s="2" customFormat="1" ht="11.25" customHeight="1">
      <c r="B62" s="470">
        <v>25</v>
      </c>
      <c r="C62" s="471" t="s">
        <v>167</v>
      </c>
      <c r="D62" s="409">
        <v>6.3294044216458296</v>
      </c>
      <c r="E62" s="409">
        <v>6.32011757429526</v>
      </c>
      <c r="F62" s="409">
        <v>6.8160632995866903</v>
      </c>
      <c r="G62" s="409">
        <v>6.0726692223629701</v>
      </c>
      <c r="H62" s="409">
        <v>6.2313813302791301</v>
      </c>
      <c r="K62" s="472"/>
    </row>
    <row r="63" spans="1:11" s="2" customFormat="1" ht="11.25" customHeight="1">
      <c r="B63" s="470">
        <v>26</v>
      </c>
      <c r="C63" s="228" t="s">
        <v>495</v>
      </c>
      <c r="D63" s="1612">
        <v>3</v>
      </c>
      <c r="E63" s="409">
        <v>3</v>
      </c>
      <c r="F63" s="409">
        <v>3</v>
      </c>
      <c r="G63" s="409">
        <v>3</v>
      </c>
      <c r="H63" s="409">
        <v>3</v>
      </c>
      <c r="I63" s="1373"/>
      <c r="K63" s="472"/>
    </row>
    <row r="64" spans="1:11" s="2" customFormat="1" ht="11.25" customHeight="1">
      <c r="B64" s="470" t="s">
        <v>496</v>
      </c>
      <c r="C64" s="471" t="s">
        <v>497</v>
      </c>
      <c r="D64" s="409"/>
      <c r="E64" s="409"/>
      <c r="F64" s="409"/>
      <c r="G64" s="409"/>
      <c r="H64" s="409"/>
      <c r="K64" s="472"/>
    </row>
    <row r="65" spans="1:11" s="2" customFormat="1" ht="11.25" customHeight="1">
      <c r="B65" s="470" t="s">
        <v>498</v>
      </c>
      <c r="C65" s="615" t="s">
        <v>499</v>
      </c>
      <c r="D65" s="754"/>
      <c r="E65" s="754"/>
      <c r="F65" s="754"/>
      <c r="G65" s="754"/>
      <c r="H65" s="754"/>
      <c r="K65" s="472"/>
    </row>
    <row r="66" spans="1:11" s="2" customFormat="1" ht="11.25" customHeight="1">
      <c r="B66" s="470">
        <v>27</v>
      </c>
      <c r="C66" s="471" t="s">
        <v>500</v>
      </c>
      <c r="D66" s="409"/>
      <c r="E66" s="409"/>
      <c r="F66" s="409"/>
      <c r="G66" s="409"/>
      <c r="H66" s="409"/>
      <c r="K66" s="472"/>
    </row>
    <row r="67" spans="1:11" s="2" customFormat="1" ht="11.25" customHeight="1">
      <c r="B67" s="720" t="s">
        <v>501</v>
      </c>
      <c r="C67" s="719" t="s">
        <v>502</v>
      </c>
      <c r="D67" s="1613">
        <v>3</v>
      </c>
      <c r="E67" s="647">
        <v>3</v>
      </c>
      <c r="F67" s="647">
        <v>3</v>
      </c>
      <c r="G67" s="647">
        <v>3</v>
      </c>
      <c r="H67" s="647">
        <v>3</v>
      </c>
      <c r="K67" s="472"/>
    </row>
    <row r="68" spans="1:11" ht="15" customHeight="1">
      <c r="A68" s="12"/>
      <c r="B68" s="2021" t="s">
        <v>2043</v>
      </c>
      <c r="C68" s="2021"/>
      <c r="D68" s="2021"/>
      <c r="E68" s="2021"/>
      <c r="F68" s="2021"/>
      <c r="G68" s="2021"/>
      <c r="H68" s="2021"/>
    </row>
    <row r="69" spans="1:11" s="39" customFormat="1">
      <c r="B69" s="469">
        <v>28</v>
      </c>
      <c r="C69" s="228" t="s">
        <v>2044</v>
      </c>
      <c r="D69" s="112">
        <v>156044.897489</v>
      </c>
      <c r="E69" s="112">
        <v>136968.7316</v>
      </c>
      <c r="F69" s="112">
        <v>130736.29689899999</v>
      </c>
      <c r="G69" s="112">
        <v>129447.18839700001</v>
      </c>
      <c r="H69" s="112">
        <v>165145</v>
      </c>
    </row>
    <row r="70" spans="1:11" s="39" customFormat="1">
      <c r="B70" s="469">
        <v>29</v>
      </c>
      <c r="C70" s="228" t="s">
        <v>2045</v>
      </c>
      <c r="D70" s="112">
        <v>157200.81932000001</v>
      </c>
      <c r="E70" s="112">
        <v>144115.82026000001</v>
      </c>
      <c r="F70" s="112">
        <v>110437.56773</v>
      </c>
      <c r="G70" s="112">
        <v>133532.90557</v>
      </c>
      <c r="H70" s="112">
        <v>143865.73499900001</v>
      </c>
    </row>
    <row r="71" spans="1:11" s="39" customFormat="1" ht="25.5" customHeight="1">
      <c r="B71" s="193">
        <v>30</v>
      </c>
      <c r="C71" s="228" t="s">
        <v>2064</v>
      </c>
      <c r="D71" s="112">
        <v>3375651.1044519502</v>
      </c>
      <c r="E71" s="112">
        <v>3356678.7591479998</v>
      </c>
      <c r="F71" s="112">
        <v>3078438.7293159999</v>
      </c>
      <c r="G71" s="112">
        <v>3264486.3678509998</v>
      </c>
      <c r="H71" s="112">
        <v>3136771.259106</v>
      </c>
    </row>
    <row r="72" spans="1:11" s="39" customFormat="1" ht="22.5" customHeight="1">
      <c r="B72" s="193" t="s">
        <v>2046</v>
      </c>
      <c r="C72" s="319" t="s">
        <v>2065</v>
      </c>
      <c r="D72" s="112">
        <v>3375651.1044519502</v>
      </c>
      <c r="E72" s="112">
        <v>3356678.7591479998</v>
      </c>
      <c r="F72" s="112">
        <v>3078438.7293159999</v>
      </c>
      <c r="G72" s="112">
        <v>3264486.3678509998</v>
      </c>
      <c r="H72" s="112">
        <v>3136771.259106</v>
      </c>
    </row>
    <row r="73" spans="1:11" s="39" customFormat="1" ht="22.5" customHeight="1">
      <c r="B73" s="193">
        <v>31</v>
      </c>
      <c r="C73" s="319" t="s">
        <v>2066</v>
      </c>
      <c r="D73" s="409">
        <f>D59/D71*100</f>
        <v>6.3315717951455825</v>
      </c>
      <c r="E73" s="409">
        <f>E59/E71*100</f>
        <v>6.333574459474403</v>
      </c>
      <c r="F73" s="788">
        <f>F59/F71*100</f>
        <v>6.7711192759816425</v>
      </c>
      <c r="G73" s="788">
        <f>G59/G71*100</f>
        <v>6.0802695631614778</v>
      </c>
      <c r="H73" s="788">
        <f>H59/H71*100</f>
        <v>6.189108813829499</v>
      </c>
    </row>
    <row r="74" spans="1:11" s="39" customFormat="1" ht="22.5" customHeight="1">
      <c r="B74" s="608" t="s">
        <v>2047</v>
      </c>
      <c r="C74" s="490" t="s">
        <v>2067</v>
      </c>
      <c r="D74" s="647">
        <v>6.3315717951455825</v>
      </c>
      <c r="E74" s="647">
        <v>6.333574459474403</v>
      </c>
      <c r="F74" s="647">
        <v>6.7711192759816425</v>
      </c>
      <c r="G74" s="647">
        <v>6.0802695631614778</v>
      </c>
      <c r="H74" s="647">
        <v>6.189108813829499</v>
      </c>
    </row>
    <row r="76" spans="1:11">
      <c r="D76" s="18"/>
    </row>
    <row r="80" spans="1:11">
      <c r="E80" s="1558" t="s">
        <v>1247</v>
      </c>
    </row>
  </sheetData>
  <mergeCells count="13">
    <mergeCell ref="B68:H68"/>
    <mergeCell ref="B46:H46"/>
    <mergeCell ref="B58:H58"/>
    <mergeCell ref="B61:H61"/>
    <mergeCell ref="B21:H21"/>
    <mergeCell ref="B33:H33"/>
    <mergeCell ref="B41:H41"/>
    <mergeCell ref="B3:J3"/>
    <mergeCell ref="B7:H7"/>
    <mergeCell ref="B9:E9"/>
    <mergeCell ref="B13:H13"/>
    <mergeCell ref="B12:C12"/>
    <mergeCell ref="B8:H8"/>
  </mergeCells>
  <hyperlinks>
    <hyperlink ref="B3" location="Contents!A1" display="Back to index page" xr:uid="{BA803121-6B0A-436B-9BD9-4CA5A7267184}"/>
    <hyperlink ref="B3:J3" location="CONTENTS!A1" display="Back to contents page" xr:uid="{3BB20EF2-7555-416A-95F1-7520E75922D9}"/>
    <hyperlink ref="I3" location="CONTENTS!A1" display="Back to contents page" xr:uid="{FDA2D097-B62A-4D84-9750-476D7F3D1E65}"/>
    <hyperlink ref="H3" location="CONTENTS!A1" display="Back to contents page" xr:uid="{4943F9C9-1514-4C89-8CA4-E253B06D9828}"/>
  </hyperlinks>
  <pageMargins left="0.70866141732283472" right="0.70866141732283472" top="0.74803149606299213" bottom="0.74803149606299213" header="0.31496062992125984" footer="0.31496062992125984"/>
  <pageSetup paperSize="9" scale="57" orientation="landscape" r:id="rId1"/>
  <colBreaks count="1" manualBreakCount="1">
    <brk id="8"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BE96-1D1C-47FE-AD35-B36233CBFC9A}">
  <sheetPr codeName="Ark54">
    <tabColor rgb="FF007272"/>
  </sheetPr>
  <dimension ref="A1:L76"/>
  <sheetViews>
    <sheetView showGridLines="0" showRowColHeaders="0" zoomScaleNormal="100" workbookViewId="0"/>
  </sheetViews>
  <sheetFormatPr baseColWidth="10" defaultColWidth="11.42578125" defaultRowHeight="11.25"/>
  <cols>
    <col min="1" max="1" width="2.7109375" style="19" customWidth="1"/>
    <col min="2" max="2" width="4.85546875" style="47" customWidth="1"/>
    <col min="3" max="3" width="80.140625" style="12" customWidth="1"/>
    <col min="4" max="5" width="17.28515625" style="12" customWidth="1"/>
    <col min="6" max="6" width="13.5703125" style="12" customWidth="1"/>
    <col min="7" max="7" width="145" style="12" customWidth="1"/>
    <col min="8" max="16384" width="11.42578125" style="12"/>
  </cols>
  <sheetData>
    <row r="1" spans="1:12" s="19" customFormat="1" ht="11.25" customHeight="1">
      <c r="A1" s="12"/>
      <c r="B1" s="12"/>
      <c r="C1" s="12"/>
      <c r="D1" s="17"/>
      <c r="E1" s="17"/>
      <c r="F1" s="17"/>
      <c r="G1" s="20"/>
      <c r="H1" s="20"/>
      <c r="I1" s="20"/>
    </row>
    <row r="2" spans="1:12" s="19" customFormat="1" ht="5.25" customHeight="1">
      <c r="A2" s="12"/>
      <c r="B2" s="12"/>
      <c r="C2" s="12"/>
      <c r="D2" s="17"/>
      <c r="E2" s="17"/>
      <c r="F2" s="17"/>
      <c r="G2" s="20"/>
      <c r="H2" s="20"/>
      <c r="I2" s="20"/>
    </row>
    <row r="3" spans="1:12" ht="12.75" customHeight="1">
      <c r="A3" s="11"/>
      <c r="B3" s="1840" t="s">
        <v>269</v>
      </c>
      <c r="C3" s="2023"/>
      <c r="D3" s="318"/>
      <c r="E3" s="318"/>
      <c r="F3" s="318"/>
      <c r="G3" s="318"/>
      <c r="H3" s="318"/>
      <c r="I3" s="318"/>
    </row>
    <row r="4" spans="1:12" s="19" customFormat="1" ht="5.25" customHeight="1">
      <c r="A4" s="12"/>
      <c r="B4" s="12"/>
      <c r="C4" s="12"/>
      <c r="D4" s="17"/>
      <c r="E4" s="17"/>
      <c r="F4" s="17"/>
      <c r="G4" s="20"/>
      <c r="H4" s="20"/>
      <c r="I4" s="20"/>
      <c r="K4" s="12"/>
      <c r="L4" s="12"/>
    </row>
    <row r="5" spans="1:12" s="31" customFormat="1" ht="15.75" customHeight="1">
      <c r="A5" s="13"/>
      <c r="B5" s="1820" t="s">
        <v>503</v>
      </c>
    </row>
    <row r="6" spans="1:12" ht="11.25" customHeight="1">
      <c r="B6" s="264"/>
      <c r="C6" s="47"/>
      <c r="D6" s="47"/>
      <c r="E6" s="47"/>
      <c r="F6" s="47"/>
      <c r="G6" s="47"/>
      <c r="H6" s="47"/>
      <c r="I6" s="47"/>
    </row>
    <row r="7" spans="1:12" ht="11.25" customHeight="1">
      <c r="B7" s="1848" t="s">
        <v>504</v>
      </c>
      <c r="C7" s="1986"/>
      <c r="D7" s="1986"/>
      <c r="E7" s="1986"/>
      <c r="F7" s="227"/>
      <c r="G7" s="47"/>
      <c r="H7" s="47"/>
      <c r="I7" s="47"/>
    </row>
    <row r="8" spans="1:12" ht="11.25" customHeight="1">
      <c r="B8" s="319"/>
      <c r="C8" s="227"/>
      <c r="D8" s="227"/>
      <c r="E8" s="227"/>
      <c r="F8" s="227"/>
      <c r="G8" s="47"/>
      <c r="H8" s="47"/>
      <c r="I8" s="47"/>
    </row>
    <row r="9" spans="1:12" ht="11.25" customHeight="1">
      <c r="B9" s="319"/>
      <c r="C9" s="227"/>
      <c r="D9" s="227"/>
      <c r="E9" s="227"/>
      <c r="F9" s="227"/>
      <c r="G9" s="47"/>
      <c r="H9" s="47"/>
      <c r="I9" s="47"/>
    </row>
    <row r="10" spans="1:12" ht="11.25" customHeight="1">
      <c r="A10" s="16"/>
      <c r="B10" s="2024" t="s">
        <v>274</v>
      </c>
      <c r="C10" s="2025"/>
      <c r="D10" s="1460" t="s">
        <v>2111</v>
      </c>
      <c r="E10" s="1460" t="s">
        <v>2074</v>
      </c>
      <c r="F10" s="125"/>
      <c r="H10" s="264"/>
    </row>
    <row r="11" spans="1:12" ht="15" customHeight="1">
      <c r="A11" s="12"/>
      <c r="B11" s="1281" t="s">
        <v>505</v>
      </c>
      <c r="C11" s="47"/>
      <c r="D11" s="126"/>
      <c r="E11" s="126"/>
      <c r="F11" s="126"/>
    </row>
    <row r="12" spans="1:12" ht="11.25" customHeight="1">
      <c r="A12" s="12"/>
      <c r="B12" s="193" t="s">
        <v>506</v>
      </c>
      <c r="C12" s="1282" t="s">
        <v>507</v>
      </c>
      <c r="D12" s="112">
        <v>2858817.15630463</v>
      </c>
      <c r="E12" s="112">
        <v>2588681.4628102798</v>
      </c>
      <c r="F12" s="112"/>
      <c r="G12" s="1640"/>
    </row>
    <row r="13" spans="1:12" ht="11.25" customHeight="1">
      <c r="A13" s="12"/>
      <c r="B13" s="193" t="s">
        <v>1209</v>
      </c>
      <c r="C13" s="1217" t="s">
        <v>1386</v>
      </c>
      <c r="D13" s="226">
        <v>48781.480932999999</v>
      </c>
      <c r="E13" s="226">
        <v>47314.291415</v>
      </c>
      <c r="F13" s="112"/>
      <c r="G13" s="1641"/>
    </row>
    <row r="14" spans="1:12" ht="11.25" customHeight="1">
      <c r="A14" s="12"/>
      <c r="B14" s="193" t="s">
        <v>508</v>
      </c>
      <c r="C14" s="124" t="s">
        <v>509</v>
      </c>
      <c r="D14" s="112">
        <v>2810035.6753716301</v>
      </c>
      <c r="E14" s="112">
        <v>2541367.1713952799</v>
      </c>
      <c r="F14" s="112"/>
      <c r="G14" s="278"/>
    </row>
    <row r="15" spans="1:12" ht="11.25" customHeight="1">
      <c r="A15" s="12"/>
      <c r="B15" s="193" t="s">
        <v>1387</v>
      </c>
      <c r="C15" s="1214" t="s">
        <v>340</v>
      </c>
      <c r="D15" s="226">
        <v>46886.638557328297</v>
      </c>
      <c r="E15" s="226">
        <v>43887.887594748099</v>
      </c>
      <c r="F15" s="112"/>
      <c r="G15" s="1641"/>
      <c r="H15" s="31"/>
    </row>
    <row r="16" spans="1:12" ht="11.25" customHeight="1">
      <c r="A16" s="12"/>
      <c r="B16" s="193" t="s">
        <v>1388</v>
      </c>
      <c r="C16" s="763" t="s">
        <v>1389</v>
      </c>
      <c r="D16" s="226">
        <v>748808.92582888994</v>
      </c>
      <c r="E16" s="226">
        <v>550976.82860083599</v>
      </c>
      <c r="F16" s="112"/>
      <c r="G16" s="1641"/>
    </row>
    <row r="17" spans="1:12" ht="11.25" customHeight="1">
      <c r="A17" s="12"/>
      <c r="B17" s="193" t="s">
        <v>1390</v>
      </c>
      <c r="C17" s="763" t="s">
        <v>1930</v>
      </c>
      <c r="D17" s="226">
        <v>1984.21907045898</v>
      </c>
      <c r="E17" s="226">
        <v>2273.6867135935599</v>
      </c>
      <c r="F17" s="112"/>
      <c r="G17" s="1641"/>
    </row>
    <row r="18" spans="1:12" ht="11.25" customHeight="1">
      <c r="A18" s="12"/>
      <c r="B18" s="193" t="s">
        <v>510</v>
      </c>
      <c r="C18" s="1214" t="s">
        <v>334</v>
      </c>
      <c r="D18" s="226">
        <v>13492.6632222927</v>
      </c>
      <c r="E18" s="226">
        <v>13457.038628869699</v>
      </c>
      <c r="F18" s="112"/>
      <c r="G18" s="1641"/>
    </row>
    <row r="19" spans="1:12" ht="11.25" customHeight="1">
      <c r="A19" s="12"/>
      <c r="B19" s="193" t="s">
        <v>511</v>
      </c>
      <c r="C19" s="1214" t="s">
        <v>512</v>
      </c>
      <c r="D19" s="226">
        <v>943075.20610593003</v>
      </c>
      <c r="E19" s="226">
        <v>934035.78105883102</v>
      </c>
      <c r="F19" s="112"/>
      <c r="G19" s="1641"/>
    </row>
    <row r="20" spans="1:12" ht="11.25" customHeight="1">
      <c r="A20" s="12"/>
      <c r="B20" s="193" t="s">
        <v>513</v>
      </c>
      <c r="C20" s="1214" t="s">
        <v>325</v>
      </c>
      <c r="D20" s="226">
        <v>96376.925018983704</v>
      </c>
      <c r="E20" s="226">
        <v>94645.503966466902</v>
      </c>
      <c r="F20" s="112"/>
      <c r="G20" s="1641"/>
    </row>
    <row r="21" spans="1:12" ht="11.25" customHeight="1">
      <c r="A21" s="12"/>
      <c r="B21" s="193" t="s">
        <v>514</v>
      </c>
      <c r="C21" s="1214" t="s">
        <v>335</v>
      </c>
      <c r="D21" s="226">
        <v>899794.26674727898</v>
      </c>
      <c r="E21" s="226">
        <v>849919.90474654897</v>
      </c>
      <c r="F21" s="112"/>
      <c r="G21" s="1641"/>
    </row>
    <row r="22" spans="1:12" ht="11.25" customHeight="1">
      <c r="A22" s="12"/>
      <c r="B22" s="193" t="s">
        <v>515</v>
      </c>
      <c r="C22" s="1214" t="s">
        <v>338</v>
      </c>
      <c r="D22" s="226">
        <v>3287.5233408806498</v>
      </c>
      <c r="E22" s="226">
        <v>2793.2057316987002</v>
      </c>
      <c r="F22" s="112"/>
      <c r="G22" s="1641"/>
    </row>
    <row r="23" spans="1:12" ht="11.25" customHeight="1">
      <c r="A23" s="12"/>
      <c r="B23" s="608" t="s">
        <v>516</v>
      </c>
      <c r="C23" s="1215" t="s">
        <v>517</v>
      </c>
      <c r="D23" s="1216">
        <v>56329.307479584299</v>
      </c>
      <c r="E23" s="1216">
        <v>49377.334353685997</v>
      </c>
      <c r="F23" s="112"/>
      <c r="G23" s="1641"/>
    </row>
    <row r="24" spans="1:12" ht="11.25" customHeight="1">
      <c r="A24" s="12"/>
    </row>
    <row r="25" spans="1:12" ht="11.25" customHeight="1">
      <c r="A25" s="12"/>
      <c r="D25" s="18"/>
      <c r="E25" s="18"/>
    </row>
    <row r="26" spans="1:12">
      <c r="A26" s="12"/>
      <c r="D26" s="17"/>
    </row>
    <row r="27" spans="1:12">
      <c r="A27" s="12"/>
      <c r="D27" s="18"/>
    </row>
    <row r="28" spans="1:12">
      <c r="A28" s="12"/>
    </row>
    <row r="29" spans="1:12">
      <c r="A29" s="12"/>
      <c r="E29" s="18"/>
    </row>
    <row r="30" spans="1:12">
      <c r="A30" s="12"/>
    </row>
    <row r="31" spans="1:12" s="47" customFormat="1">
      <c r="A31" s="12"/>
      <c r="C31" s="12"/>
      <c r="D31" s="12"/>
      <c r="E31" s="12"/>
      <c r="F31" s="12"/>
      <c r="G31" s="12"/>
      <c r="H31" s="12"/>
      <c r="I31" s="12"/>
      <c r="J31" s="12"/>
      <c r="K31" s="12"/>
      <c r="L31" s="12"/>
    </row>
    <row r="32" spans="1:12" s="47" customFormat="1">
      <c r="A32" s="12"/>
      <c r="C32" s="12"/>
      <c r="D32" s="12"/>
      <c r="E32" s="12"/>
      <c r="F32" s="12"/>
      <c r="G32" s="12"/>
      <c r="H32" s="12"/>
      <c r="I32" s="12"/>
      <c r="J32" s="12"/>
      <c r="K32" s="12"/>
      <c r="L32" s="12"/>
    </row>
    <row r="33" spans="1:12" s="47" customFormat="1">
      <c r="A33" s="12"/>
      <c r="C33" s="12"/>
      <c r="D33" s="12"/>
      <c r="E33" s="12"/>
      <c r="F33" s="12"/>
      <c r="G33" s="12"/>
      <c r="H33" s="12"/>
      <c r="I33" s="12"/>
      <c r="J33" s="12"/>
      <c r="K33" s="12"/>
      <c r="L33" s="12"/>
    </row>
    <row r="34" spans="1:12" s="47" customFormat="1">
      <c r="A34" s="12"/>
      <c r="C34" s="12"/>
      <c r="D34" s="12"/>
      <c r="E34" s="12"/>
      <c r="F34" s="12"/>
      <c r="G34" s="12"/>
      <c r="H34" s="12"/>
      <c r="I34" s="12"/>
      <c r="J34" s="12"/>
      <c r="K34" s="12"/>
      <c r="L34" s="12"/>
    </row>
    <row r="35" spans="1:12" s="47" customFormat="1">
      <c r="A35" s="12"/>
      <c r="C35" s="12"/>
      <c r="D35" s="12"/>
      <c r="E35" s="12"/>
      <c r="F35" s="12"/>
      <c r="G35" s="12"/>
      <c r="H35" s="12"/>
      <c r="I35" s="12"/>
      <c r="J35" s="12"/>
      <c r="K35" s="12"/>
      <c r="L35" s="12"/>
    </row>
    <row r="36" spans="1:12" s="47" customFormat="1">
      <c r="A36" s="12"/>
      <c r="C36" s="12"/>
      <c r="D36" s="12"/>
      <c r="E36" s="12"/>
      <c r="F36" s="12"/>
      <c r="G36" s="12"/>
      <c r="H36" s="12"/>
      <c r="I36" s="12"/>
      <c r="J36" s="12"/>
      <c r="K36" s="12"/>
      <c r="L36" s="12"/>
    </row>
    <row r="37" spans="1:12" s="47" customFormat="1">
      <c r="A37" s="12"/>
      <c r="C37" s="12"/>
      <c r="D37" s="12"/>
      <c r="E37" s="12"/>
      <c r="F37" s="12"/>
      <c r="G37" s="12"/>
      <c r="H37" s="12"/>
      <c r="I37" s="12"/>
      <c r="J37" s="12"/>
      <c r="K37" s="12"/>
      <c r="L37" s="12"/>
    </row>
    <row r="38" spans="1:12" s="47" customFormat="1">
      <c r="A38" s="12"/>
      <c r="C38" s="12"/>
      <c r="D38" s="12"/>
      <c r="E38" s="12"/>
      <c r="F38" s="12"/>
      <c r="G38" s="12"/>
      <c r="H38" s="12"/>
      <c r="I38" s="12"/>
      <c r="J38" s="12"/>
      <c r="K38" s="12"/>
      <c r="L38" s="12"/>
    </row>
    <row r="39" spans="1:12" s="47" customFormat="1">
      <c r="A39" s="12"/>
      <c r="C39" s="12"/>
      <c r="D39" s="12"/>
      <c r="E39" s="12"/>
      <c r="F39" s="12"/>
      <c r="G39" s="12"/>
      <c r="H39" s="12"/>
      <c r="I39" s="12"/>
      <c r="J39" s="12"/>
      <c r="K39" s="12"/>
      <c r="L39" s="12"/>
    </row>
    <row r="40" spans="1:12" s="47" customFormat="1">
      <c r="A40" s="12"/>
      <c r="C40" s="12"/>
      <c r="D40" s="12"/>
      <c r="E40" s="12"/>
      <c r="F40" s="12"/>
      <c r="G40" s="12"/>
      <c r="H40" s="12"/>
      <c r="I40" s="12"/>
      <c r="J40" s="12"/>
      <c r="K40" s="12"/>
      <c r="L40" s="12"/>
    </row>
    <row r="41" spans="1:12" s="47" customFormat="1">
      <c r="A41" s="12"/>
      <c r="C41" s="12"/>
      <c r="D41" s="12"/>
      <c r="E41" s="12"/>
      <c r="F41" s="12"/>
      <c r="G41" s="12"/>
      <c r="H41" s="12"/>
      <c r="I41" s="12"/>
      <c r="J41" s="12"/>
      <c r="K41" s="12"/>
      <c r="L41" s="12"/>
    </row>
    <row r="42" spans="1:12" s="47" customFormat="1">
      <c r="A42" s="12"/>
      <c r="C42" s="12"/>
      <c r="D42" s="12"/>
      <c r="E42" s="12"/>
      <c r="F42" s="12"/>
      <c r="G42" s="12"/>
      <c r="H42" s="12"/>
      <c r="I42" s="12"/>
      <c r="J42" s="12"/>
      <c r="K42" s="12"/>
      <c r="L42" s="12"/>
    </row>
    <row r="43" spans="1:12" s="47" customFormat="1">
      <c r="A43" s="12"/>
      <c r="C43" s="12"/>
      <c r="D43" s="12"/>
      <c r="E43" s="12"/>
      <c r="F43" s="12"/>
      <c r="G43" s="12"/>
      <c r="H43" s="12"/>
      <c r="I43" s="12"/>
      <c r="J43" s="12"/>
      <c r="K43" s="12"/>
      <c r="L43" s="12"/>
    </row>
    <row r="44" spans="1:12" s="47" customFormat="1">
      <c r="A44" s="12"/>
      <c r="C44" s="12"/>
      <c r="D44" s="12"/>
      <c r="E44" s="12"/>
      <c r="F44" s="12"/>
      <c r="G44" s="12"/>
      <c r="H44" s="12"/>
      <c r="I44" s="12"/>
      <c r="J44" s="12"/>
      <c r="K44" s="12"/>
      <c r="L44" s="12"/>
    </row>
    <row r="45" spans="1:12" s="47" customFormat="1">
      <c r="A45" s="12"/>
      <c r="C45" s="12"/>
      <c r="D45" s="12"/>
      <c r="E45" s="12"/>
      <c r="F45" s="12"/>
      <c r="G45" s="12"/>
      <c r="H45" s="12"/>
      <c r="I45" s="12"/>
      <c r="J45" s="12"/>
      <c r="K45" s="12"/>
      <c r="L45" s="12"/>
    </row>
    <row r="46" spans="1:12" s="47" customFormat="1">
      <c r="A46" s="12"/>
      <c r="C46" s="12"/>
      <c r="D46" s="12"/>
      <c r="E46" s="12"/>
      <c r="F46" s="12"/>
      <c r="G46" s="12"/>
      <c r="H46" s="12"/>
      <c r="I46" s="12"/>
      <c r="J46" s="12"/>
      <c r="K46" s="12"/>
      <c r="L46" s="12"/>
    </row>
    <row r="47" spans="1:12" s="47" customFormat="1">
      <c r="A47" s="12"/>
      <c r="C47" s="12"/>
      <c r="D47" s="12"/>
      <c r="E47" s="12"/>
      <c r="F47" s="12"/>
      <c r="G47" s="12"/>
      <c r="H47" s="12"/>
      <c r="I47" s="12"/>
      <c r="J47" s="12"/>
      <c r="K47" s="12"/>
      <c r="L47" s="12"/>
    </row>
    <row r="48" spans="1:12" s="47" customFormat="1">
      <c r="A48" s="12"/>
      <c r="C48" s="12"/>
      <c r="D48" s="12"/>
      <c r="E48" s="12"/>
      <c r="F48" s="12"/>
      <c r="G48" s="12"/>
      <c r="H48" s="12"/>
      <c r="I48" s="12"/>
      <c r="J48" s="12"/>
      <c r="K48" s="12"/>
      <c r="L48" s="12"/>
    </row>
    <row r="55" spans="1:12" s="47" customFormat="1">
      <c r="A55" s="21"/>
      <c r="C55" s="12"/>
      <c r="D55" s="12"/>
      <c r="E55" s="12"/>
      <c r="F55" s="12"/>
      <c r="G55" s="12"/>
      <c r="H55" s="12"/>
      <c r="I55" s="12"/>
      <c r="J55" s="12"/>
      <c r="K55" s="12"/>
      <c r="L55" s="12"/>
    </row>
    <row r="56" spans="1:12" s="47" customFormat="1">
      <c r="A56" s="21"/>
      <c r="C56" s="12"/>
      <c r="D56" s="12"/>
      <c r="E56" s="12"/>
      <c r="F56" s="12"/>
      <c r="G56" s="12"/>
      <c r="H56" s="12"/>
      <c r="I56" s="12"/>
      <c r="J56" s="12"/>
      <c r="K56" s="12"/>
      <c r="L56" s="12"/>
    </row>
    <row r="57" spans="1:12" s="47" customFormat="1">
      <c r="A57" s="22"/>
      <c r="C57" s="12"/>
      <c r="D57" s="12"/>
      <c r="E57" s="12"/>
      <c r="F57" s="12"/>
      <c r="G57" s="12"/>
      <c r="H57" s="12"/>
      <c r="I57" s="12"/>
      <c r="J57" s="12"/>
      <c r="K57" s="12"/>
      <c r="L57" s="12"/>
    </row>
    <row r="58" spans="1:12" s="47" customFormat="1">
      <c r="A58" s="12"/>
      <c r="C58" s="12"/>
      <c r="D58" s="12"/>
      <c r="E58" s="12"/>
      <c r="F58" s="12"/>
      <c r="G58" s="12"/>
      <c r="H58" s="12"/>
      <c r="I58" s="12"/>
      <c r="J58" s="12"/>
      <c r="K58" s="12"/>
      <c r="L58" s="12"/>
    </row>
    <row r="59" spans="1:12" s="47" customFormat="1">
      <c r="A59" s="12"/>
      <c r="C59" s="12"/>
      <c r="D59" s="12"/>
      <c r="E59" s="12"/>
      <c r="F59" s="12"/>
      <c r="G59" s="12"/>
      <c r="H59" s="12"/>
      <c r="I59" s="12"/>
      <c r="J59" s="12"/>
      <c r="K59" s="12"/>
      <c r="L59" s="12"/>
    </row>
    <row r="60" spans="1:12" s="47" customFormat="1">
      <c r="A60" s="12"/>
      <c r="C60" s="12"/>
      <c r="D60" s="12"/>
      <c r="E60" s="12"/>
      <c r="F60" s="12"/>
      <c r="G60" s="12"/>
      <c r="H60" s="12"/>
      <c r="I60" s="12"/>
      <c r="J60" s="12"/>
      <c r="K60" s="12"/>
      <c r="L60" s="12"/>
    </row>
    <row r="61" spans="1:12" s="47" customFormat="1">
      <c r="A61" s="12"/>
      <c r="C61" s="12"/>
      <c r="D61" s="12"/>
      <c r="E61" s="12"/>
      <c r="F61" s="12"/>
      <c r="G61" s="12"/>
      <c r="H61" s="12"/>
      <c r="I61" s="12"/>
      <c r="J61" s="12"/>
      <c r="K61" s="12"/>
      <c r="L61" s="12"/>
    </row>
    <row r="62" spans="1:12" s="47" customFormat="1">
      <c r="A62" s="12"/>
      <c r="C62" s="12"/>
      <c r="D62" s="12"/>
      <c r="E62" s="12"/>
      <c r="F62" s="12"/>
      <c r="G62" s="12"/>
      <c r="H62" s="12"/>
      <c r="I62" s="12"/>
      <c r="J62" s="12"/>
      <c r="K62" s="12"/>
      <c r="L62" s="12"/>
    </row>
    <row r="63" spans="1:12" s="47" customFormat="1">
      <c r="A63" s="12"/>
      <c r="C63" s="12"/>
      <c r="D63" s="12"/>
      <c r="E63" s="12"/>
      <c r="F63" s="12"/>
      <c r="G63" s="12"/>
      <c r="H63" s="12"/>
      <c r="I63" s="12"/>
      <c r="J63" s="12"/>
      <c r="K63" s="12"/>
      <c r="L63" s="12"/>
    </row>
    <row r="64" spans="1:12" s="47" customFormat="1">
      <c r="A64" s="12"/>
      <c r="C64" s="12"/>
      <c r="D64" s="12"/>
      <c r="E64" s="12"/>
      <c r="F64" s="12"/>
      <c r="G64" s="12"/>
      <c r="H64" s="12"/>
      <c r="I64" s="12"/>
      <c r="J64" s="12"/>
      <c r="K64" s="12"/>
      <c r="L64" s="12"/>
    </row>
    <row r="65" spans="1:12" s="47" customFormat="1">
      <c r="A65" s="12"/>
      <c r="C65" s="12"/>
      <c r="D65" s="12"/>
      <c r="E65" s="12"/>
      <c r="F65" s="12"/>
      <c r="G65" s="12"/>
      <c r="H65" s="12"/>
      <c r="I65" s="12"/>
      <c r="J65" s="12"/>
      <c r="K65" s="12"/>
      <c r="L65" s="12"/>
    </row>
    <row r="66" spans="1:12" s="47" customFormat="1">
      <c r="A66" s="24"/>
      <c r="C66" s="12"/>
      <c r="D66" s="12"/>
      <c r="E66" s="12"/>
      <c r="F66" s="12"/>
      <c r="G66" s="12"/>
      <c r="H66" s="12"/>
      <c r="I66" s="12"/>
      <c r="J66" s="12"/>
      <c r="K66" s="12"/>
      <c r="L66" s="12"/>
    </row>
    <row r="67" spans="1:12" s="47" customFormat="1">
      <c r="A67" s="24"/>
      <c r="C67" s="12"/>
      <c r="D67" s="12"/>
      <c r="E67" s="12"/>
      <c r="F67" s="12"/>
      <c r="G67" s="12"/>
      <c r="H67" s="12"/>
      <c r="I67" s="12"/>
      <c r="J67" s="12"/>
      <c r="K67" s="12"/>
      <c r="L67" s="12"/>
    </row>
    <row r="68" spans="1:12" s="47" customFormat="1">
      <c r="A68" s="24"/>
      <c r="C68" s="12"/>
      <c r="D68" s="12"/>
      <c r="E68" s="12"/>
      <c r="F68" s="12"/>
      <c r="G68" s="12"/>
      <c r="H68" s="12"/>
      <c r="I68" s="12"/>
      <c r="J68" s="12"/>
      <c r="K68" s="12"/>
      <c r="L68" s="12"/>
    </row>
    <row r="69" spans="1:12" s="47" customFormat="1">
      <c r="A69" s="24"/>
      <c r="C69" s="12"/>
      <c r="D69" s="12"/>
      <c r="E69" s="12"/>
      <c r="F69" s="12"/>
      <c r="G69" s="12"/>
      <c r="H69" s="12"/>
      <c r="I69" s="12"/>
      <c r="J69" s="12"/>
      <c r="K69" s="12"/>
      <c r="L69" s="12"/>
    </row>
    <row r="70" spans="1:12" s="47" customFormat="1">
      <c r="A70" s="24"/>
      <c r="C70" s="12"/>
      <c r="D70" s="12"/>
      <c r="E70" s="12"/>
      <c r="F70" s="12"/>
      <c r="G70" s="12"/>
      <c r="H70" s="12"/>
      <c r="I70" s="12"/>
      <c r="J70" s="12"/>
      <c r="K70" s="12"/>
      <c r="L70" s="12"/>
    </row>
    <row r="71" spans="1:12" s="47" customFormat="1">
      <c r="A71" s="24"/>
      <c r="C71" s="12"/>
      <c r="D71" s="12"/>
      <c r="E71" s="12"/>
      <c r="F71" s="12"/>
      <c r="G71" s="12"/>
      <c r="H71" s="12"/>
      <c r="I71" s="12"/>
      <c r="J71" s="12"/>
      <c r="K71" s="12"/>
      <c r="L71" s="12"/>
    </row>
    <row r="72" spans="1:12" s="47" customFormat="1">
      <c r="A72" s="24"/>
      <c r="C72" s="12"/>
      <c r="D72" s="12"/>
      <c r="E72" s="12"/>
      <c r="F72" s="12"/>
      <c r="G72" s="12"/>
      <c r="H72" s="12"/>
      <c r="I72" s="12"/>
      <c r="J72" s="12"/>
      <c r="K72" s="12"/>
      <c r="L72" s="12"/>
    </row>
    <row r="73" spans="1:12" s="47" customFormat="1">
      <c r="A73" s="24"/>
      <c r="C73" s="12"/>
      <c r="D73" s="12"/>
      <c r="E73" s="12"/>
      <c r="F73" s="12"/>
      <c r="G73" s="12"/>
      <c r="H73" s="12"/>
      <c r="I73" s="12"/>
      <c r="J73" s="12"/>
      <c r="K73" s="12"/>
      <c r="L73" s="12"/>
    </row>
    <row r="74" spans="1:12" s="47" customFormat="1">
      <c r="A74" s="19"/>
      <c r="C74" s="12"/>
      <c r="D74" s="12"/>
      <c r="E74" s="12"/>
      <c r="F74" s="12"/>
      <c r="G74" s="12"/>
      <c r="H74" s="12"/>
      <c r="I74" s="12"/>
      <c r="J74" s="12"/>
      <c r="K74" s="12"/>
      <c r="L74" s="12"/>
    </row>
    <row r="75" spans="1:12" s="47" customFormat="1">
      <c r="A75" s="19"/>
      <c r="C75" s="12"/>
      <c r="D75" s="12"/>
      <c r="E75" s="12"/>
      <c r="F75" s="12"/>
      <c r="G75" s="12"/>
      <c r="H75" s="12"/>
      <c r="I75" s="12"/>
      <c r="J75" s="12"/>
      <c r="K75" s="12"/>
      <c r="L75" s="12"/>
    </row>
    <row r="76" spans="1:12" s="47" customFormat="1">
      <c r="A76" s="19"/>
      <c r="C76" s="12"/>
      <c r="D76" s="12"/>
      <c r="E76" s="12"/>
      <c r="F76" s="12"/>
      <c r="G76" s="12"/>
      <c r="H76" s="12"/>
      <c r="I76" s="12"/>
      <c r="J76" s="12"/>
      <c r="K76" s="12"/>
      <c r="L76" s="12"/>
    </row>
  </sheetData>
  <mergeCells count="3">
    <mergeCell ref="B7:E7"/>
    <mergeCell ref="B3:C3"/>
    <mergeCell ref="B10:C10"/>
  </mergeCells>
  <phoneticPr fontId="276" type="noConversion"/>
  <hyperlinks>
    <hyperlink ref="B3" location="Contents!A1" display="Back to index page" xr:uid="{E16338AB-5AE2-4083-9043-E6A8B55D925A}"/>
  </hyperlinks>
  <pageMargins left="0.70866141732283472" right="0.70866141732283472" top="0.74803149606299213" bottom="0.74803149606299213" header="0.31496062992125984" footer="0.31496062992125984"/>
  <pageSetup paperSize="9" scale="57" orientation="landscape" r:id="rId1"/>
  <colBreaks count="1" manualBreakCount="1">
    <brk id="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858E-C0E1-406C-AC88-571BCFA9995D}">
  <sheetPr codeName="Sheet24">
    <tabColor rgb="FF007272"/>
  </sheetPr>
  <dimension ref="A1:Q98"/>
  <sheetViews>
    <sheetView showGridLines="0" showRowColHeaders="0" zoomScaleNormal="100" workbookViewId="0"/>
  </sheetViews>
  <sheetFormatPr baseColWidth="10" defaultColWidth="11.42578125" defaultRowHeight="11.25"/>
  <cols>
    <col min="1" max="1" width="2.7109375" style="19" customWidth="1"/>
    <col min="2" max="2" width="4.85546875" style="31" customWidth="1"/>
    <col min="3" max="3" width="94.140625" style="31" customWidth="1"/>
    <col min="4" max="7" width="15.7109375" style="31" customWidth="1"/>
    <col min="8" max="8" width="1.42578125" style="3" customWidth="1"/>
    <col min="9" max="12" width="15.7109375" style="31" customWidth="1"/>
    <col min="13" max="13" width="13" style="31" bestFit="1" customWidth="1"/>
    <col min="14" max="16384" width="11.42578125" style="31"/>
  </cols>
  <sheetData>
    <row r="1" spans="1:17" s="10" customFormat="1" ht="11.25" customHeight="1">
      <c r="A1" s="7"/>
      <c r="B1" s="7"/>
      <c r="C1" s="7"/>
      <c r="D1" s="8"/>
      <c r="E1" s="8"/>
      <c r="F1" s="8"/>
      <c r="G1" s="8"/>
      <c r="H1" s="468"/>
      <c r="I1" s="8"/>
      <c r="J1" s="8"/>
      <c r="K1" s="8"/>
      <c r="L1" s="8"/>
    </row>
    <row r="2" spans="1:17" s="10" customFormat="1" ht="5.25" customHeight="1">
      <c r="A2" s="7"/>
      <c r="B2" s="7"/>
      <c r="C2" s="7"/>
      <c r="D2" s="8"/>
      <c r="E2" s="8"/>
      <c r="F2" s="8"/>
      <c r="G2" s="8"/>
      <c r="H2" s="468"/>
      <c r="I2" s="8"/>
      <c r="J2" s="8"/>
      <c r="K2" s="8"/>
      <c r="L2" s="8"/>
    </row>
    <row r="3" spans="1:17" s="12" customFormat="1" ht="12.75" customHeight="1">
      <c r="A3" s="11"/>
      <c r="B3" s="1840" t="s">
        <v>269</v>
      </c>
      <c r="C3" s="1840"/>
      <c r="D3" s="1840"/>
      <c r="E3" s="1840"/>
      <c r="F3" s="1840"/>
      <c r="G3" s="1840"/>
      <c r="H3" s="1840"/>
      <c r="I3" s="1840"/>
      <c r="J3" s="1840"/>
      <c r="K3" s="1840"/>
      <c r="L3" s="1840"/>
    </row>
    <row r="4" spans="1:17" s="10" customFormat="1" ht="5.25" customHeight="1">
      <c r="A4" s="7"/>
      <c r="B4" s="7"/>
      <c r="C4" s="7"/>
      <c r="D4" s="8"/>
      <c r="E4" s="8"/>
      <c r="F4" s="8"/>
      <c r="G4" s="8"/>
      <c r="H4" s="468"/>
      <c r="I4" s="8"/>
      <c r="J4" s="8"/>
      <c r="K4" s="8"/>
      <c r="L4" s="8"/>
      <c r="M4" s="7"/>
      <c r="N4" s="7"/>
    </row>
    <row r="5" spans="1:17" s="6" customFormat="1" ht="15.75" customHeight="1">
      <c r="A5" s="13"/>
      <c r="B5" s="1815" t="s">
        <v>1391</v>
      </c>
      <c r="H5"/>
    </row>
    <row r="6" spans="1:17" s="6" customFormat="1" ht="11.25" customHeight="1">
      <c r="A6" s="13"/>
      <c r="B6" s="14"/>
      <c r="H6"/>
    </row>
    <row r="7" spans="1:17" customFormat="1" ht="11.25" customHeight="1">
      <c r="A7" s="467"/>
      <c r="B7" s="2018" t="s">
        <v>2184</v>
      </c>
      <c r="C7" s="2018"/>
      <c r="D7" s="2018"/>
      <c r="E7" s="2018"/>
      <c r="F7" s="2018"/>
      <c r="G7" s="2018"/>
      <c r="H7" s="1967"/>
      <c r="I7" s="1967"/>
      <c r="J7" s="1967"/>
      <c r="K7" s="1967"/>
      <c r="L7" s="1967"/>
    </row>
    <row r="8" spans="1:17" customFormat="1" ht="11.25" customHeight="1">
      <c r="A8" s="467"/>
      <c r="B8" s="187"/>
      <c r="C8" s="187"/>
      <c r="D8" s="187"/>
      <c r="E8" s="187"/>
      <c r="F8" s="187"/>
      <c r="G8" s="187"/>
      <c r="H8" s="403"/>
      <c r="I8" s="403"/>
      <c r="J8" s="403"/>
      <c r="K8" s="403"/>
      <c r="L8" s="403"/>
    </row>
    <row r="9" spans="1:17" customFormat="1" ht="11.25" customHeight="1">
      <c r="A9" s="467"/>
      <c r="B9" s="187"/>
      <c r="C9" s="187"/>
      <c r="D9" s="187"/>
      <c r="E9" s="187"/>
      <c r="F9" s="187"/>
      <c r="G9" s="187"/>
      <c r="H9" s="403"/>
      <c r="I9" s="403"/>
      <c r="J9" s="403"/>
      <c r="K9" s="403"/>
      <c r="L9" s="403"/>
    </row>
    <row r="10" spans="1:17" s="507" customFormat="1" ht="11.25" customHeight="1">
      <c r="A10" s="390"/>
      <c r="D10" s="1781" t="s">
        <v>391</v>
      </c>
      <c r="E10" s="1781" t="s">
        <v>1392</v>
      </c>
      <c r="F10" s="1781" t="s">
        <v>1393</v>
      </c>
      <c r="G10" s="1781" t="s">
        <v>1101</v>
      </c>
      <c r="H10" s="1127"/>
      <c r="I10" s="1785" t="s">
        <v>1394</v>
      </c>
      <c r="J10" s="1785" t="s">
        <v>1395</v>
      </c>
      <c r="K10" s="1785" t="s">
        <v>1396</v>
      </c>
      <c r="L10" s="1785" t="s">
        <v>1397</v>
      </c>
      <c r="M10" s="1561"/>
      <c r="N10" s="1561"/>
      <c r="O10" s="451"/>
      <c r="P10" s="451"/>
      <c r="Q10" s="451"/>
    </row>
    <row r="11" spans="1:17" ht="11.25" customHeight="1">
      <c r="A11" s="16"/>
      <c r="B11" s="466"/>
      <c r="C11" s="466"/>
      <c r="D11" s="1962" t="s">
        <v>1398</v>
      </c>
      <c r="E11" s="1962"/>
      <c r="F11" s="1962"/>
      <c r="G11" s="1962"/>
      <c r="H11" s="84"/>
      <c r="I11" s="1962" t="s">
        <v>1399</v>
      </c>
      <c r="J11" s="1962"/>
      <c r="K11" s="1962"/>
      <c r="L11" s="1962"/>
      <c r="M11"/>
      <c r="N11"/>
      <c r="O11" s="3"/>
      <c r="P11" s="3"/>
      <c r="Q11" s="3"/>
    </row>
    <row r="12" spans="1:17" s="203" customFormat="1" ht="11.25" customHeight="1">
      <c r="A12" s="1"/>
      <c r="B12" s="2027" t="s">
        <v>274</v>
      </c>
      <c r="C12" s="2027"/>
      <c r="D12" s="1786" t="s">
        <v>2111</v>
      </c>
      <c r="E12" s="1787" t="s">
        <v>2107</v>
      </c>
      <c r="F12" s="1786" t="s">
        <v>2074</v>
      </c>
      <c r="G12" s="1786" t="s">
        <v>2075</v>
      </c>
      <c r="H12" s="288"/>
      <c r="I12" s="1786" t="s">
        <v>2111</v>
      </c>
      <c r="J12" s="1455" t="s">
        <v>2105</v>
      </c>
      <c r="K12" s="1786" t="s">
        <v>2074</v>
      </c>
      <c r="L12" s="1786" t="s">
        <v>2075</v>
      </c>
      <c r="M12" s="1561"/>
      <c r="N12" s="1561"/>
    </row>
    <row r="13" spans="1:17" s="3" customFormat="1" ht="11.25" customHeight="1">
      <c r="A13" s="2"/>
      <c r="B13" s="429"/>
      <c r="C13" s="313" t="s">
        <v>1400</v>
      </c>
      <c r="D13" s="1175">
        <v>12</v>
      </c>
      <c r="E13" s="1175">
        <v>12</v>
      </c>
      <c r="F13" s="1175">
        <v>12</v>
      </c>
      <c r="G13" s="1175">
        <v>12</v>
      </c>
      <c r="H13" s="1176"/>
      <c r="I13" s="1175">
        <v>12</v>
      </c>
      <c r="J13" s="1175">
        <v>12</v>
      </c>
      <c r="K13" s="1175">
        <v>12</v>
      </c>
      <c r="L13" s="1175">
        <v>12</v>
      </c>
      <c r="M13"/>
      <c r="N13"/>
    </row>
    <row r="14" spans="1:17" s="3" customFormat="1" ht="15" customHeight="1">
      <c r="A14" s="2"/>
      <c r="B14" s="2026" t="s">
        <v>1401</v>
      </c>
      <c r="C14" s="2026"/>
      <c r="D14" s="338"/>
      <c r="E14" s="338"/>
      <c r="F14" s="338"/>
      <c r="G14" s="338"/>
      <c r="H14" s="338"/>
      <c r="I14" s="338"/>
      <c r="J14" s="338"/>
      <c r="K14" s="338"/>
      <c r="L14" s="338"/>
    </row>
    <row r="15" spans="1:17" s="3" customFormat="1">
      <c r="A15" s="2"/>
      <c r="B15" s="698">
        <v>1</v>
      </c>
      <c r="C15" s="313" t="s">
        <v>1933</v>
      </c>
      <c r="D15" s="699"/>
      <c r="E15" s="699"/>
      <c r="F15" s="699"/>
      <c r="G15" s="699"/>
      <c r="H15" s="84"/>
      <c r="I15" s="700">
        <v>839685.49578291806</v>
      </c>
      <c r="J15" s="700">
        <v>783381.78028575634</v>
      </c>
      <c r="K15" s="700">
        <v>757610.57208704448</v>
      </c>
      <c r="L15" s="700">
        <v>805593.98816304735</v>
      </c>
      <c r="M15" s="464"/>
    </row>
    <row r="16" spans="1:17" s="3" customFormat="1" ht="15" customHeight="1">
      <c r="A16" s="2"/>
      <c r="B16" s="2026" t="s">
        <v>1402</v>
      </c>
      <c r="C16" s="2026"/>
      <c r="D16" s="338"/>
      <c r="E16" s="338"/>
      <c r="F16" s="338"/>
      <c r="G16" s="338"/>
      <c r="H16" s="461"/>
      <c r="I16" s="338"/>
      <c r="J16" s="338"/>
      <c r="K16" s="338"/>
      <c r="L16" s="338"/>
    </row>
    <row r="17" spans="1:13" s="3" customFormat="1">
      <c r="A17" s="470"/>
      <c r="B17" s="433">
        <v>2</v>
      </c>
      <c r="C17" s="313" t="s">
        <v>1403</v>
      </c>
      <c r="D17" s="462">
        <v>560674.37461280229</v>
      </c>
      <c r="E17" s="462">
        <v>557002.56438206707</v>
      </c>
      <c r="F17" s="462">
        <v>544397.90730231814</v>
      </c>
      <c r="G17" s="462">
        <v>520232.45871619793</v>
      </c>
      <c r="H17" s="84"/>
      <c r="I17" s="462">
        <v>35469.662906681435</v>
      </c>
      <c r="J17" s="462">
        <v>35004.686856374632</v>
      </c>
      <c r="K17" s="462">
        <v>34512.893672328668</v>
      </c>
      <c r="L17" s="462">
        <v>32905.662665373144</v>
      </c>
    </row>
    <row r="18" spans="1:13">
      <c r="A18" s="37"/>
      <c r="B18" s="190">
        <v>3</v>
      </c>
      <c r="C18" s="440" t="s">
        <v>1404</v>
      </c>
      <c r="D18" s="64">
        <v>435412.68885891425</v>
      </c>
      <c r="E18" s="64">
        <v>436254.96889230062</v>
      </c>
      <c r="F18" s="64">
        <v>426974.28860453272</v>
      </c>
      <c r="G18" s="64">
        <v>408902.46055471298</v>
      </c>
      <c r="H18" s="84"/>
      <c r="I18" s="64">
        <v>21770.634442945713</v>
      </c>
      <c r="J18" s="64">
        <v>21812.748444615034</v>
      </c>
      <c r="K18" s="64">
        <v>21348.714430226635</v>
      </c>
      <c r="L18" s="64">
        <v>20445.123027735648</v>
      </c>
    </row>
    <row r="19" spans="1:13">
      <c r="A19" s="37"/>
      <c r="B19" s="190">
        <v>4</v>
      </c>
      <c r="C19" s="440" t="s">
        <v>1405</v>
      </c>
      <c r="D19" s="64">
        <v>86565.734041388088</v>
      </c>
      <c r="E19" s="64">
        <v>86972.500025547357</v>
      </c>
      <c r="F19" s="64">
        <v>87990.585335300537</v>
      </c>
      <c r="G19" s="64">
        <v>84588.708343017395</v>
      </c>
      <c r="H19" s="462"/>
      <c r="I19" s="462">
        <v>11710.365174624061</v>
      </c>
      <c r="J19" s="462">
        <v>11825.056148205438</v>
      </c>
      <c r="K19" s="462">
        <v>12135.685893002032</v>
      </c>
      <c r="L19" s="462">
        <v>11616.890064290568</v>
      </c>
    </row>
    <row r="20" spans="1:13" s="3" customFormat="1">
      <c r="A20" s="470"/>
      <c r="B20" s="433">
        <v>5</v>
      </c>
      <c r="C20" s="313" t="s">
        <v>1406</v>
      </c>
      <c r="D20" s="462">
        <v>1071668.4032845197</v>
      </c>
      <c r="E20" s="462">
        <v>1026331.3047737477</v>
      </c>
      <c r="F20" s="462">
        <v>1017214.4844746443</v>
      </c>
      <c r="G20" s="462">
        <v>1058550.0888689889</v>
      </c>
      <c r="H20" s="462"/>
      <c r="I20" s="64">
        <v>471667.87836524314</v>
      </c>
      <c r="J20" s="64">
        <v>434358.90964964393</v>
      </c>
      <c r="K20" s="64">
        <v>436246.40292069351</v>
      </c>
      <c r="L20" s="64">
        <v>483357.2390507519</v>
      </c>
    </row>
    <row r="21" spans="1:13" ht="11.25" customHeight="1">
      <c r="A21" s="37"/>
      <c r="B21" s="190">
        <v>6</v>
      </c>
      <c r="C21" s="440" t="s">
        <v>1931</v>
      </c>
      <c r="D21" s="64">
        <v>672858.86843648343</v>
      </c>
      <c r="E21" s="64">
        <v>660339.98866719077</v>
      </c>
      <c r="F21" s="64">
        <v>645243.6074954482</v>
      </c>
      <c r="G21" s="64">
        <v>626657.74212638941</v>
      </c>
      <c r="H21" s="462"/>
      <c r="I21" s="64">
        <v>157010.70848378135</v>
      </c>
      <c r="J21" s="64">
        <v>153227.38733179457</v>
      </c>
      <c r="K21" s="64">
        <v>149019.90620548942</v>
      </c>
      <c r="L21" s="64">
        <v>144278.750471893</v>
      </c>
    </row>
    <row r="22" spans="1:13">
      <c r="A22" s="37"/>
      <c r="B22" s="190">
        <v>7</v>
      </c>
      <c r="C22" s="440" t="s">
        <v>1407</v>
      </c>
      <c r="D22" s="64">
        <v>307419.23676400294</v>
      </c>
      <c r="E22" s="64">
        <v>274727.37502296525</v>
      </c>
      <c r="F22" s="64">
        <v>285452.25658053777</v>
      </c>
      <c r="G22" s="64">
        <v>329018.594988161</v>
      </c>
      <c r="H22" s="462"/>
      <c r="I22" s="64">
        <v>223266.87179742844</v>
      </c>
      <c r="J22" s="64">
        <v>189867.5812342577</v>
      </c>
      <c r="K22" s="64">
        <v>200707.87631654571</v>
      </c>
      <c r="L22" s="64">
        <v>236204.73682442043</v>
      </c>
    </row>
    <row r="23" spans="1:13">
      <c r="A23" s="37"/>
      <c r="B23" s="190">
        <v>8</v>
      </c>
      <c r="C23" s="440" t="s">
        <v>1408</v>
      </c>
      <c r="D23" s="64">
        <v>91390.298084033318</v>
      </c>
      <c r="E23" s="64">
        <v>91263.941083591664</v>
      </c>
      <c r="F23" s="64">
        <v>86518.620398658342</v>
      </c>
      <c r="G23" s="64">
        <v>102873.75175443846</v>
      </c>
      <c r="H23" s="462"/>
      <c r="I23" s="462">
        <v>91390.298084033318</v>
      </c>
      <c r="J23" s="462">
        <v>91263.941083591664</v>
      </c>
      <c r="K23" s="462">
        <v>86518.620398658342</v>
      </c>
      <c r="L23" s="462">
        <v>102873.75175443846</v>
      </c>
    </row>
    <row r="24" spans="1:13">
      <c r="A24" s="37"/>
      <c r="B24" s="190">
        <v>9</v>
      </c>
      <c r="C24" s="440" t="s">
        <v>1409</v>
      </c>
      <c r="D24" s="463"/>
      <c r="E24" s="463"/>
      <c r="F24" s="463"/>
      <c r="G24" s="463"/>
      <c r="H24" s="462"/>
      <c r="I24" s="462">
        <v>2140.4108641984221</v>
      </c>
      <c r="J24" s="462">
        <v>1902.2571820725595</v>
      </c>
      <c r="K24" s="462">
        <v>1641.3862727805481</v>
      </c>
      <c r="L24" s="462">
        <v>1490.4739675330441</v>
      </c>
    </row>
    <row r="25" spans="1:13">
      <c r="A25" s="37"/>
      <c r="B25" s="190">
        <v>10</v>
      </c>
      <c r="C25" s="440" t="s">
        <v>1410</v>
      </c>
      <c r="D25" s="64">
        <v>571023.09385652177</v>
      </c>
      <c r="E25" s="64">
        <v>562105.68776269571</v>
      </c>
      <c r="F25" s="64">
        <v>556515.13829177897</v>
      </c>
      <c r="G25" s="64">
        <v>537545.69797405589</v>
      </c>
      <c r="H25" s="462"/>
      <c r="I25" s="64">
        <v>108735.96615243408</v>
      </c>
      <c r="J25" s="64">
        <v>105700.29036063718</v>
      </c>
      <c r="K25" s="64">
        <v>106304.41575098527</v>
      </c>
      <c r="L25" s="64">
        <v>103113.01379239229</v>
      </c>
    </row>
    <row r="26" spans="1:13">
      <c r="A26" s="37"/>
      <c r="B26" s="190">
        <v>11</v>
      </c>
      <c r="C26" s="440" t="s">
        <v>1411</v>
      </c>
      <c r="D26" s="64">
        <v>44913.078873149192</v>
      </c>
      <c r="E26" s="64">
        <v>43298.891825260769</v>
      </c>
      <c r="F26" s="64">
        <v>42689.178885789945</v>
      </c>
      <c r="G26" s="64">
        <v>42326.738877971977</v>
      </c>
      <c r="H26" s="462"/>
      <c r="I26" s="64">
        <v>44913.078873149192</v>
      </c>
      <c r="J26" s="64">
        <v>43298.891825260769</v>
      </c>
      <c r="K26" s="64">
        <v>42689.178885789945</v>
      </c>
      <c r="L26" s="64">
        <v>42326.738877971977</v>
      </c>
    </row>
    <row r="27" spans="1:13">
      <c r="A27" s="37"/>
      <c r="B27" s="190">
        <v>12</v>
      </c>
      <c r="C27" s="440" t="s">
        <v>1412</v>
      </c>
      <c r="D27" s="64">
        <v>7292.7085595094222</v>
      </c>
      <c r="E27" s="64">
        <v>6701.5898486450806</v>
      </c>
      <c r="F27" s="64">
        <v>7813.1634439781119</v>
      </c>
      <c r="G27" s="64">
        <v>5965.0683389304822</v>
      </c>
      <c r="H27" s="462"/>
      <c r="I27" s="64">
        <v>7292.7085595094222</v>
      </c>
      <c r="J27" s="64">
        <v>6701.5898486450806</v>
      </c>
      <c r="K27" s="64">
        <v>7813.1634439781119</v>
      </c>
      <c r="L27" s="64">
        <v>5965.0683389304822</v>
      </c>
      <c r="M27" s="79"/>
    </row>
    <row r="28" spans="1:13">
      <c r="A28" s="37"/>
      <c r="B28" s="190">
        <v>13</v>
      </c>
      <c r="C28" s="440" t="s">
        <v>1413</v>
      </c>
      <c r="D28" s="64">
        <v>518817.30642386311</v>
      </c>
      <c r="E28" s="64">
        <v>512105.20608878986</v>
      </c>
      <c r="F28" s="64">
        <v>506012.79596201092</v>
      </c>
      <c r="G28" s="64">
        <v>489253.89075715345</v>
      </c>
      <c r="H28" s="462"/>
      <c r="I28" s="64">
        <v>56530.178719775475</v>
      </c>
      <c r="J28" s="64">
        <v>55699.808686731318</v>
      </c>
      <c r="K28" s="64">
        <v>55802.073421217196</v>
      </c>
      <c r="L28" s="64">
        <v>54821.206575489829</v>
      </c>
    </row>
    <row r="29" spans="1:13">
      <c r="A29" s="37"/>
      <c r="B29" s="190">
        <v>14</v>
      </c>
      <c r="C29" s="322" t="s">
        <v>1414</v>
      </c>
      <c r="D29" s="64">
        <v>4321.9913460871367</v>
      </c>
      <c r="E29" s="64">
        <v>156.00796110825161</v>
      </c>
      <c r="F29" s="64">
        <v>129.38066712872018</v>
      </c>
      <c r="G29" s="64">
        <v>324.04898146534555</v>
      </c>
      <c r="H29" s="462"/>
      <c r="I29" s="64">
        <v>4226.7568506974412</v>
      </c>
      <c r="J29" s="64">
        <v>62.46734243223608</v>
      </c>
      <c r="K29" s="64">
        <v>46.732600097026669</v>
      </c>
      <c r="L29" s="64">
        <v>259.17379773636634</v>
      </c>
    </row>
    <row r="30" spans="1:13">
      <c r="A30" s="37"/>
      <c r="B30" s="190">
        <v>15</v>
      </c>
      <c r="C30" s="322" t="s">
        <v>1415</v>
      </c>
      <c r="D30" s="64">
        <v>278110.2154953081</v>
      </c>
      <c r="E30" s="64">
        <v>282095.19811897841</v>
      </c>
      <c r="F30" s="64">
        <v>289825.19428546989</v>
      </c>
      <c r="G30" s="64">
        <v>297873.72988301935</v>
      </c>
      <c r="H30" s="462"/>
      <c r="I30" s="64">
        <v>20589.023018910586</v>
      </c>
      <c r="J30" s="64">
        <v>21100.621793172795</v>
      </c>
      <c r="K30" s="64">
        <v>22015.812680582727</v>
      </c>
      <c r="L30" s="64">
        <v>23195.363488373652</v>
      </c>
    </row>
    <row r="31" spans="1:13">
      <c r="A31" s="37"/>
      <c r="B31" s="1177">
        <v>16</v>
      </c>
      <c r="C31" s="832" t="s">
        <v>1416</v>
      </c>
      <c r="D31" s="1178"/>
      <c r="E31" s="1178"/>
      <c r="F31" s="1178"/>
      <c r="G31" s="1178"/>
      <c r="H31" s="828"/>
      <c r="I31" s="833">
        <v>642829.69815816521</v>
      </c>
      <c r="J31" s="833">
        <v>598129.23318433331</v>
      </c>
      <c r="K31" s="833">
        <v>600767.64389746764</v>
      </c>
      <c r="L31" s="833">
        <v>644241.18097824149</v>
      </c>
    </row>
    <row r="32" spans="1:13" s="3" customFormat="1" ht="15" customHeight="1">
      <c r="A32" s="2"/>
      <c r="B32" s="2026" t="s">
        <v>1417</v>
      </c>
      <c r="C32" s="2026"/>
      <c r="D32" s="338"/>
      <c r="E32" s="338"/>
      <c r="F32" s="338"/>
      <c r="G32" s="338"/>
      <c r="H32" s="338"/>
      <c r="I32" s="338"/>
      <c r="J32" s="338"/>
      <c r="K32" s="338"/>
      <c r="L32" s="338"/>
    </row>
    <row r="33" spans="1:13">
      <c r="A33" s="12"/>
      <c r="B33" s="190">
        <v>17</v>
      </c>
      <c r="C33" s="322" t="s">
        <v>1418</v>
      </c>
      <c r="D33" s="64">
        <v>64520.457544544799</v>
      </c>
      <c r="E33" s="64">
        <v>64230.181682224575</v>
      </c>
      <c r="F33" s="64">
        <v>64068.22407040625</v>
      </c>
      <c r="G33" s="64">
        <v>69758.150025935334</v>
      </c>
      <c r="H33" s="462"/>
      <c r="I33" s="64">
        <v>5683.0878124441115</v>
      </c>
      <c r="J33" s="64">
        <v>4646.6951850180722</v>
      </c>
      <c r="K33" s="64">
        <v>3673.6673766819044</v>
      </c>
      <c r="L33" s="64">
        <v>4046.7392481006823</v>
      </c>
      <c r="M33" s="79"/>
    </row>
    <row r="34" spans="1:13">
      <c r="A34" s="12"/>
      <c r="B34" s="190">
        <v>18</v>
      </c>
      <c r="C34" s="322" t="s">
        <v>1419</v>
      </c>
      <c r="D34" s="64">
        <v>46862.161386436645</v>
      </c>
      <c r="E34" s="64">
        <v>49027.176596942489</v>
      </c>
      <c r="F34" s="64">
        <v>45492.643247260414</v>
      </c>
      <c r="G34" s="64">
        <v>39785.268782303552</v>
      </c>
      <c r="H34" s="462"/>
      <c r="I34" s="64">
        <v>24721.034680196906</v>
      </c>
      <c r="J34" s="64">
        <v>24912.882510738309</v>
      </c>
      <c r="K34" s="64">
        <v>22547.238690405291</v>
      </c>
      <c r="L34" s="64">
        <v>20086.236868883396</v>
      </c>
    </row>
    <row r="35" spans="1:13">
      <c r="A35" s="12"/>
      <c r="B35" s="190">
        <v>19</v>
      </c>
      <c r="C35" s="322" t="s">
        <v>1420</v>
      </c>
      <c r="D35" s="64">
        <v>20032.01201535208</v>
      </c>
      <c r="E35" s="64">
        <v>17260.953391300282</v>
      </c>
      <c r="F35" s="64">
        <v>20295.313438948782</v>
      </c>
      <c r="G35" s="64">
        <v>30483.833593652264</v>
      </c>
      <c r="H35" s="462"/>
      <c r="I35" s="64">
        <v>20032.01201535208</v>
      </c>
      <c r="J35" s="64">
        <v>17260.953391300282</v>
      </c>
      <c r="K35" s="64">
        <v>20295.313438948782</v>
      </c>
      <c r="L35" s="64">
        <v>30483.833593652264</v>
      </c>
    </row>
    <row r="36" spans="1:13" ht="22.5" customHeight="1">
      <c r="A36" s="12"/>
      <c r="B36" s="190" t="s">
        <v>453</v>
      </c>
      <c r="C36" s="322" t="s">
        <v>1932</v>
      </c>
      <c r="D36" s="64"/>
      <c r="E36" s="64"/>
      <c r="F36" s="64"/>
      <c r="G36" s="64"/>
      <c r="H36" s="462"/>
      <c r="I36" s="64"/>
      <c r="J36" s="64"/>
      <c r="K36" s="64"/>
      <c r="L36" s="64"/>
    </row>
    <row r="37" spans="1:13">
      <c r="A37" s="12"/>
      <c r="B37" s="190" t="s">
        <v>1421</v>
      </c>
      <c r="C37" s="322" t="s">
        <v>1422</v>
      </c>
      <c r="D37" s="64"/>
      <c r="E37" s="64"/>
      <c r="F37" s="64"/>
      <c r="G37" s="64"/>
      <c r="H37" s="462"/>
      <c r="I37" s="64"/>
      <c r="J37" s="64"/>
      <c r="K37" s="64"/>
      <c r="L37" s="64"/>
    </row>
    <row r="38" spans="1:13">
      <c r="A38" s="12"/>
      <c r="B38" s="1177">
        <v>20</v>
      </c>
      <c r="C38" s="832" t="s">
        <v>2300</v>
      </c>
      <c r="D38" s="833">
        <v>131414.63094633352</v>
      </c>
      <c r="E38" s="833">
        <v>130518.31167046733</v>
      </c>
      <c r="F38" s="833">
        <v>129856.18075661545</v>
      </c>
      <c r="G38" s="833">
        <v>139858.94375372463</v>
      </c>
      <c r="H38" s="828"/>
      <c r="I38" s="833">
        <v>50436.134507993105</v>
      </c>
      <c r="J38" s="833">
        <v>46820.531087056661</v>
      </c>
      <c r="K38" s="833">
        <v>46516.219506035988</v>
      </c>
      <c r="L38" s="833">
        <v>54448.501062469833</v>
      </c>
    </row>
    <row r="39" spans="1:13">
      <c r="A39" s="12"/>
      <c r="B39" s="607" t="s">
        <v>660</v>
      </c>
      <c r="C39" s="534" t="s">
        <v>1423</v>
      </c>
      <c r="D39" s="531"/>
      <c r="E39" s="531"/>
      <c r="F39" s="1283"/>
      <c r="G39" s="1283"/>
      <c r="H39" s="462"/>
      <c r="I39" s="1283"/>
      <c r="J39" s="1283"/>
      <c r="K39" s="1283"/>
      <c r="L39" s="531"/>
    </row>
    <row r="40" spans="1:13">
      <c r="A40" s="12"/>
      <c r="B40" s="190" t="s">
        <v>661</v>
      </c>
      <c r="C40" s="322" t="s">
        <v>1424</v>
      </c>
      <c r="D40" s="533"/>
      <c r="E40" s="533"/>
      <c r="F40" s="64"/>
      <c r="G40" s="64"/>
      <c r="H40" s="462"/>
      <c r="I40" s="64"/>
      <c r="J40" s="64"/>
      <c r="K40" s="64"/>
      <c r="L40" s="533"/>
    </row>
    <row r="41" spans="1:13">
      <c r="A41" s="12"/>
      <c r="B41" s="190" t="s">
        <v>663</v>
      </c>
      <c r="C41" s="322" t="s">
        <v>1425</v>
      </c>
      <c r="D41" s="533">
        <v>131414.63094633352</v>
      </c>
      <c r="E41" s="533">
        <v>130518.31167046734</v>
      </c>
      <c r="F41" s="64">
        <v>129856.18075661546</v>
      </c>
      <c r="G41" s="64">
        <v>139858.94375372463</v>
      </c>
      <c r="H41" s="462"/>
      <c r="I41" s="64">
        <v>50436.134507993105</v>
      </c>
      <c r="J41" s="64">
        <v>46820.531087056661</v>
      </c>
      <c r="K41" s="64">
        <v>46516.219506035988</v>
      </c>
      <c r="L41" s="533">
        <v>54448.501062469833</v>
      </c>
    </row>
    <row r="42" spans="1:13" s="3" customFormat="1" ht="15" customHeight="1">
      <c r="A42" s="2"/>
      <c r="B42" s="2026" t="s">
        <v>1426</v>
      </c>
      <c r="C42" s="2026"/>
      <c r="D42" s="461">
        <v>0</v>
      </c>
      <c r="E42" s="461"/>
      <c r="F42" s="461"/>
      <c r="G42" s="461"/>
      <c r="H42" s="338"/>
      <c r="I42" s="461">
        <v>0</v>
      </c>
      <c r="J42" s="461">
        <v>0</v>
      </c>
      <c r="K42" s="461"/>
      <c r="L42" s="461"/>
    </row>
    <row r="43" spans="1:13">
      <c r="A43" s="12"/>
      <c r="B43" s="190">
        <v>21</v>
      </c>
      <c r="C43" s="322" t="s">
        <v>1427</v>
      </c>
      <c r="D43" s="189"/>
      <c r="E43" s="189"/>
      <c r="F43" s="189"/>
      <c r="G43" s="189"/>
      <c r="H43" s="460"/>
      <c r="I43" s="64">
        <v>839685.49578291806</v>
      </c>
      <c r="J43" s="64">
        <v>783381.78028575634</v>
      </c>
      <c r="K43" s="64">
        <v>757610.57208704448</v>
      </c>
      <c r="L43" s="64">
        <v>805593.98816304735</v>
      </c>
    </row>
    <row r="44" spans="1:13">
      <c r="A44" s="12"/>
      <c r="B44" s="190">
        <v>22</v>
      </c>
      <c r="C44" s="322" t="s">
        <v>1428</v>
      </c>
      <c r="D44" s="189"/>
      <c r="E44" s="189"/>
      <c r="F44" s="189"/>
      <c r="G44" s="189"/>
      <c r="H44" s="460"/>
      <c r="I44" s="64">
        <v>592393.5636501722</v>
      </c>
      <c r="J44" s="64">
        <v>551308.70209727669</v>
      </c>
      <c r="K44" s="64">
        <v>554251.42439143162</v>
      </c>
      <c r="L44" s="64">
        <v>589792.67991577159</v>
      </c>
    </row>
    <row r="45" spans="1:13">
      <c r="A45" s="12"/>
      <c r="B45" s="701">
        <v>23</v>
      </c>
      <c r="C45" s="702" t="s">
        <v>1429</v>
      </c>
      <c r="D45" s="703"/>
      <c r="E45" s="703"/>
      <c r="F45" s="703"/>
      <c r="G45" s="703"/>
      <c r="H45" s="704"/>
      <c r="I45" s="705">
        <v>142.14922584312683</v>
      </c>
      <c r="J45" s="705">
        <v>142.59839288321299</v>
      </c>
      <c r="K45" s="705">
        <v>138.25202616736644</v>
      </c>
      <c r="L45" s="705">
        <v>138.02223295633158</v>
      </c>
      <c r="M45" s="46"/>
    </row>
    <row r="46" spans="1:13">
      <c r="A46" s="12"/>
    </row>
    <row r="47" spans="1:13">
      <c r="A47" s="12"/>
      <c r="G47" s="459"/>
      <c r="J47" s="42"/>
    </row>
    <row r="48" spans="1:13">
      <c r="A48" s="12"/>
      <c r="C48" s="61"/>
      <c r="G48" s="459"/>
    </row>
    <row r="49" spans="1:8">
      <c r="A49" s="12"/>
      <c r="G49" s="459"/>
    </row>
    <row r="50" spans="1:8">
      <c r="A50" s="12"/>
      <c r="D50" s="326"/>
      <c r="E50" s="326"/>
      <c r="F50" s="326"/>
      <c r="G50" s="458"/>
      <c r="H50" s="457"/>
    </row>
    <row r="51" spans="1:8">
      <c r="A51" s="12"/>
      <c r="C51" s="326"/>
      <c r="D51" s="326"/>
      <c r="E51" s="326"/>
      <c r="F51" s="326"/>
      <c r="G51" s="458"/>
      <c r="H51" s="457"/>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80" spans="1:1">
      <c r="A80" s="21"/>
    </row>
    <row r="81" spans="1:1">
      <c r="A81" s="21"/>
    </row>
    <row r="82" spans="1:1">
      <c r="A82" s="22"/>
    </row>
    <row r="83" spans="1:1">
      <c r="A83" s="12"/>
    </row>
    <row r="84" spans="1:1">
      <c r="A84" s="12"/>
    </row>
    <row r="85" spans="1:1">
      <c r="A85" s="12"/>
    </row>
    <row r="86" spans="1:1">
      <c r="A86" s="12"/>
    </row>
    <row r="87" spans="1:1">
      <c r="A87" s="12"/>
    </row>
    <row r="88" spans="1:1">
      <c r="A88" s="12"/>
    </row>
    <row r="89" spans="1:1">
      <c r="A89" s="12"/>
    </row>
    <row r="90" spans="1:1">
      <c r="A90" s="12"/>
    </row>
    <row r="91" spans="1:1">
      <c r="A91" s="24"/>
    </row>
    <row r="92" spans="1:1">
      <c r="A92" s="24"/>
    </row>
    <row r="93" spans="1:1">
      <c r="A93" s="24"/>
    </row>
    <row r="94" spans="1:1">
      <c r="A94" s="24"/>
    </row>
    <row r="95" spans="1:1">
      <c r="A95" s="24"/>
    </row>
    <row r="96" spans="1:1">
      <c r="A96" s="24"/>
    </row>
    <row r="97" spans="1:1">
      <c r="A97" s="24"/>
    </row>
    <row r="98" spans="1:1">
      <c r="A98" s="24"/>
    </row>
  </sheetData>
  <mergeCells count="9">
    <mergeCell ref="B16:C16"/>
    <mergeCell ref="B32:C32"/>
    <mergeCell ref="B42:C42"/>
    <mergeCell ref="B3:L3"/>
    <mergeCell ref="B7:L7"/>
    <mergeCell ref="D11:G11"/>
    <mergeCell ref="I11:L11"/>
    <mergeCell ref="B12:C12"/>
    <mergeCell ref="B14:C14"/>
  </mergeCells>
  <hyperlinks>
    <hyperlink ref="B3" location="Contents!A1" display="Back to index page" xr:uid="{5C8E4A64-A22C-47FD-8659-65BC6F565B3B}"/>
    <hyperlink ref="B3:L3" location="CONTENTS!A1" display="Back to contents page" xr:uid="{D8705DEA-B9C7-4310-95C5-C7EF6E50D8B2}"/>
    <hyperlink ref="J3" location="CONTENTS!A1" display="Back to contents page" xr:uid="{16CBC855-B12A-471F-AB72-3D2009278387}"/>
    <hyperlink ref="K3" location="CONTENTS!A1" display="Back to contents page" xr:uid="{2AA46780-B5D8-4423-89C2-F45FDEBBCC5D}"/>
    <hyperlink ref="L3" location="CONTENTS!A1" display="Back to contents page" xr:uid="{4A552EAB-AC58-4D08-AE50-C5A61C4D3945}"/>
  </hyperlinks>
  <pageMargins left="0.23622047244094491" right="0.23622047244094491" top="0.74803149606299213" bottom="0.74803149606299213" header="0.31496062992125984" footer="0.31496062992125984"/>
  <pageSetup paperSize="9" scale="62"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2B6D-D329-42DE-962D-BE99EB1BA830}">
  <sheetPr codeName="Sheet25">
    <tabColor rgb="FF007272"/>
  </sheetPr>
  <dimension ref="A1:L100"/>
  <sheetViews>
    <sheetView showGridLines="0" showRowColHeaders="0" workbookViewId="0"/>
  </sheetViews>
  <sheetFormatPr baseColWidth="10" defaultColWidth="11.42578125" defaultRowHeight="15"/>
  <cols>
    <col min="1" max="1" width="2.7109375" customWidth="1"/>
    <col min="2" max="2" width="5.85546875" customWidth="1"/>
    <col min="3" max="3" width="113" customWidth="1"/>
    <col min="4" max="8" width="16.28515625" customWidth="1"/>
    <col min="12" max="12" width="11.42578125" customWidth="1"/>
  </cols>
  <sheetData>
    <row r="1" spans="1:9" ht="11.25" customHeight="1"/>
    <row r="2" spans="1:9" ht="5.25" customHeight="1"/>
    <row r="3" spans="1:9" ht="12.75" customHeight="1">
      <c r="B3" s="1840" t="s">
        <v>269</v>
      </c>
      <c r="C3" s="1840"/>
      <c r="D3" s="1840"/>
      <c r="E3" s="1840"/>
      <c r="F3" s="1840"/>
      <c r="G3" s="1840"/>
      <c r="H3" s="1840"/>
    </row>
    <row r="4" spans="1:9" ht="5.25" customHeight="1"/>
    <row r="5" spans="1:9" s="6" customFormat="1" ht="15.75" customHeight="1">
      <c r="A5" s="13"/>
      <c r="B5" s="1815" t="s">
        <v>1430</v>
      </c>
    </row>
    <row r="6" spans="1:9" s="6" customFormat="1" ht="11.25" customHeight="1">
      <c r="A6" s="13"/>
      <c r="B6" s="14"/>
    </row>
    <row r="7" spans="1:9" s="6" customFormat="1" ht="22.5" customHeight="1">
      <c r="A7" s="13"/>
      <c r="B7" s="2018" t="s">
        <v>2185</v>
      </c>
      <c r="C7" s="2018"/>
      <c r="D7" s="2018"/>
      <c r="E7" s="2018"/>
      <c r="F7" s="2018"/>
      <c r="G7" s="2018"/>
      <c r="H7" s="1967"/>
      <c r="I7"/>
    </row>
    <row r="8" spans="1:9" s="6" customFormat="1" ht="11.25" customHeight="1">
      <c r="A8" s="13"/>
      <c r="B8" s="187"/>
      <c r="C8" s="187"/>
      <c r="D8" s="187"/>
      <c r="E8" s="187"/>
      <c r="F8" s="187"/>
      <c r="G8" s="187"/>
      <c r="H8" s="403"/>
      <c r="I8"/>
    </row>
    <row r="9" spans="1:9" ht="11.25" customHeight="1"/>
    <row r="10" spans="1:9" ht="11.25" customHeight="1">
      <c r="B10" s="2008" t="s">
        <v>2104</v>
      </c>
      <c r="C10" s="2009"/>
      <c r="D10" s="1120" t="s">
        <v>522</v>
      </c>
      <c r="E10" s="1120" t="s">
        <v>392</v>
      </c>
      <c r="F10" s="1120" t="s">
        <v>393</v>
      </c>
      <c r="G10" s="1121" t="s">
        <v>523</v>
      </c>
      <c r="H10" s="1120" t="s">
        <v>524</v>
      </c>
    </row>
    <row r="11" spans="1:9" ht="11.25" customHeight="1">
      <c r="B11" s="2028" t="s">
        <v>1437</v>
      </c>
      <c r="C11" s="2029"/>
      <c r="D11" s="660"/>
      <c r="E11" s="660"/>
      <c r="F11" s="660"/>
      <c r="G11" s="661"/>
      <c r="H11" s="660"/>
    </row>
    <row r="12" spans="1:9" ht="11.25" customHeight="1">
      <c r="B12" s="102"/>
      <c r="C12" s="2"/>
      <c r="D12" s="1902" t="s">
        <v>1431</v>
      </c>
      <c r="E12" s="2030"/>
      <c r="F12" s="2030"/>
      <c r="G12" s="2030"/>
      <c r="H12" s="219"/>
    </row>
    <row r="13" spans="1:9" ht="11.25" customHeight="1">
      <c r="B13" s="1933" t="s">
        <v>274</v>
      </c>
      <c r="C13" s="1934"/>
      <c r="D13" s="218" t="s">
        <v>1432</v>
      </c>
      <c r="E13" s="218" t="s">
        <v>1433</v>
      </c>
      <c r="F13" s="1127" t="s">
        <v>1434</v>
      </c>
      <c r="G13" s="778" t="s">
        <v>1435</v>
      </c>
      <c r="H13" s="218" t="s">
        <v>1436</v>
      </c>
    </row>
    <row r="14" spans="1:9" s="285" customFormat="1" ht="11.45" customHeight="1">
      <c r="B14" s="591">
        <v>1</v>
      </c>
      <c r="C14" s="290" t="s">
        <v>1438</v>
      </c>
      <c r="D14" s="292">
        <v>234491.61559484416</v>
      </c>
      <c r="E14" s="292"/>
      <c r="F14" s="292">
        <v>2700</v>
      </c>
      <c r="G14" s="292">
        <v>33411.088989999997</v>
      </c>
      <c r="H14" s="292">
        <v>267902.70458484412</v>
      </c>
    </row>
    <row r="15" spans="1:9" s="285" customFormat="1" ht="11.45" customHeight="1">
      <c r="B15" s="591">
        <v>2</v>
      </c>
      <c r="C15" s="593" t="s">
        <v>33</v>
      </c>
      <c r="D15" s="292">
        <v>234491.61559484416</v>
      </c>
      <c r="E15" s="292"/>
      <c r="F15" s="292">
        <v>2700</v>
      </c>
      <c r="G15" s="292">
        <v>33411.088989999997</v>
      </c>
      <c r="H15" s="292">
        <v>267902.70458484412</v>
      </c>
    </row>
    <row r="16" spans="1:9" s="285" customFormat="1" ht="11.45" customHeight="1">
      <c r="B16" s="591">
        <v>3</v>
      </c>
      <c r="C16" s="593" t="s">
        <v>1439</v>
      </c>
      <c r="D16" s="292"/>
    </row>
    <row r="17" spans="1:8" s="285" customFormat="1" ht="11.45" customHeight="1">
      <c r="B17" s="591">
        <v>4</v>
      </c>
      <c r="C17" s="290" t="s">
        <v>1440</v>
      </c>
      <c r="D17" s="292"/>
      <c r="E17" s="292">
        <v>533816.63984914648</v>
      </c>
      <c r="F17" s="292">
        <v>9934.9564387447208</v>
      </c>
      <c r="G17" s="292">
        <v>2501.39549919</v>
      </c>
      <c r="H17" s="292">
        <v>515471.96743212128</v>
      </c>
    </row>
    <row r="18" spans="1:8" s="285" customFormat="1" ht="11.45" customHeight="1">
      <c r="B18" s="591">
        <v>5</v>
      </c>
      <c r="C18" s="593" t="s">
        <v>1404</v>
      </c>
      <c r="D18" s="292"/>
      <c r="E18" s="292">
        <v>465373.76743178663</v>
      </c>
      <c r="F18" s="292">
        <v>6508.9380447981894</v>
      </c>
      <c r="G18" s="292">
        <v>2184.0631812699999</v>
      </c>
      <c r="H18" s="292">
        <v>450472.6333840256</v>
      </c>
    </row>
    <row r="19" spans="1:8" s="285" customFormat="1" ht="11.45" customHeight="1">
      <c r="B19" s="591">
        <v>6</v>
      </c>
      <c r="C19" s="593" t="s">
        <v>1405</v>
      </c>
      <c r="D19" s="292"/>
      <c r="E19" s="292">
        <v>68442.872417359773</v>
      </c>
      <c r="F19" s="292">
        <v>3426.0183939465314</v>
      </c>
      <c r="G19" s="292">
        <v>317.33231792000004</v>
      </c>
      <c r="H19" s="292">
        <v>64999.334048095683</v>
      </c>
    </row>
    <row r="20" spans="1:8" s="285" customFormat="1" ht="11.45" customHeight="1">
      <c r="B20" s="591">
        <v>7</v>
      </c>
      <c r="C20" s="290" t="s">
        <v>1441</v>
      </c>
      <c r="D20" s="292"/>
      <c r="E20" s="292">
        <v>1458808.5821140625</v>
      </c>
      <c r="F20" s="292">
        <v>258593.92347642544</v>
      </c>
      <c r="G20" s="292">
        <v>400663.75499306724</v>
      </c>
      <c r="H20" s="292">
        <v>911003.95383543917</v>
      </c>
    </row>
    <row r="21" spans="1:8" s="285" customFormat="1" ht="11.45" customHeight="1">
      <c r="B21" s="591">
        <v>8</v>
      </c>
      <c r="C21" s="593" t="s">
        <v>1442</v>
      </c>
      <c r="D21" s="292"/>
      <c r="E21" s="292">
        <v>485862.75074079999</v>
      </c>
      <c r="F21" s="292">
        <v>112660.61377588</v>
      </c>
      <c r="G21" s="292"/>
      <c r="H21" s="292">
        <v>58153.483316375001</v>
      </c>
    </row>
    <row r="22" spans="1:8" s="285" customFormat="1" ht="11.45" customHeight="1">
      <c r="B22" s="251">
        <v>9</v>
      </c>
      <c r="C22" s="593" t="s">
        <v>1443</v>
      </c>
      <c r="D22" s="292"/>
      <c r="E22" s="292">
        <v>972945.83137326257</v>
      </c>
      <c r="F22" s="292">
        <v>145933.30970054548</v>
      </c>
      <c r="G22" s="292">
        <v>400663.75499306724</v>
      </c>
      <c r="H22" s="292">
        <v>852850.47051906423</v>
      </c>
    </row>
    <row r="23" spans="1:8" s="285" customFormat="1" ht="11.45" customHeight="1">
      <c r="B23" s="591">
        <v>10</v>
      </c>
      <c r="C23" s="290" t="s">
        <v>1444</v>
      </c>
      <c r="D23" s="292"/>
      <c r="E23" s="292"/>
      <c r="F23" s="292"/>
      <c r="G23" s="292"/>
      <c r="H23" s="292"/>
    </row>
    <row r="24" spans="1:8" s="285" customFormat="1" ht="11.45" customHeight="1">
      <c r="B24" s="591">
        <v>11</v>
      </c>
      <c r="C24" s="290" t="s">
        <v>1445</v>
      </c>
      <c r="D24" s="785">
        <v>11865.235255351223</v>
      </c>
      <c r="E24" s="292">
        <v>32415.641549696149</v>
      </c>
      <c r="F24" s="292">
        <v>5120.8925819491187</v>
      </c>
      <c r="G24" s="292">
        <v>6895.9372022027737</v>
      </c>
      <c r="H24" s="292">
        <v>9456.3834931773345</v>
      </c>
    </row>
    <row r="25" spans="1:8" s="285" customFormat="1" ht="11.45" customHeight="1">
      <c r="B25" s="591">
        <v>12</v>
      </c>
      <c r="C25" s="593" t="s">
        <v>1446</v>
      </c>
      <c r="D25" s="292">
        <v>11865.235255351223</v>
      </c>
      <c r="E25" s="755"/>
      <c r="F25" s="755"/>
      <c r="G25" s="755"/>
      <c r="H25" s="755"/>
    </row>
    <row r="26" spans="1:8" s="285" customFormat="1" ht="11.45" customHeight="1">
      <c r="B26" s="591">
        <v>13</v>
      </c>
      <c r="C26" s="593" t="s">
        <v>1447</v>
      </c>
      <c r="D26" s="292"/>
      <c r="E26" s="292">
        <v>32415.641549696149</v>
      </c>
      <c r="F26" s="292">
        <v>5120.8925819491187</v>
      </c>
      <c r="G26" s="292">
        <v>6895.9372022027737</v>
      </c>
      <c r="H26" s="292">
        <v>9456.3834931773345</v>
      </c>
    </row>
    <row r="27" spans="1:8" s="285" customFormat="1" ht="11.45" customHeight="1">
      <c r="B27" s="592">
        <v>14</v>
      </c>
      <c r="C27" s="1179" t="s">
        <v>1448</v>
      </c>
      <c r="D27" s="296"/>
      <c r="E27" s="296"/>
      <c r="F27" s="296"/>
      <c r="G27" s="296"/>
      <c r="H27" s="297">
        <v>1703835.009345582</v>
      </c>
    </row>
    <row r="28" spans="1:8">
      <c r="B28" s="3"/>
      <c r="C28" s="3"/>
      <c r="D28" s="3"/>
      <c r="E28" s="3"/>
      <c r="F28" s="3"/>
      <c r="G28" s="3"/>
      <c r="H28" s="3"/>
    </row>
    <row r="29" spans="1:8" ht="11.25" customHeight="1">
      <c r="A29" s="117"/>
      <c r="B29" s="2008" t="s">
        <v>2104</v>
      </c>
      <c r="C29" s="2009"/>
      <c r="D29" s="1120" t="s">
        <v>522</v>
      </c>
      <c r="E29" s="1120" t="s">
        <v>392</v>
      </c>
      <c r="F29" s="1120" t="s">
        <v>393</v>
      </c>
      <c r="G29" s="1121" t="s">
        <v>523</v>
      </c>
      <c r="H29" s="1120" t="s">
        <v>524</v>
      </c>
    </row>
    <row r="30" spans="1:8" ht="11.25" customHeight="1">
      <c r="B30" s="2028" t="s">
        <v>2024</v>
      </c>
      <c r="C30" s="2029"/>
      <c r="D30" s="660"/>
      <c r="E30" s="660"/>
      <c r="F30" s="660"/>
      <c r="G30" s="661"/>
      <c r="H30" s="660"/>
    </row>
    <row r="31" spans="1:8" ht="11.25" customHeight="1">
      <c r="B31" s="102"/>
      <c r="C31" s="2"/>
      <c r="D31" s="1902" t="s">
        <v>1431</v>
      </c>
      <c r="E31" s="2030"/>
      <c r="F31" s="2030"/>
      <c r="G31" s="2030"/>
      <c r="H31" s="219"/>
    </row>
    <row r="32" spans="1:8" ht="11.25" customHeight="1">
      <c r="B32" s="1933" t="s">
        <v>274</v>
      </c>
      <c r="C32" s="1934"/>
      <c r="D32" s="218" t="s">
        <v>1432</v>
      </c>
      <c r="E32" s="218" t="s">
        <v>1433</v>
      </c>
      <c r="F32" s="197" t="s">
        <v>1434</v>
      </c>
      <c r="G32" s="778" t="s">
        <v>1435</v>
      </c>
      <c r="H32" s="218" t="s">
        <v>1436</v>
      </c>
    </row>
    <row r="33" spans="2:12" s="285" customFormat="1" ht="11.25" customHeight="1">
      <c r="B33" s="1">
        <v>15</v>
      </c>
      <c r="C33" s="290" t="s">
        <v>1449</v>
      </c>
      <c r="D33" s="756"/>
      <c r="E33" s="756"/>
      <c r="F33" s="756"/>
      <c r="G33" s="757"/>
      <c r="H33" s="292">
        <v>5112.3345517620119</v>
      </c>
      <c r="L33" s="286"/>
    </row>
    <row r="34" spans="2:12" s="285" customFormat="1" ht="11.25" customHeight="1">
      <c r="B34" s="1" t="s">
        <v>1450</v>
      </c>
      <c r="C34" s="290" t="s">
        <v>1451</v>
      </c>
      <c r="D34" s="755"/>
      <c r="E34" s="292"/>
      <c r="F34" s="292"/>
      <c r="G34" s="292">
        <v>301139.01634899998</v>
      </c>
      <c r="H34" s="292">
        <v>255968.16389664999</v>
      </c>
    </row>
    <row r="35" spans="2:12" s="285" customFormat="1" ht="11.25" customHeight="1">
      <c r="B35" s="1">
        <v>16</v>
      </c>
      <c r="C35" s="290" t="s">
        <v>1452</v>
      </c>
      <c r="D35" s="755"/>
      <c r="E35" s="292">
        <v>7142.9117953799996</v>
      </c>
      <c r="F35" s="292">
        <v>1475.8943115100008</v>
      </c>
      <c r="G35" s="292"/>
      <c r="H35" s="292">
        <v>4309.4030534449994</v>
      </c>
    </row>
    <row r="36" spans="2:12" s="285" customFormat="1" ht="11.25" customHeight="1">
      <c r="B36" s="1">
        <v>17</v>
      </c>
      <c r="C36" s="290" t="s">
        <v>1453</v>
      </c>
      <c r="D36" s="755"/>
      <c r="E36" s="292">
        <v>535299.69708424271</v>
      </c>
      <c r="F36" s="292">
        <v>91800.484403114358</v>
      </c>
      <c r="G36" s="292">
        <v>1144858.6104772829</v>
      </c>
      <c r="H36" s="292">
        <v>1088277.0947272936</v>
      </c>
    </row>
    <row r="37" spans="2:12" s="285" customFormat="1" ht="11.25" customHeight="1">
      <c r="B37" s="1">
        <v>18</v>
      </c>
      <c r="C37" s="762" t="s">
        <v>1454</v>
      </c>
      <c r="D37" s="755"/>
      <c r="E37" s="292">
        <v>17032.816055029998</v>
      </c>
      <c r="F37" s="292"/>
      <c r="G37" s="292"/>
      <c r="H37" s="292">
        <v>162.34132500000001</v>
      </c>
    </row>
    <row r="38" spans="2:12" s="285" customFormat="1" ht="11.25" customHeight="1">
      <c r="B38" s="1">
        <v>19</v>
      </c>
      <c r="C38" s="762" t="s">
        <v>1455</v>
      </c>
      <c r="D38" s="755"/>
      <c r="E38" s="292">
        <v>109611.83778654959</v>
      </c>
      <c r="F38" s="292">
        <v>282.3041191800001</v>
      </c>
      <c r="G38" s="292">
        <v>3252.1156300780258</v>
      </c>
      <c r="H38" s="292">
        <v>9194.9529773764843</v>
      </c>
    </row>
    <row r="39" spans="2:12" s="285" customFormat="1" ht="11.25" customHeight="1">
      <c r="B39" s="1">
        <v>20</v>
      </c>
      <c r="C39" s="762" t="s">
        <v>1456</v>
      </c>
      <c r="D39" s="755"/>
      <c r="E39" s="292">
        <v>366246.65852150368</v>
      </c>
      <c r="F39" s="292">
        <v>84138.755684231597</v>
      </c>
      <c r="G39" s="292">
        <v>504034.49138264102</v>
      </c>
      <c r="H39" s="292">
        <v>1064078.1300771232</v>
      </c>
    </row>
    <row r="40" spans="2:12" s="285" customFormat="1" ht="11.25" customHeight="1">
      <c r="B40" s="1">
        <v>21</v>
      </c>
      <c r="C40" s="763" t="s">
        <v>1457</v>
      </c>
      <c r="D40" s="761"/>
      <c r="E40" s="292">
        <v>153942.51592705</v>
      </c>
      <c r="F40" s="292">
        <v>37547.300173390002</v>
      </c>
      <c r="G40" s="292">
        <v>203815.83264944825</v>
      </c>
      <c r="H40" s="292">
        <v>547665.09627366194</v>
      </c>
    </row>
    <row r="41" spans="2:12" s="285" customFormat="1" ht="11.25" customHeight="1">
      <c r="B41" s="1">
        <v>22</v>
      </c>
      <c r="C41" s="762" t="s">
        <v>1458</v>
      </c>
      <c r="D41" s="755"/>
      <c r="E41" s="292">
        <v>23190.485037109414</v>
      </c>
      <c r="F41" s="292">
        <v>4800.0139371027417</v>
      </c>
      <c r="G41" s="292">
        <v>627225.01905899402</v>
      </c>
      <c r="H41" s="292"/>
    </row>
    <row r="42" spans="2:12" s="285" customFormat="1" ht="11.25" customHeight="1">
      <c r="B42" s="1">
        <v>23</v>
      </c>
      <c r="C42" s="763" t="s">
        <v>1457</v>
      </c>
      <c r="D42" s="761"/>
      <c r="E42" s="292">
        <v>13553.642680757095</v>
      </c>
      <c r="F42" s="292">
        <v>1864.0662425658193</v>
      </c>
      <c r="G42" s="292">
        <v>479586.21929175255</v>
      </c>
      <c r="H42" s="292"/>
    </row>
    <row r="43" spans="2:12" s="285" customFormat="1" ht="11.25" customHeight="1">
      <c r="B43" s="1">
        <v>24</v>
      </c>
      <c r="C43" s="762" t="s">
        <v>1459</v>
      </c>
      <c r="D43" s="755"/>
      <c r="E43" s="292">
        <v>19217.899684049997</v>
      </c>
      <c r="F43" s="292">
        <v>2579.4106626000003</v>
      </c>
      <c r="G43" s="292">
        <v>10346.984405569998</v>
      </c>
      <c r="H43" s="292">
        <v>14841.670347793999</v>
      </c>
    </row>
    <row r="44" spans="2:12" s="285" customFormat="1" ht="11.25" customHeight="1">
      <c r="B44" s="1">
        <v>25</v>
      </c>
      <c r="C44" s="290" t="s">
        <v>1460</v>
      </c>
      <c r="D44" s="755"/>
      <c r="E44" s="292"/>
      <c r="F44" s="292"/>
      <c r="G44" s="292"/>
      <c r="H44" s="292"/>
    </row>
    <row r="45" spans="2:12" s="285" customFormat="1" ht="11.25" customHeight="1">
      <c r="B45" s="1">
        <v>26</v>
      </c>
      <c r="C45" s="290" t="s">
        <v>1461</v>
      </c>
      <c r="D45" s="291"/>
      <c r="E45" s="292">
        <v>112504.7814505119</v>
      </c>
      <c r="F45" s="292">
        <v>10155.603819267144</v>
      </c>
      <c r="G45" s="292">
        <v>81705.001891815729</v>
      </c>
      <c r="H45" s="292">
        <v>96648.120307911595</v>
      </c>
    </row>
    <row r="46" spans="2:12" s="285" customFormat="1" ht="11.25" customHeight="1">
      <c r="B46" s="1">
        <v>27</v>
      </c>
      <c r="C46" s="762" t="s">
        <v>1462</v>
      </c>
      <c r="D46" s="755"/>
      <c r="E46" s="755"/>
      <c r="F46" s="755"/>
      <c r="G46" s="292"/>
      <c r="H46" s="292"/>
    </row>
    <row r="47" spans="2:12" s="285" customFormat="1" ht="11.25" customHeight="1">
      <c r="B47" s="1">
        <v>28</v>
      </c>
      <c r="C47" s="762" t="s">
        <v>1463</v>
      </c>
      <c r="D47" s="758"/>
      <c r="E47" s="437"/>
      <c r="F47" s="437"/>
      <c r="G47" s="437">
        <v>6655.6126696199999</v>
      </c>
      <c r="H47" s="437">
        <v>5657.2707691770001</v>
      </c>
    </row>
    <row r="48" spans="2:12" ht="11.25" customHeight="1">
      <c r="B48" s="1">
        <v>29</v>
      </c>
      <c r="C48" s="762" t="s">
        <v>1464</v>
      </c>
      <c r="D48" s="759"/>
      <c r="E48" s="292">
        <v>34.668536713618778</v>
      </c>
      <c r="F48" s="759"/>
      <c r="G48" s="759"/>
      <c r="H48" s="292">
        <v>34.668536713618778</v>
      </c>
    </row>
    <row r="49" spans="2:8" ht="11.25" customHeight="1">
      <c r="B49" s="1">
        <v>30</v>
      </c>
      <c r="C49" s="762" t="s">
        <v>1465</v>
      </c>
      <c r="D49" s="759"/>
      <c r="E49" s="292">
        <v>62193.774825791181</v>
      </c>
      <c r="F49" s="759"/>
      <c r="G49" s="759"/>
      <c r="H49" s="292">
        <v>3109.6887412895594</v>
      </c>
    </row>
    <row r="50" spans="2:8" ht="11.25" customHeight="1">
      <c r="B50" s="1">
        <v>31</v>
      </c>
      <c r="C50" s="762" t="s">
        <v>1466</v>
      </c>
      <c r="D50" s="759"/>
      <c r="E50" s="292">
        <v>50276.338088007113</v>
      </c>
      <c r="F50" s="292">
        <v>10155.603819267144</v>
      </c>
      <c r="G50" s="292">
        <v>75049.389222195736</v>
      </c>
      <c r="H50" s="292">
        <v>87846.492260731422</v>
      </c>
    </row>
    <row r="51" spans="2:8" ht="11.25" customHeight="1">
      <c r="B51" s="1">
        <v>32</v>
      </c>
      <c r="C51" s="290" t="s">
        <v>1467</v>
      </c>
      <c r="D51" s="759"/>
      <c r="E51" s="292">
        <v>373238.83220866392</v>
      </c>
      <c r="F51" s="292">
        <v>80034.319330022176</v>
      </c>
      <c r="G51" s="292">
        <v>365939.91283039981</v>
      </c>
      <c r="H51" s="292">
        <v>42722.108515308551</v>
      </c>
    </row>
    <row r="52" spans="2:8" ht="11.25" customHeight="1">
      <c r="B52" s="1180">
        <v>33</v>
      </c>
      <c r="C52" s="1179" t="s">
        <v>2025</v>
      </c>
      <c r="D52" s="1181"/>
      <c r="E52" s="1181"/>
      <c r="F52" s="1181"/>
      <c r="G52" s="1181"/>
      <c r="H52" s="297">
        <v>1493037.2250523709</v>
      </c>
    </row>
    <row r="53" spans="2:8" ht="11.25" customHeight="1">
      <c r="B53" s="1165">
        <v>34</v>
      </c>
      <c r="C53" s="1179" t="s">
        <v>1468</v>
      </c>
      <c r="D53" s="1181"/>
      <c r="E53" s="1181"/>
      <c r="F53" s="1181"/>
      <c r="G53" s="1181"/>
      <c r="H53" s="784">
        <v>114.118722611609</v>
      </c>
    </row>
    <row r="57" spans="2:8" ht="11.25" customHeight="1">
      <c r="B57" s="2008" t="s">
        <v>28</v>
      </c>
      <c r="C57" s="2009"/>
      <c r="D57" s="1120" t="s">
        <v>522</v>
      </c>
      <c r="E57" s="1120" t="s">
        <v>392</v>
      </c>
      <c r="F57" s="1120" t="s">
        <v>393</v>
      </c>
      <c r="G57" s="1121" t="s">
        <v>523</v>
      </c>
      <c r="H57" s="1120" t="s">
        <v>524</v>
      </c>
    </row>
    <row r="58" spans="2:8" ht="11.25" customHeight="1">
      <c r="B58" s="2028" t="s">
        <v>1437</v>
      </c>
      <c r="C58" s="2029"/>
      <c r="D58" s="660"/>
      <c r="E58" s="660"/>
      <c r="F58" s="660"/>
      <c r="G58" s="661"/>
      <c r="H58" s="660"/>
    </row>
    <row r="59" spans="2:8" ht="11.25" customHeight="1">
      <c r="B59" s="102"/>
      <c r="C59" s="2"/>
      <c r="D59" s="1902" t="s">
        <v>1431</v>
      </c>
      <c r="E59" s="2030"/>
      <c r="F59" s="2030"/>
      <c r="G59" s="2030"/>
      <c r="H59" s="219"/>
    </row>
    <row r="60" spans="2:8" ht="11.25" customHeight="1">
      <c r="B60" s="1933" t="s">
        <v>274</v>
      </c>
      <c r="C60" s="1934"/>
      <c r="D60" s="218" t="s">
        <v>1432</v>
      </c>
      <c r="E60" s="218" t="s">
        <v>1433</v>
      </c>
      <c r="F60" s="1127" t="s">
        <v>1434</v>
      </c>
      <c r="G60" s="778" t="s">
        <v>1435</v>
      </c>
      <c r="H60" s="218" t="s">
        <v>1436</v>
      </c>
    </row>
    <row r="61" spans="2:8" s="285" customFormat="1" ht="11.45" customHeight="1">
      <c r="B61" s="591">
        <v>1</v>
      </c>
      <c r="C61" s="290" t="s">
        <v>1438</v>
      </c>
      <c r="D61" s="292">
        <v>231216.4426474275</v>
      </c>
      <c r="E61" s="292">
        <v>8155.9283999999998</v>
      </c>
      <c r="F61" s="292"/>
      <c r="G61" s="292">
        <v>21564.007140000002</v>
      </c>
      <c r="H61" s="292">
        <v>252780.4497874275</v>
      </c>
    </row>
    <row r="62" spans="2:8" s="285" customFormat="1" ht="11.45" customHeight="1">
      <c r="B62" s="591">
        <v>2</v>
      </c>
      <c r="C62" s="593" t="s">
        <v>33</v>
      </c>
      <c r="D62" s="292">
        <v>231216.4426474275</v>
      </c>
      <c r="E62" s="292">
        <v>8155.9283999999998</v>
      </c>
      <c r="F62" s="292"/>
      <c r="G62" s="292">
        <v>21564.007140000002</v>
      </c>
      <c r="H62" s="292">
        <v>252780.4497874275</v>
      </c>
    </row>
    <row r="63" spans="2:8" s="285" customFormat="1" ht="11.45" customHeight="1">
      <c r="B63" s="591">
        <v>3</v>
      </c>
      <c r="C63" s="593" t="s">
        <v>1439</v>
      </c>
      <c r="D63" s="292"/>
      <c r="E63" s="292"/>
      <c r="F63" s="292"/>
      <c r="G63" s="292"/>
      <c r="H63" s="292"/>
    </row>
    <row r="64" spans="2:8" s="285" customFormat="1" ht="11.45" customHeight="1">
      <c r="B64" s="591">
        <v>4</v>
      </c>
      <c r="C64" s="290" t="s">
        <v>1440</v>
      </c>
      <c r="D64" s="292"/>
      <c r="E64" s="292">
        <v>547200.82265871321</v>
      </c>
      <c r="F64" s="292">
        <v>10342.63236042783</v>
      </c>
      <c r="G64" s="292">
        <v>2450.21801581</v>
      </c>
      <c r="H64" s="292">
        <v>527991.98125838663</v>
      </c>
    </row>
    <row r="65" spans="1:12" s="285" customFormat="1" ht="11.45" customHeight="1">
      <c r="B65" s="591">
        <v>5</v>
      </c>
      <c r="C65" s="593" t="s">
        <v>1404</v>
      </c>
      <c r="D65" s="292"/>
      <c r="E65" s="292">
        <v>468091.01783957111</v>
      </c>
      <c r="F65" s="292">
        <v>6962.0566674221609</v>
      </c>
      <c r="G65" s="292">
        <v>2163.5469116700001</v>
      </c>
      <c r="H65" s="292">
        <v>453463.96769331355</v>
      </c>
    </row>
    <row r="66" spans="1:12" s="285" customFormat="1" ht="11.45" customHeight="1">
      <c r="B66" s="591">
        <v>6</v>
      </c>
      <c r="C66" s="593" t="s">
        <v>1405</v>
      </c>
      <c r="D66" s="292"/>
      <c r="E66" s="292">
        <v>79109.804819142155</v>
      </c>
      <c r="F66" s="292">
        <v>3380.5756930056691</v>
      </c>
      <c r="G66" s="292">
        <v>286.67110414000001</v>
      </c>
      <c r="H66" s="292">
        <v>74528.013565073037</v>
      </c>
    </row>
    <row r="67" spans="1:12" s="285" customFormat="1" ht="11.45" customHeight="1">
      <c r="B67" s="591">
        <v>7</v>
      </c>
      <c r="C67" s="290" t="s">
        <v>1441</v>
      </c>
      <c r="D67" s="292"/>
      <c r="E67" s="292">
        <v>1153848.0061014032</v>
      </c>
      <c r="F67" s="292">
        <v>287897.23221521877</v>
      </c>
      <c r="G67" s="292">
        <v>373037.22090717696</v>
      </c>
      <c r="H67" s="292">
        <v>878266.24300844781</v>
      </c>
    </row>
    <row r="68" spans="1:12" s="285" customFormat="1" ht="11.45" customHeight="1">
      <c r="B68" s="591">
        <v>8</v>
      </c>
      <c r="C68" s="593" t="s">
        <v>1442</v>
      </c>
      <c r="D68" s="292"/>
      <c r="E68" s="292">
        <v>528834.4173924299</v>
      </c>
      <c r="F68" s="292">
        <v>102904.09923603003</v>
      </c>
      <c r="G68" s="292"/>
      <c r="H68" s="292">
        <v>52694.518234625</v>
      </c>
    </row>
    <row r="69" spans="1:12" s="285" customFormat="1" ht="11.45" customHeight="1">
      <c r="B69" s="251">
        <v>9</v>
      </c>
      <c r="C69" s="593" t="s">
        <v>1443</v>
      </c>
      <c r="D69" s="292"/>
      <c r="E69" s="292">
        <v>625013.58870897302</v>
      </c>
      <c r="F69" s="292">
        <v>184993.13297918875</v>
      </c>
      <c r="G69" s="292">
        <v>373037.22090717702</v>
      </c>
      <c r="H69" s="292">
        <v>825571.7247738227</v>
      </c>
    </row>
    <row r="70" spans="1:12" s="285" customFormat="1" ht="11.45" customHeight="1">
      <c r="B70" s="591">
        <v>10</v>
      </c>
      <c r="C70" s="290" t="s">
        <v>1444</v>
      </c>
      <c r="D70" s="292"/>
      <c r="E70" s="292"/>
      <c r="F70" s="292"/>
      <c r="G70" s="292"/>
      <c r="H70" s="292"/>
    </row>
    <row r="71" spans="1:12" s="285" customFormat="1" ht="11.45" customHeight="1">
      <c r="B71" s="591">
        <v>11</v>
      </c>
      <c r="C71" s="290" t="s">
        <v>1445</v>
      </c>
      <c r="D71" s="785">
        <v>28.895703705725403</v>
      </c>
      <c r="E71" s="292">
        <v>20568.621453133335</v>
      </c>
      <c r="F71" s="292">
        <v>3037.9727614298386</v>
      </c>
      <c r="G71" s="292">
        <v>6711.1407493956731</v>
      </c>
      <c r="H71" s="292">
        <v>8230.1271301105917</v>
      </c>
    </row>
    <row r="72" spans="1:12" s="285" customFormat="1" ht="11.45" customHeight="1">
      <c r="B72" s="591">
        <v>12</v>
      </c>
      <c r="C72" s="593" t="s">
        <v>1446</v>
      </c>
      <c r="D72" s="292">
        <v>28.895703705725403</v>
      </c>
      <c r="E72" s="755"/>
      <c r="F72" s="755"/>
      <c r="G72" s="755"/>
      <c r="H72" s="755"/>
    </row>
    <row r="73" spans="1:12" s="285" customFormat="1" ht="11.45" customHeight="1">
      <c r="B73" s="591">
        <v>13</v>
      </c>
      <c r="C73" s="593" t="s">
        <v>1447</v>
      </c>
      <c r="D73" s="292"/>
      <c r="E73" s="292">
        <v>20568.621453133335</v>
      </c>
      <c r="F73" s="292">
        <v>3037.9727614298386</v>
      </c>
      <c r="G73" s="292">
        <v>6711.1407493956731</v>
      </c>
      <c r="H73" s="292">
        <v>8230.1271301105917</v>
      </c>
    </row>
    <row r="74" spans="1:12" s="285" customFormat="1" ht="11.45" customHeight="1">
      <c r="B74" s="592">
        <v>14</v>
      </c>
      <c r="C74" s="1179" t="s">
        <v>1448</v>
      </c>
      <c r="D74" s="296"/>
      <c r="E74" s="296"/>
      <c r="F74" s="296"/>
      <c r="G74" s="296"/>
      <c r="H74" s="297">
        <v>1667268.8011843723</v>
      </c>
    </row>
    <row r="75" spans="1:12">
      <c r="B75" s="3"/>
      <c r="C75" s="3"/>
      <c r="D75" s="3"/>
      <c r="E75" s="3"/>
      <c r="F75" s="3"/>
      <c r="G75" s="3"/>
      <c r="H75" s="3"/>
    </row>
    <row r="76" spans="1:12" ht="11.25" customHeight="1">
      <c r="A76" s="117"/>
      <c r="B76" s="2008" t="s">
        <v>28</v>
      </c>
      <c r="C76" s="2009"/>
      <c r="D76" s="1120" t="s">
        <v>522</v>
      </c>
      <c r="E76" s="1120" t="s">
        <v>392</v>
      </c>
      <c r="F76" s="1120" t="s">
        <v>393</v>
      </c>
      <c r="G76" s="1121" t="s">
        <v>523</v>
      </c>
      <c r="H76" s="1120" t="s">
        <v>524</v>
      </c>
    </row>
    <row r="77" spans="1:12" ht="11.25" customHeight="1">
      <c r="B77" s="2028" t="s">
        <v>2024</v>
      </c>
      <c r="C77" s="2029"/>
      <c r="D77" s="660"/>
      <c r="E77" s="660"/>
      <c r="F77" s="660"/>
      <c r="G77" s="661"/>
      <c r="H77" s="660"/>
    </row>
    <row r="78" spans="1:12" ht="11.25" customHeight="1">
      <c r="B78" s="102"/>
      <c r="C78" s="2"/>
      <c r="D78" s="1902" t="s">
        <v>1431</v>
      </c>
      <c r="E78" s="2030"/>
      <c r="F78" s="2030"/>
      <c r="G78" s="2030"/>
      <c r="H78" s="219"/>
    </row>
    <row r="79" spans="1:12" ht="11.25" customHeight="1">
      <c r="B79" s="1933" t="s">
        <v>274</v>
      </c>
      <c r="C79" s="1934"/>
      <c r="D79" s="218" t="s">
        <v>1432</v>
      </c>
      <c r="E79" s="218" t="s">
        <v>1433</v>
      </c>
      <c r="F79" s="197" t="s">
        <v>1434</v>
      </c>
      <c r="G79" s="778" t="s">
        <v>1435</v>
      </c>
      <c r="H79" s="218" t="s">
        <v>1436</v>
      </c>
    </row>
    <row r="80" spans="1:12" s="285" customFormat="1" ht="11.25" customHeight="1">
      <c r="B80" s="1">
        <v>15</v>
      </c>
      <c r="C80" s="290" t="s">
        <v>1449</v>
      </c>
      <c r="D80" s="756"/>
      <c r="E80" s="756"/>
      <c r="F80" s="756"/>
      <c r="G80" s="757"/>
      <c r="H80" s="292">
        <v>5623.2965760295356</v>
      </c>
      <c r="L80" s="286"/>
    </row>
    <row r="81" spans="2:8" s="285" customFormat="1" ht="11.25" customHeight="1">
      <c r="B81" s="1" t="s">
        <v>1450</v>
      </c>
      <c r="C81" s="290" t="s">
        <v>1451</v>
      </c>
      <c r="D81" s="755"/>
      <c r="E81" s="292"/>
      <c r="F81" s="292"/>
      <c r="G81" s="292">
        <v>335839.46478600003</v>
      </c>
      <c r="H81" s="292">
        <v>285463.54506809998</v>
      </c>
    </row>
    <row r="82" spans="2:8" s="285" customFormat="1" ht="11.25" customHeight="1">
      <c r="B82" s="1">
        <v>16</v>
      </c>
      <c r="C82" s="290" t="s">
        <v>1452</v>
      </c>
      <c r="D82" s="755"/>
      <c r="E82" s="292">
        <v>7201.3020187799993</v>
      </c>
      <c r="F82" s="292">
        <v>1166.7253182499999</v>
      </c>
      <c r="G82" s="292"/>
      <c r="H82" s="292">
        <v>4184.0136685150001</v>
      </c>
    </row>
    <row r="83" spans="2:8" s="285" customFormat="1" ht="11.25" customHeight="1">
      <c r="B83" s="1">
        <v>17</v>
      </c>
      <c r="C83" s="290" t="s">
        <v>1453</v>
      </c>
      <c r="D83" s="755"/>
      <c r="E83" s="292">
        <v>458512.85189390898</v>
      </c>
      <c r="F83" s="292">
        <v>77965.352259365289</v>
      </c>
      <c r="G83" s="292">
        <v>1095974.6118229441</v>
      </c>
      <c r="H83" s="292">
        <v>1029926.7963700566</v>
      </c>
    </row>
    <row r="84" spans="2:8" s="285" customFormat="1" ht="11.25" customHeight="1">
      <c r="B84" s="1">
        <v>18</v>
      </c>
      <c r="C84" s="762" t="s">
        <v>1454</v>
      </c>
      <c r="D84" s="755"/>
      <c r="E84" s="292">
        <v>7644.1965517899998</v>
      </c>
      <c r="F84" s="292">
        <v>298.44113399999998</v>
      </c>
      <c r="G84" s="292"/>
      <c r="H84" s="292">
        <v>220.55124516000001</v>
      </c>
    </row>
    <row r="85" spans="2:8" s="285" customFormat="1" ht="11.25" customHeight="1">
      <c r="B85" s="1">
        <v>19</v>
      </c>
      <c r="C85" s="762" t="s">
        <v>1455</v>
      </c>
      <c r="D85" s="755"/>
      <c r="E85" s="292">
        <v>74574.824586373157</v>
      </c>
      <c r="F85" s="292">
        <v>1178.6621934200014</v>
      </c>
      <c r="G85" s="292">
        <v>2369.9340719932002</v>
      </c>
      <c r="H85" s="292">
        <v>7019.8506507810152</v>
      </c>
    </row>
    <row r="86" spans="2:8" s="285" customFormat="1" ht="11.25" customHeight="1">
      <c r="B86" s="1">
        <v>20</v>
      </c>
      <c r="C86" s="762" t="s">
        <v>1456</v>
      </c>
      <c r="D86" s="755"/>
      <c r="E86" s="292">
        <v>334748.57729396742</v>
      </c>
      <c r="F86" s="292">
        <v>70315.320324995104</v>
      </c>
      <c r="G86" s="292">
        <v>500292.40835790918</v>
      </c>
      <c r="H86" s="292">
        <v>1008721.2607496594</v>
      </c>
    </row>
    <row r="87" spans="2:8" s="285" customFormat="1" ht="11.25" customHeight="1">
      <c r="B87" s="1">
        <v>21</v>
      </c>
      <c r="C87" s="763" t="s">
        <v>1457</v>
      </c>
      <c r="D87" s="761"/>
      <c r="E87" s="292">
        <v>162145.87255927999</v>
      </c>
      <c r="F87" s="292">
        <v>33024.563491090004</v>
      </c>
      <c r="G87" s="292">
        <v>205063.01288707714</v>
      </c>
      <c r="H87" s="292">
        <v>520690.53708581423</v>
      </c>
    </row>
    <row r="88" spans="2:8" s="285" customFormat="1" ht="11.25" customHeight="1">
      <c r="B88" s="1">
        <v>22</v>
      </c>
      <c r="C88" s="762" t="s">
        <v>1458</v>
      </c>
      <c r="D88" s="755"/>
      <c r="E88" s="292">
        <v>20702.316377968513</v>
      </c>
      <c r="F88" s="292">
        <v>3967.9961363801908</v>
      </c>
      <c r="G88" s="292">
        <v>584260.57083373202</v>
      </c>
      <c r="H88" s="292"/>
    </row>
    <row r="89" spans="2:8" s="285" customFormat="1" ht="11.25" customHeight="1">
      <c r="B89" s="1">
        <v>23</v>
      </c>
      <c r="C89" s="763" t="s">
        <v>1457</v>
      </c>
      <c r="D89" s="761"/>
      <c r="E89" s="292">
        <v>12157.695163742856</v>
      </c>
      <c r="F89" s="292">
        <v>1949.7448632228904</v>
      </c>
      <c r="G89" s="292">
        <v>435016.37026237865</v>
      </c>
      <c r="H89" s="292"/>
    </row>
    <row r="90" spans="2:8" s="285" customFormat="1" ht="11.25" customHeight="1">
      <c r="B90" s="1">
        <v>24</v>
      </c>
      <c r="C90" s="762" t="s">
        <v>1459</v>
      </c>
      <c r="D90" s="755"/>
      <c r="E90" s="292">
        <v>20842.937083809997</v>
      </c>
      <c r="F90" s="292">
        <v>2204.9324705699996</v>
      </c>
      <c r="G90" s="292">
        <v>9051.6985593100017</v>
      </c>
      <c r="H90" s="292">
        <v>13965.133724456002</v>
      </c>
    </row>
    <row r="91" spans="2:8" s="285" customFormat="1" ht="11.25" customHeight="1">
      <c r="B91" s="1">
        <v>25</v>
      </c>
      <c r="C91" s="290" t="s">
        <v>1460</v>
      </c>
      <c r="D91" s="755"/>
      <c r="E91" s="292"/>
      <c r="F91" s="292"/>
      <c r="G91" s="292"/>
      <c r="H91" s="292"/>
    </row>
    <row r="92" spans="2:8" s="285" customFormat="1" ht="11.25" customHeight="1">
      <c r="B92" s="1">
        <v>26</v>
      </c>
      <c r="C92" s="290" t="s">
        <v>1461</v>
      </c>
      <c r="D92" s="291"/>
      <c r="E92" s="292">
        <v>181365.70517668585</v>
      </c>
      <c r="F92" s="292">
        <v>6888.542250175743</v>
      </c>
      <c r="G92" s="292">
        <v>74788.920651273409</v>
      </c>
      <c r="H92" s="292">
        <v>98708.439359474956</v>
      </c>
    </row>
    <row r="93" spans="2:8" s="285" customFormat="1" ht="11.25" customHeight="1">
      <c r="B93" s="1">
        <v>27</v>
      </c>
      <c r="C93" s="762" t="s">
        <v>1462</v>
      </c>
      <c r="D93" s="755"/>
      <c r="E93" s="755"/>
      <c r="F93" s="755"/>
      <c r="G93" s="292"/>
      <c r="H93" s="292"/>
    </row>
    <row r="94" spans="2:8" s="285" customFormat="1" ht="11.25" customHeight="1">
      <c r="B94" s="1">
        <v>28</v>
      </c>
      <c r="C94" s="762" t="s">
        <v>1463</v>
      </c>
      <c r="D94" s="758"/>
      <c r="E94" s="437"/>
      <c r="F94" s="437"/>
      <c r="G94" s="437">
        <v>7568.751164700001</v>
      </c>
      <c r="H94" s="437">
        <v>6433.438489995001</v>
      </c>
    </row>
    <row r="95" spans="2:8" ht="11.25" customHeight="1">
      <c r="B95" s="1">
        <v>29</v>
      </c>
      <c r="C95" s="762" t="s">
        <v>1464</v>
      </c>
      <c r="D95" s="759"/>
      <c r="E95" s="292">
        <v>6774.9803299822743</v>
      </c>
      <c r="F95" s="759"/>
      <c r="G95" s="759"/>
      <c r="H95" s="292">
        <v>6774.9803299822743</v>
      </c>
    </row>
    <row r="96" spans="2:8" ht="11.25" customHeight="1">
      <c r="B96" s="1">
        <v>30</v>
      </c>
      <c r="C96" s="762" t="s">
        <v>1465</v>
      </c>
      <c r="D96" s="759"/>
      <c r="E96" s="292">
        <v>75161.069209360357</v>
      </c>
      <c r="F96" s="759"/>
      <c r="G96" s="759"/>
      <c r="H96" s="292">
        <v>3758.0534604680174</v>
      </c>
    </row>
    <row r="97" spans="2:8" ht="11.25" customHeight="1">
      <c r="B97" s="1">
        <v>31</v>
      </c>
      <c r="C97" s="762" t="s">
        <v>1466</v>
      </c>
      <c r="D97" s="759"/>
      <c r="E97" s="292">
        <v>99429.655637343225</v>
      </c>
      <c r="F97" s="292">
        <v>6888.542250175743</v>
      </c>
      <c r="G97" s="292">
        <v>67220.169486573417</v>
      </c>
      <c r="H97" s="292">
        <v>81741.967079029666</v>
      </c>
    </row>
    <row r="98" spans="2:8" ht="11.25" customHeight="1">
      <c r="B98" s="1">
        <v>32</v>
      </c>
      <c r="C98" s="290" t="s">
        <v>1467</v>
      </c>
      <c r="D98" s="759"/>
      <c r="E98" s="292">
        <v>345996.60862460959</v>
      </c>
      <c r="F98" s="292">
        <v>65290.596873857983</v>
      </c>
      <c r="G98" s="292">
        <v>345019.15026849275</v>
      </c>
      <c r="H98" s="292">
        <v>40520.301782832023</v>
      </c>
    </row>
    <row r="99" spans="2:8" ht="11.25" customHeight="1">
      <c r="B99" s="1180">
        <v>33</v>
      </c>
      <c r="C99" s="1179" t="s">
        <v>2025</v>
      </c>
      <c r="D99" s="1181"/>
      <c r="E99" s="1181"/>
      <c r="F99" s="1181"/>
      <c r="G99" s="1181"/>
      <c r="H99" s="297">
        <v>1464426.3928250079</v>
      </c>
    </row>
    <row r="100" spans="2:8" ht="11.25" customHeight="1">
      <c r="B100" s="1165">
        <v>34</v>
      </c>
      <c r="C100" s="1179" t="s">
        <v>1468</v>
      </c>
      <c r="D100" s="1181"/>
      <c r="E100" s="1181"/>
      <c r="F100" s="1181"/>
      <c r="G100" s="1181"/>
      <c r="H100" s="784">
        <v>113.85132153812549</v>
      </c>
    </row>
  </sheetData>
  <mergeCells count="18">
    <mergeCell ref="B3:H3"/>
    <mergeCell ref="B11:C11"/>
    <mergeCell ref="B13:C13"/>
    <mergeCell ref="B32:C32"/>
    <mergeCell ref="D12:G12"/>
    <mergeCell ref="B30:C30"/>
    <mergeCell ref="D31:G31"/>
    <mergeCell ref="B7:H7"/>
    <mergeCell ref="B79:C79"/>
    <mergeCell ref="B10:C10"/>
    <mergeCell ref="B29:C29"/>
    <mergeCell ref="B58:C58"/>
    <mergeCell ref="D59:G59"/>
    <mergeCell ref="B77:C77"/>
    <mergeCell ref="D78:G78"/>
    <mergeCell ref="B60:C60"/>
    <mergeCell ref="B57:C57"/>
    <mergeCell ref="B76:C76"/>
  </mergeCells>
  <hyperlinks>
    <hyperlink ref="B3" location="Contents!A1" display="Back to index page" xr:uid="{6C29F833-1480-4039-8EC0-33D7CC1FFB27}"/>
    <hyperlink ref="B3:H3" location="CONTENTS!A1" display="Back to contents page" xr:uid="{029C9E9E-46CF-4F4E-996D-DC01355490B3}"/>
  </hyperlinks>
  <pageMargins left="0.7" right="0.7" top="0.75" bottom="0.75" header="0.3" footer="0.3"/>
  <pageSetup paperSize="9" orientation="portrait" verticalDpi="0" r:id="rId1"/>
  <rowBreaks count="1" manualBreakCount="1">
    <brk id="54" max="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46F8-C656-4B16-9C2D-1755E4DA8391}">
  <sheetPr codeName="Ark28">
    <tabColor rgb="FF007272"/>
  </sheetPr>
  <dimension ref="A1:X304"/>
  <sheetViews>
    <sheetView showGridLines="0" showRowColHeaders="0" workbookViewId="0"/>
  </sheetViews>
  <sheetFormatPr baseColWidth="10" defaultColWidth="8.7109375" defaultRowHeight="11.25"/>
  <cols>
    <col min="1" max="1" width="2.7109375" style="127" customWidth="1"/>
    <col min="2" max="2" width="4.85546875" style="127" customWidth="1"/>
    <col min="3" max="3" width="64.28515625" style="127" customWidth="1"/>
    <col min="4" max="8" width="15.7109375" style="130" customWidth="1"/>
    <col min="9" max="16384" width="8.7109375" style="130"/>
  </cols>
  <sheetData>
    <row r="1" spans="2:24" ht="11.25" customHeight="1"/>
    <row r="2" spans="2:24" ht="5.25" customHeight="1"/>
    <row r="3" spans="2:24" s="127" customFormat="1" ht="12.75" customHeight="1">
      <c r="B3" s="1840" t="s">
        <v>269</v>
      </c>
      <c r="C3" s="1840"/>
      <c r="D3" s="1840"/>
      <c r="E3" s="1840"/>
      <c r="F3" s="1840"/>
      <c r="G3" s="1840"/>
      <c r="H3" s="1840"/>
    </row>
    <row r="4" spans="2:24" s="127" customFormat="1" ht="5.25" customHeight="1">
      <c r="C4" s="6"/>
      <c r="D4" s="14"/>
      <c r="E4" s="14"/>
      <c r="F4" s="14"/>
      <c r="G4" s="14"/>
      <c r="H4" s="14"/>
    </row>
    <row r="5" spans="2:24" s="128" customFormat="1" ht="15.75" customHeight="1">
      <c r="B5" s="1816" t="s">
        <v>1469</v>
      </c>
      <c r="C5" s="129"/>
      <c r="D5" s="129"/>
      <c r="E5" s="129"/>
      <c r="F5" s="129"/>
      <c r="G5" s="129"/>
      <c r="H5" s="129"/>
      <c r="I5" s="127"/>
      <c r="J5" s="127"/>
      <c r="K5" s="127"/>
      <c r="L5" s="127"/>
      <c r="M5" s="127"/>
      <c r="N5" s="127"/>
      <c r="O5" s="127"/>
      <c r="P5" s="127"/>
      <c r="Q5" s="127"/>
      <c r="R5" s="127"/>
      <c r="S5" s="127"/>
      <c r="T5" s="127"/>
      <c r="U5" s="127"/>
      <c r="V5" s="127"/>
      <c r="W5" s="127"/>
      <c r="X5" s="127"/>
    </row>
    <row r="6" spans="2:24" s="128" customFormat="1" ht="11.25" customHeight="1">
      <c r="B6" s="14"/>
      <c r="C6" s="129"/>
      <c r="D6" s="129"/>
      <c r="E6" s="129"/>
      <c r="F6" s="129"/>
      <c r="G6" s="129"/>
      <c r="H6" s="129"/>
      <c r="I6" s="127"/>
      <c r="J6" s="127"/>
      <c r="K6" s="127"/>
      <c r="L6" s="127"/>
      <c r="M6" s="127"/>
      <c r="N6" s="127"/>
      <c r="O6" s="127"/>
      <c r="P6" s="127"/>
      <c r="Q6" s="127"/>
      <c r="R6" s="127"/>
      <c r="S6" s="127"/>
      <c r="T6" s="127"/>
      <c r="U6" s="127"/>
      <c r="V6" s="127"/>
      <c r="W6" s="127"/>
      <c r="X6" s="127"/>
    </row>
    <row r="7" spans="2:24" s="128" customFormat="1" ht="22.5" customHeight="1">
      <c r="B7" s="1868" t="s">
        <v>2102</v>
      </c>
      <c r="C7" s="1868"/>
      <c r="D7" s="1868"/>
      <c r="E7" s="1868"/>
      <c r="F7" s="1868"/>
      <c r="G7" s="2034"/>
      <c r="H7" s="2034"/>
      <c r="I7" s="127"/>
      <c r="J7" s="127"/>
      <c r="K7" s="127"/>
      <c r="L7" s="127"/>
      <c r="M7" s="127"/>
      <c r="N7" s="127"/>
      <c r="O7" s="127"/>
      <c r="P7" s="127"/>
      <c r="Q7" s="127"/>
      <c r="R7" s="127"/>
      <c r="S7" s="127"/>
      <c r="T7" s="127"/>
      <c r="U7" s="127"/>
      <c r="V7" s="127"/>
      <c r="W7" s="127"/>
      <c r="X7" s="127"/>
    </row>
    <row r="8" spans="2:24" s="128" customFormat="1" ht="11.25" customHeight="1">
      <c r="B8" s="323"/>
      <c r="C8" s="323"/>
      <c r="D8" s="323"/>
      <c r="E8" s="323"/>
      <c r="F8" s="323"/>
      <c r="G8" s="285"/>
      <c r="H8" s="285"/>
      <c r="I8" s="127"/>
      <c r="J8" s="127"/>
      <c r="K8" s="127"/>
      <c r="L8" s="127"/>
      <c r="M8" s="127"/>
      <c r="N8" s="127"/>
      <c r="O8" s="127"/>
      <c r="P8" s="127"/>
      <c r="Q8" s="127"/>
      <c r="R8" s="127"/>
      <c r="S8" s="127"/>
      <c r="T8" s="127"/>
      <c r="U8" s="127"/>
      <c r="V8" s="127"/>
      <c r="W8" s="127"/>
      <c r="X8" s="127"/>
    </row>
    <row r="9" spans="2:24" s="128" customFormat="1" ht="33.75" customHeight="1">
      <c r="B9" s="1868" t="s">
        <v>1871</v>
      </c>
      <c r="C9" s="1868"/>
      <c r="D9" s="1868"/>
      <c r="E9" s="1868"/>
      <c r="F9" s="1868"/>
      <c r="G9" s="2034"/>
      <c r="H9" s="2034"/>
      <c r="I9" s="127"/>
      <c r="K9" s="127"/>
      <c r="L9" s="127"/>
      <c r="M9" s="127"/>
      <c r="N9" s="127"/>
      <c r="O9" s="127"/>
      <c r="P9" s="127"/>
      <c r="Q9" s="127"/>
      <c r="R9" s="127"/>
      <c r="S9" s="127"/>
      <c r="T9" s="127"/>
      <c r="U9" s="127"/>
      <c r="V9" s="127"/>
      <c r="W9" s="127"/>
      <c r="X9" s="127"/>
    </row>
    <row r="10" spans="2:24" s="128" customFormat="1" ht="11.25" customHeight="1">
      <c r="B10" s="323"/>
      <c r="C10" s="323"/>
      <c r="D10" s="323"/>
      <c r="E10" s="323"/>
      <c r="F10" s="323"/>
      <c r="G10" s="285"/>
      <c r="H10" s="285"/>
      <c r="I10" s="127"/>
      <c r="K10" s="127"/>
      <c r="L10" s="127"/>
      <c r="M10" s="127"/>
      <c r="N10" s="127"/>
      <c r="O10" s="127"/>
      <c r="P10" s="127"/>
      <c r="Q10" s="127"/>
      <c r="R10" s="127"/>
      <c r="S10" s="127"/>
      <c r="T10" s="127"/>
      <c r="U10" s="127"/>
      <c r="V10" s="127"/>
      <c r="W10" s="127"/>
      <c r="X10" s="127"/>
    </row>
    <row r="11" spans="2:24" s="128" customFormat="1" ht="22.5" customHeight="1">
      <c r="B11" s="1868" t="s">
        <v>1872</v>
      </c>
      <c r="C11" s="1868"/>
      <c r="D11" s="1868"/>
      <c r="E11" s="1868"/>
      <c r="F11" s="1868"/>
      <c r="G11" s="1868"/>
      <c r="H11" s="1868"/>
      <c r="I11" s="127"/>
      <c r="K11" s="127"/>
      <c r="L11" s="127"/>
      <c r="M11" s="127"/>
      <c r="N11" s="127"/>
      <c r="O11" s="127"/>
      <c r="P11" s="127"/>
      <c r="Q11" s="127"/>
      <c r="R11" s="127"/>
      <c r="S11" s="127"/>
      <c r="T11" s="127"/>
      <c r="U11" s="127"/>
      <c r="V11" s="127"/>
      <c r="W11" s="127"/>
      <c r="X11" s="127"/>
    </row>
    <row r="12" spans="2:24" s="128" customFormat="1" ht="11.25" customHeight="1">
      <c r="B12" s="323"/>
      <c r="C12" s="323"/>
      <c r="D12" s="323"/>
      <c r="E12" s="323"/>
      <c r="F12" s="323"/>
      <c r="G12" s="323"/>
      <c r="H12" s="323"/>
      <c r="I12" s="127"/>
      <c r="K12" s="127"/>
      <c r="L12" s="127"/>
      <c r="M12" s="127"/>
      <c r="N12" s="127"/>
      <c r="O12" s="127"/>
      <c r="P12" s="127"/>
      <c r="Q12" s="127"/>
      <c r="R12" s="127"/>
      <c r="S12" s="127"/>
      <c r="T12" s="127"/>
      <c r="U12" s="127"/>
      <c r="V12" s="127"/>
      <c r="W12" s="127"/>
      <c r="X12" s="127"/>
    </row>
    <row r="13" spans="2:24" s="128" customFormat="1" ht="22.5" customHeight="1">
      <c r="B13" s="1868" t="s">
        <v>2026</v>
      </c>
      <c r="C13" s="1868"/>
      <c r="D13" s="1868"/>
      <c r="E13" s="1868"/>
      <c r="F13" s="1868"/>
      <c r="G13" s="2034"/>
      <c r="H13" s="2034"/>
      <c r="I13" s="127"/>
      <c r="J13" s="127"/>
      <c r="K13" s="127"/>
      <c r="L13" s="127"/>
      <c r="M13" s="127"/>
      <c r="N13" s="127"/>
      <c r="O13" s="127"/>
      <c r="P13" s="127"/>
      <c r="Q13" s="127"/>
      <c r="R13" s="127"/>
      <c r="S13" s="127"/>
      <c r="T13" s="127"/>
      <c r="U13" s="127"/>
      <c r="V13" s="127"/>
      <c r="W13" s="127"/>
      <c r="X13" s="127"/>
    </row>
    <row r="14" spans="2:24" s="128" customFormat="1" ht="11.25" customHeight="1">
      <c r="B14" s="323"/>
      <c r="C14" s="323"/>
      <c r="D14" s="323"/>
      <c r="E14" s="323"/>
      <c r="F14" s="323"/>
      <c r="G14" s="285"/>
      <c r="H14" s="285"/>
      <c r="I14" s="127"/>
      <c r="J14" s="127"/>
      <c r="K14" s="127"/>
      <c r="L14" s="127"/>
      <c r="M14" s="127"/>
      <c r="N14" s="127"/>
      <c r="O14" s="127"/>
      <c r="P14" s="127"/>
      <c r="Q14" s="127"/>
      <c r="R14" s="127"/>
      <c r="S14" s="127"/>
      <c r="T14" s="127"/>
      <c r="U14" s="127"/>
      <c r="V14" s="127"/>
      <c r="W14" s="127"/>
      <c r="X14" s="127"/>
    </row>
    <row r="15" spans="2:24" s="128" customFormat="1" ht="11.25" customHeight="1">
      <c r="B15" s="129"/>
      <c r="C15" s="129"/>
      <c r="D15" s="129"/>
      <c r="E15" s="129"/>
      <c r="F15" s="129"/>
      <c r="G15" s="129"/>
      <c r="H15" s="129"/>
      <c r="I15" s="127"/>
      <c r="J15" s="127"/>
      <c r="K15" s="127"/>
      <c r="L15" s="127"/>
      <c r="M15" s="127"/>
      <c r="N15" s="127"/>
      <c r="O15" s="127"/>
      <c r="P15" s="127"/>
      <c r="Q15" s="127"/>
      <c r="R15" s="127"/>
      <c r="S15" s="127"/>
      <c r="T15" s="127"/>
      <c r="U15" s="127"/>
      <c r="V15" s="127"/>
      <c r="W15" s="127"/>
      <c r="X15" s="127"/>
    </row>
    <row r="16" spans="2:24" s="131" customFormat="1" ht="11.25" customHeight="1">
      <c r="B16" s="2033" t="s">
        <v>1470</v>
      </c>
      <c r="C16" s="2033"/>
      <c r="D16" s="2033"/>
      <c r="E16" s="2033"/>
      <c r="F16" s="2033"/>
      <c r="G16" s="515"/>
      <c r="H16" s="515"/>
      <c r="J16" s="132"/>
      <c r="K16" s="132"/>
      <c r="L16" s="132"/>
      <c r="M16" s="132"/>
      <c r="N16" s="132"/>
      <c r="O16" s="132"/>
      <c r="P16" s="132"/>
      <c r="Q16" s="132"/>
      <c r="R16" s="132"/>
      <c r="S16" s="132"/>
      <c r="T16" s="132"/>
      <c r="U16" s="132"/>
      <c r="V16" s="132"/>
      <c r="W16" s="132"/>
      <c r="X16" s="132"/>
    </row>
    <row r="17" spans="1:13" s="133" customFormat="1" ht="11.25" customHeight="1">
      <c r="A17" s="132"/>
      <c r="B17" s="2032" t="s">
        <v>274</v>
      </c>
      <c r="C17" s="2032"/>
      <c r="D17" s="1435" t="s">
        <v>2111</v>
      </c>
      <c r="E17" s="1284" t="s">
        <v>2107</v>
      </c>
      <c r="F17" s="1284" t="s">
        <v>2074</v>
      </c>
      <c r="G17" s="1284" t="s">
        <v>2075</v>
      </c>
      <c r="H17" s="1435" t="s">
        <v>1934</v>
      </c>
    </row>
    <row r="18" spans="1:13" s="1434" customFormat="1" ht="15" customHeight="1">
      <c r="A18" s="515"/>
      <c r="B18" s="1431" t="s">
        <v>1471</v>
      </c>
      <c r="C18" s="1432"/>
      <c r="D18" s="1433"/>
      <c r="E18" s="1433"/>
      <c r="F18" s="1433"/>
      <c r="G18" s="1433"/>
      <c r="H18" s="1433"/>
    </row>
    <row r="19" spans="1:13" s="133" customFormat="1" ht="11.25" customHeight="1">
      <c r="A19" s="132"/>
      <c r="B19" s="304" t="s">
        <v>1472</v>
      </c>
      <c r="C19" s="104" t="s">
        <v>1473</v>
      </c>
      <c r="D19" s="289">
        <v>391986</v>
      </c>
      <c r="E19" s="289">
        <v>383750.59338530782</v>
      </c>
      <c r="F19" s="289">
        <v>353241</v>
      </c>
      <c r="G19" s="289">
        <v>366362</v>
      </c>
      <c r="H19" s="289">
        <v>337087.44300000003</v>
      </c>
      <c r="I19" s="2031"/>
      <c r="J19" s="1878"/>
      <c r="K19" s="1878"/>
      <c r="L19" s="1878"/>
      <c r="M19" s="1878"/>
    </row>
    <row r="20" spans="1:13" s="133" customFormat="1" ht="11.25" customHeight="1">
      <c r="A20" s="132"/>
      <c r="B20" s="304" t="s">
        <v>1474</v>
      </c>
      <c r="C20" s="576" t="s">
        <v>1475</v>
      </c>
      <c r="D20" s="566">
        <v>284014</v>
      </c>
      <c r="E20" s="566">
        <v>269076.95073030784</v>
      </c>
      <c r="F20" s="566">
        <v>251777</v>
      </c>
      <c r="G20" s="566">
        <v>231333</v>
      </c>
      <c r="H20" s="566">
        <v>210704.274</v>
      </c>
    </row>
    <row r="21" spans="1:13" s="133" customFormat="1" ht="11.25" customHeight="1">
      <c r="A21" s="132"/>
      <c r="B21" s="304" t="s">
        <v>1026</v>
      </c>
      <c r="C21" s="104" t="s">
        <v>1476</v>
      </c>
      <c r="D21" s="289">
        <v>983841</v>
      </c>
      <c r="E21" s="289">
        <v>963812.09959237999</v>
      </c>
      <c r="F21" s="289">
        <v>945588</v>
      </c>
      <c r="G21" s="289">
        <v>920896</v>
      </c>
      <c r="H21" s="289">
        <v>912028.74800000002</v>
      </c>
    </row>
    <row r="22" spans="1:13" s="133" customFormat="1" ht="11.25" customHeight="1">
      <c r="A22" s="132"/>
      <c r="B22" s="304" t="s">
        <v>1477</v>
      </c>
      <c r="C22" s="104" t="s">
        <v>1478</v>
      </c>
      <c r="D22" s="788">
        <v>39.840000000000003</v>
      </c>
      <c r="E22" s="788">
        <v>39.815913656573251</v>
      </c>
      <c r="F22" s="788">
        <v>37.36</v>
      </c>
      <c r="G22" s="1404">
        <v>39.78</v>
      </c>
      <c r="H22" s="788">
        <v>36.96</v>
      </c>
    </row>
    <row r="23" spans="1:13" s="133" customFormat="1" ht="11.25" customHeight="1">
      <c r="A23" s="132"/>
      <c r="B23" s="304" t="s">
        <v>1479</v>
      </c>
      <c r="C23" s="576" t="s">
        <v>1480</v>
      </c>
      <c r="D23" s="717">
        <v>28.87</v>
      </c>
      <c r="E23" s="717">
        <v>27.917988458964892</v>
      </c>
      <c r="F23" s="717">
        <v>26.63</v>
      </c>
      <c r="G23" s="1405">
        <v>25.12</v>
      </c>
      <c r="H23" s="717">
        <v>23.1</v>
      </c>
    </row>
    <row r="24" spans="1:13" s="133" customFormat="1" ht="11.25" customHeight="1">
      <c r="A24" s="132"/>
      <c r="B24" s="304" t="s">
        <v>1027</v>
      </c>
      <c r="C24" s="104" t="s">
        <v>1481</v>
      </c>
      <c r="D24" s="289">
        <v>3016195</v>
      </c>
      <c r="E24" s="289">
        <v>3018532.8804059098</v>
      </c>
      <c r="F24" s="289">
        <v>2716011</v>
      </c>
      <c r="G24" s="289">
        <v>2680648</v>
      </c>
      <c r="H24" s="289">
        <v>2836383.0469999998</v>
      </c>
    </row>
    <row r="25" spans="1:13" s="133" customFormat="1" ht="11.25" customHeight="1">
      <c r="A25" s="132"/>
      <c r="B25" s="304" t="s">
        <v>1482</v>
      </c>
      <c r="C25" s="104" t="s">
        <v>1483</v>
      </c>
      <c r="D25" s="788">
        <v>13</v>
      </c>
      <c r="E25" s="788">
        <v>12.71314935399027</v>
      </c>
      <c r="F25" s="788">
        <v>13.01</v>
      </c>
      <c r="G25" s="788">
        <v>13.67</v>
      </c>
      <c r="H25" s="788">
        <v>11.88</v>
      </c>
    </row>
    <row r="26" spans="1:13" s="133" customFormat="1" ht="11.25" customHeight="1">
      <c r="A26" s="132"/>
      <c r="B26" s="304" t="s">
        <v>1484</v>
      </c>
      <c r="C26" s="576" t="s">
        <v>1485</v>
      </c>
      <c r="D26" s="717">
        <v>9.42</v>
      </c>
      <c r="E26" s="717">
        <v>8.914163316787338</v>
      </c>
      <c r="F26" s="717">
        <v>9.27</v>
      </c>
      <c r="G26" s="717">
        <v>8.6300000000000008</v>
      </c>
      <c r="H26" s="717">
        <v>7.43</v>
      </c>
    </row>
    <row r="27" spans="1:13" s="127" customFormat="1" ht="15" customHeight="1">
      <c r="B27" s="1436" t="s">
        <v>1470</v>
      </c>
      <c r="C27" s="1436"/>
      <c r="D27" s="1437"/>
      <c r="E27" s="1437"/>
      <c r="F27" s="1437"/>
      <c r="G27" s="1437"/>
      <c r="H27" s="1437"/>
    </row>
    <row r="28" spans="1:13" s="127" customFormat="1" ht="11.25" customHeight="1">
      <c r="B28" s="305" t="s">
        <v>510</v>
      </c>
      <c r="C28" s="104" t="s">
        <v>1486</v>
      </c>
      <c r="D28" s="788">
        <v>37.89</v>
      </c>
      <c r="E28" s="788">
        <v>37.678072554995701</v>
      </c>
      <c r="F28" s="788">
        <v>35.75</v>
      </c>
      <c r="G28" s="788">
        <v>35.75</v>
      </c>
      <c r="H28" s="788">
        <v>35.75</v>
      </c>
    </row>
    <row r="29" spans="1:13" s="127" customFormat="1" ht="11.25" customHeight="1">
      <c r="B29" s="305" t="s">
        <v>511</v>
      </c>
      <c r="C29" s="576" t="s">
        <v>1487</v>
      </c>
      <c r="D29" s="717">
        <v>26.05</v>
      </c>
      <c r="E29" s="717">
        <v>25.963162663311394</v>
      </c>
      <c r="F29" s="717">
        <v>22.85</v>
      </c>
      <c r="G29" s="717">
        <v>22.4</v>
      </c>
      <c r="H29" s="717">
        <v>22.3</v>
      </c>
    </row>
    <row r="30" spans="1:13" s="127" customFormat="1" ht="11.25" customHeight="1">
      <c r="B30" s="305" t="s">
        <v>513</v>
      </c>
      <c r="C30" s="104" t="s">
        <v>1488</v>
      </c>
      <c r="D30" s="788">
        <v>6</v>
      </c>
      <c r="E30" s="788">
        <v>6</v>
      </c>
      <c r="F30" s="788">
        <v>6</v>
      </c>
      <c r="G30" s="788">
        <v>6</v>
      </c>
      <c r="H30" s="788">
        <v>6</v>
      </c>
    </row>
    <row r="31" spans="1:13" s="127" customFormat="1" ht="11.25" customHeight="1">
      <c r="B31" s="732" t="s">
        <v>514</v>
      </c>
      <c r="C31" s="733" t="s">
        <v>1489</v>
      </c>
      <c r="D31" s="1438"/>
      <c r="E31" s="1438"/>
      <c r="F31" s="1438"/>
      <c r="G31" s="1438"/>
      <c r="H31" s="1438"/>
    </row>
    <row r="32" spans="1:13" s="127" customFormat="1">
      <c r="B32" s="1439"/>
      <c r="C32" s="1439"/>
      <c r="D32" s="1440"/>
      <c r="E32" s="1440"/>
      <c r="F32" s="1440"/>
      <c r="G32" s="1440"/>
      <c r="H32" s="1440"/>
    </row>
    <row r="33" spans="2:8" s="127" customFormat="1">
      <c r="B33" s="132" t="s">
        <v>1490</v>
      </c>
      <c r="C33" s="280"/>
    </row>
    <row r="34" spans="2:8" s="127" customFormat="1">
      <c r="D34" s="281"/>
      <c r="E34" s="281"/>
      <c r="F34" s="281"/>
      <c r="G34" s="281"/>
      <c r="H34" s="281"/>
    </row>
    <row r="35" spans="2:8" s="127" customFormat="1">
      <c r="D35" s="281"/>
      <c r="E35" s="1406"/>
      <c r="F35" s="1406"/>
      <c r="G35" s="1406"/>
      <c r="H35" s="1406"/>
    </row>
    <row r="36" spans="2:8" s="127" customFormat="1"/>
    <row r="37" spans="2:8" s="127" customFormat="1"/>
    <row r="38" spans="2:8" s="127" customFormat="1"/>
    <row r="39" spans="2:8" s="127" customFormat="1"/>
    <row r="40" spans="2:8" s="127" customFormat="1"/>
    <row r="41" spans="2:8" s="127" customFormat="1"/>
    <row r="42" spans="2:8" s="127" customFormat="1"/>
    <row r="43" spans="2:8" s="127" customFormat="1"/>
    <row r="44" spans="2:8" s="127" customFormat="1"/>
    <row r="45" spans="2:8" s="127" customFormat="1"/>
    <row r="46" spans="2:8" s="127" customFormat="1"/>
    <row r="47" spans="2:8" s="127" customFormat="1"/>
    <row r="48" spans="2:8" s="127" customFormat="1"/>
    <row r="49" s="127" customFormat="1"/>
    <row r="50" s="127" customFormat="1"/>
    <row r="51" s="127" customFormat="1"/>
    <row r="52" s="127" customFormat="1"/>
    <row r="53" s="127" customFormat="1"/>
    <row r="54" s="127" customFormat="1"/>
    <row r="55" s="127" customFormat="1"/>
    <row r="56" s="127" customFormat="1"/>
    <row r="57" s="127" customFormat="1"/>
    <row r="58" s="127" customFormat="1"/>
    <row r="59" s="127" customFormat="1"/>
    <row r="60" s="127" customFormat="1"/>
    <row r="61" s="127" customFormat="1"/>
    <row r="62" s="127" customFormat="1"/>
    <row r="63" s="127" customFormat="1"/>
    <row r="64" s="127" customFormat="1"/>
    <row r="65" s="127" customFormat="1"/>
    <row r="66" s="127" customFormat="1"/>
    <row r="67" s="127" customFormat="1"/>
    <row r="68" s="127" customFormat="1"/>
    <row r="69" s="127" customFormat="1"/>
    <row r="70" s="127" customFormat="1"/>
    <row r="71" s="127" customFormat="1"/>
    <row r="72" s="127" customFormat="1"/>
    <row r="73" s="127" customFormat="1"/>
    <row r="74" s="127" customFormat="1"/>
    <row r="75" s="127" customFormat="1"/>
    <row r="76" s="127" customFormat="1"/>
    <row r="77" s="127" customFormat="1"/>
    <row r="78" s="127" customFormat="1"/>
    <row r="79" s="127" customFormat="1"/>
    <row r="80" s="127" customFormat="1"/>
    <row r="81" s="127" customFormat="1"/>
    <row r="82" s="127" customFormat="1"/>
    <row r="83" s="127" customFormat="1"/>
    <row r="84" s="127" customFormat="1"/>
    <row r="85" s="127" customFormat="1"/>
    <row r="86" s="127" customFormat="1"/>
    <row r="87" s="127" customFormat="1"/>
    <row r="88" s="127" customFormat="1"/>
    <row r="89" s="127" customFormat="1"/>
    <row r="90" s="127" customFormat="1"/>
    <row r="91" s="127" customFormat="1"/>
    <row r="92" s="127" customFormat="1"/>
    <row r="93" s="127" customFormat="1"/>
    <row r="94" s="127" customFormat="1"/>
    <row r="95" s="127" customFormat="1"/>
    <row r="96" s="127" customFormat="1"/>
    <row r="97" s="127" customFormat="1"/>
    <row r="98" s="127" customFormat="1"/>
    <row r="99" s="127" customFormat="1"/>
    <row r="100" s="127" customFormat="1"/>
    <row r="101" s="127" customFormat="1"/>
    <row r="102" s="127" customFormat="1"/>
    <row r="103" s="127" customFormat="1"/>
    <row r="104" s="127" customFormat="1"/>
    <row r="105" s="127" customFormat="1"/>
    <row r="106" s="127" customFormat="1"/>
    <row r="107" s="127" customFormat="1"/>
    <row r="108" s="127" customFormat="1"/>
    <row r="109" s="127" customFormat="1"/>
    <row r="110" s="127" customFormat="1"/>
    <row r="111" s="127" customFormat="1"/>
    <row r="112" s="127" customFormat="1"/>
    <row r="113" s="127" customFormat="1"/>
    <row r="114" s="127" customFormat="1"/>
    <row r="115" s="127" customFormat="1"/>
    <row r="116" s="127" customFormat="1"/>
    <row r="117" s="127" customFormat="1"/>
    <row r="118" s="127" customFormat="1"/>
    <row r="119" s="127" customFormat="1"/>
    <row r="120" s="127" customFormat="1"/>
    <row r="121" s="127" customFormat="1"/>
    <row r="122" s="127" customFormat="1"/>
    <row r="123" s="127" customFormat="1"/>
    <row r="124" s="127" customFormat="1"/>
    <row r="125" s="127" customFormat="1"/>
    <row r="126" s="127" customFormat="1"/>
    <row r="127" s="127" customFormat="1"/>
    <row r="128" s="127" customFormat="1"/>
    <row r="129" s="127" customFormat="1"/>
    <row r="130" s="127" customFormat="1"/>
    <row r="131" s="127" customFormat="1"/>
    <row r="132" s="127" customFormat="1"/>
    <row r="133" s="127" customFormat="1"/>
    <row r="134" s="127" customFormat="1"/>
    <row r="135" s="127" customFormat="1"/>
    <row r="136" s="127" customFormat="1"/>
    <row r="137" s="127" customFormat="1"/>
    <row r="138" s="127" customFormat="1"/>
    <row r="139" s="127" customFormat="1"/>
    <row r="140" s="127" customFormat="1"/>
    <row r="141" s="127" customFormat="1"/>
    <row r="142" s="127" customFormat="1"/>
    <row r="143" s="127" customFormat="1"/>
    <row r="144" s="127" customFormat="1"/>
    <row r="145" s="127" customFormat="1"/>
    <row r="146" s="127" customFormat="1"/>
    <row r="147" s="127" customFormat="1"/>
    <row r="148" s="127" customFormat="1"/>
    <row r="149" s="127" customFormat="1"/>
    <row r="150" s="127" customFormat="1"/>
    <row r="151" s="127" customFormat="1"/>
    <row r="152" s="127" customFormat="1"/>
    <row r="153" s="127" customFormat="1"/>
    <row r="154" s="127" customFormat="1"/>
    <row r="155" s="127" customFormat="1"/>
    <row r="156" s="127" customFormat="1"/>
    <row r="157" s="127" customFormat="1"/>
    <row r="158" s="127" customFormat="1"/>
    <row r="159" s="127" customFormat="1"/>
    <row r="160" s="127" customFormat="1"/>
    <row r="161" s="127" customFormat="1"/>
    <row r="162" s="127" customFormat="1"/>
    <row r="163" s="127" customFormat="1"/>
    <row r="164" s="127" customFormat="1"/>
    <row r="165" s="127" customFormat="1"/>
    <row r="166" s="127" customFormat="1"/>
    <row r="167" s="127" customFormat="1"/>
    <row r="168" s="127" customFormat="1"/>
    <row r="169" s="127" customFormat="1"/>
    <row r="170" s="127" customFormat="1"/>
    <row r="171" s="127" customFormat="1"/>
    <row r="172" s="127" customFormat="1"/>
    <row r="173" s="127" customFormat="1"/>
    <row r="174" s="127" customFormat="1"/>
    <row r="175" s="127" customFormat="1"/>
    <row r="176" s="127" customFormat="1"/>
    <row r="177" s="127" customFormat="1"/>
    <row r="178" s="127" customFormat="1"/>
    <row r="179" s="127" customFormat="1"/>
    <row r="180" s="127" customFormat="1"/>
    <row r="181" s="127" customFormat="1"/>
    <row r="182" s="127" customFormat="1"/>
    <row r="183" s="127" customFormat="1"/>
    <row r="184" s="127" customFormat="1"/>
    <row r="185" s="127" customFormat="1"/>
    <row r="186" s="127" customFormat="1"/>
    <row r="187" s="127" customFormat="1"/>
    <row r="188" s="127" customFormat="1"/>
    <row r="189" s="127" customFormat="1"/>
    <row r="190" s="127" customFormat="1"/>
    <row r="191" s="127" customFormat="1"/>
    <row r="192" s="127" customFormat="1"/>
    <row r="193" s="127" customFormat="1"/>
    <row r="194" s="127" customFormat="1"/>
    <row r="195" s="127" customFormat="1"/>
    <row r="196" s="127" customFormat="1"/>
    <row r="197" s="127" customFormat="1"/>
    <row r="198" s="127" customFormat="1"/>
    <row r="199" s="127" customFormat="1"/>
    <row r="200" s="127" customFormat="1"/>
    <row r="201" s="127" customFormat="1"/>
    <row r="202" s="127" customFormat="1"/>
    <row r="203" s="127" customFormat="1"/>
    <row r="204" s="127" customFormat="1"/>
    <row r="205" s="127" customFormat="1"/>
    <row r="206" s="127" customFormat="1"/>
    <row r="207" s="127" customFormat="1"/>
    <row r="208" s="127" customFormat="1"/>
    <row r="209" s="127" customFormat="1"/>
    <row r="210" s="127" customFormat="1"/>
    <row r="211" s="127" customFormat="1"/>
    <row r="212" s="127" customFormat="1"/>
    <row r="213" s="127" customFormat="1"/>
    <row r="214" s="127" customFormat="1"/>
    <row r="215" s="127" customFormat="1"/>
    <row r="216" s="127" customFormat="1"/>
    <row r="217" s="127" customFormat="1"/>
    <row r="218" s="127" customFormat="1"/>
    <row r="219" s="127" customFormat="1"/>
    <row r="220" s="127" customFormat="1"/>
    <row r="221" s="127" customFormat="1"/>
    <row r="222" s="127" customFormat="1"/>
    <row r="223" s="127" customFormat="1"/>
    <row r="224" s="127" customFormat="1"/>
    <row r="225" s="127" customFormat="1"/>
    <row r="226" s="127" customFormat="1"/>
    <row r="227" s="127" customFormat="1"/>
    <row r="228" s="127" customFormat="1"/>
    <row r="229" s="127" customFormat="1"/>
    <row r="230" s="127" customFormat="1"/>
    <row r="231" s="127" customFormat="1"/>
    <row r="232" s="127" customFormat="1"/>
    <row r="233" s="127" customFormat="1"/>
    <row r="234" s="127" customFormat="1"/>
    <row r="235" s="127" customFormat="1"/>
    <row r="236" s="127" customFormat="1"/>
    <row r="237" s="127" customFormat="1"/>
    <row r="238" s="127" customFormat="1"/>
    <row r="239" s="127" customFormat="1"/>
    <row r="240" s="127" customFormat="1"/>
    <row r="241" s="127" customFormat="1"/>
    <row r="242" s="127" customFormat="1"/>
    <row r="243" s="127" customFormat="1"/>
    <row r="244" s="127" customFormat="1"/>
    <row r="245" s="127" customFormat="1"/>
    <row r="246" s="127" customFormat="1"/>
    <row r="247" s="127" customFormat="1"/>
    <row r="248" s="127" customFormat="1"/>
    <row r="249" s="127" customFormat="1"/>
    <row r="250" s="127" customFormat="1"/>
    <row r="251" s="127" customFormat="1"/>
    <row r="252" s="127" customFormat="1"/>
    <row r="253" s="127" customFormat="1"/>
    <row r="254" s="127" customFormat="1"/>
    <row r="255" s="127" customFormat="1"/>
    <row r="256" s="127" customFormat="1"/>
    <row r="257" s="127" customFormat="1"/>
    <row r="258" s="127" customFormat="1"/>
    <row r="259" s="127" customFormat="1"/>
    <row r="260" s="127" customFormat="1"/>
    <row r="261" s="127" customFormat="1"/>
    <row r="262" s="127" customFormat="1"/>
    <row r="263" s="127" customFormat="1"/>
    <row r="264" s="127" customFormat="1"/>
    <row r="265" s="127" customFormat="1"/>
    <row r="266" s="127" customFormat="1"/>
    <row r="267" s="127" customFormat="1"/>
    <row r="268" s="127" customFormat="1"/>
    <row r="269" s="127" customFormat="1"/>
    <row r="270" s="127" customFormat="1"/>
    <row r="271" s="127" customFormat="1"/>
    <row r="272" s="127" customFormat="1"/>
    <row r="273" s="127" customFormat="1"/>
    <row r="274" s="127" customFormat="1"/>
    <row r="275" s="127" customFormat="1"/>
    <row r="276" s="127" customFormat="1"/>
    <row r="277" s="127" customFormat="1"/>
    <row r="278" s="127" customFormat="1"/>
    <row r="279" s="127" customFormat="1"/>
    <row r="280" s="127" customFormat="1"/>
    <row r="281" s="127" customFormat="1"/>
    <row r="282" s="127" customFormat="1"/>
    <row r="283" s="127" customFormat="1"/>
    <row r="284" s="127" customFormat="1"/>
    <row r="285" s="127" customFormat="1"/>
    <row r="286" s="127" customFormat="1"/>
    <row r="287" s="127" customFormat="1"/>
    <row r="288" s="127" customFormat="1"/>
    <row r="289" s="127" customFormat="1"/>
    <row r="290" s="127" customFormat="1"/>
    <row r="291" s="127" customFormat="1"/>
    <row r="292" s="127" customFormat="1"/>
    <row r="293" s="127" customFormat="1"/>
    <row r="294" s="127" customFormat="1"/>
    <row r="295" s="127" customFormat="1"/>
    <row r="296" s="127" customFormat="1"/>
    <row r="297" s="127" customFormat="1"/>
    <row r="298" s="127" customFormat="1"/>
    <row r="299" s="127" customFormat="1"/>
    <row r="300" s="127" customFormat="1"/>
    <row r="301" s="127" customFormat="1"/>
    <row r="302" s="127" customFormat="1"/>
    <row r="303" s="127" customFormat="1"/>
    <row r="304" s="127" customFormat="1"/>
  </sheetData>
  <mergeCells count="8">
    <mergeCell ref="I19:M19"/>
    <mergeCell ref="B3:H3"/>
    <mergeCell ref="B17:C17"/>
    <mergeCell ref="B16:F16"/>
    <mergeCell ref="B7:H7"/>
    <mergeCell ref="B9:H9"/>
    <mergeCell ref="B13:H13"/>
    <mergeCell ref="B11:H11"/>
  </mergeCells>
  <conditionalFormatting sqref="D18">
    <cfRule type="cellIs" dxfId="29" priority="17" stopIfTrue="1" operator="lessThan">
      <formula>0</formula>
    </cfRule>
  </conditionalFormatting>
  <conditionalFormatting sqref="D22">
    <cfRule type="cellIs" dxfId="28" priority="11" stopIfTrue="1" operator="lessThan">
      <formula>0</formula>
    </cfRule>
  </conditionalFormatting>
  <conditionalFormatting sqref="D19:H21">
    <cfRule type="cellIs" dxfId="27" priority="15" stopIfTrue="1" operator="lessThan">
      <formula>0</formula>
    </cfRule>
  </conditionalFormatting>
  <conditionalFormatting sqref="D23:H26">
    <cfRule type="cellIs" dxfId="26" priority="8" stopIfTrue="1" operator="lessThan">
      <formula>0</formula>
    </cfRule>
  </conditionalFormatting>
  <conditionalFormatting sqref="D28:H31">
    <cfRule type="cellIs" dxfId="25" priority="7" stopIfTrue="1" operator="lessThan">
      <formula>0</formula>
    </cfRule>
  </conditionalFormatting>
  <conditionalFormatting sqref="E17:E22">
    <cfRule type="cellIs" dxfId="24" priority="3" stopIfTrue="1" operator="lessThan">
      <formula>0</formula>
    </cfRule>
  </conditionalFormatting>
  <conditionalFormatting sqref="F17:F18">
    <cfRule type="cellIs" dxfId="23" priority="20" stopIfTrue="1" operator="lessThan">
      <formula>0</formula>
    </cfRule>
  </conditionalFormatting>
  <conditionalFormatting sqref="F22:H22">
    <cfRule type="cellIs" dxfId="22" priority="25" stopIfTrue="1" operator="lessThan">
      <formula>0</formula>
    </cfRule>
  </conditionalFormatting>
  <conditionalFormatting sqref="G17:G21">
    <cfRule type="cellIs" dxfId="21" priority="18" stopIfTrue="1" operator="lessThan">
      <formula>0</formula>
    </cfRule>
  </conditionalFormatting>
  <conditionalFormatting sqref="H18:H21">
    <cfRule type="cellIs" dxfId="20" priority="50" stopIfTrue="1" operator="lessThan">
      <formula>0</formula>
    </cfRule>
  </conditionalFormatting>
  <hyperlinks>
    <hyperlink ref="B3" location="Contents!A1" display="Back to index page" xr:uid="{5AA6BD3E-9156-4BA9-866B-540AEC82B36E}"/>
    <hyperlink ref="B3:H3" location="CONTENTS!A1" display="Back to contents page" xr:uid="{A80BC487-09A6-4ADA-80E8-46BD456A802A}"/>
    <hyperlink ref="G3" location="CONTENTS!A1" display="Back to contents page" xr:uid="{2FA37BBD-B768-4015-8098-B205FC9CD8A0}"/>
    <hyperlink ref="H3" location="CONTENTS!A1" display="Back to contents page" xr:uid="{2E177C4D-12B0-4B1B-8024-417E873B68A0}"/>
    <hyperlink ref="D3:E3" location="CONTENTS!A1" display="Back to contents page" xr:uid="{2E9299C1-777A-495B-BAB0-377BB98D0A5B}"/>
    <hyperlink ref="E3" location="CONTENTS!A1" display="Back to contents page" xr:uid="{8928425C-A1F4-4D7F-A14B-57033C1F1FA4}"/>
  </hyperlinks>
  <pageMargins left="0.7" right="0.7" top="0.75" bottom="0.75" header="0.3" footer="0.3"/>
  <pageSetup paperSize="9"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DB1E-7C77-49DD-BDE6-DD94836EB60F}">
  <sheetPr codeName="Ark29">
    <tabColor rgb="FF007272"/>
  </sheetPr>
  <dimension ref="A1:H84"/>
  <sheetViews>
    <sheetView showGridLines="0" showRowColHeaders="0" workbookViewId="0"/>
  </sheetViews>
  <sheetFormatPr baseColWidth="10" defaultColWidth="11.42578125" defaultRowHeight="11.25"/>
  <cols>
    <col min="1" max="1" width="2.7109375" style="134" customWidth="1"/>
    <col min="2" max="2" width="4.85546875" style="274" customWidth="1"/>
    <col min="3" max="3" width="101.140625" style="134" customWidth="1"/>
    <col min="4" max="5" width="15.85546875" style="274" customWidth="1"/>
    <col min="6" max="16384" width="11.42578125" style="134"/>
  </cols>
  <sheetData>
    <row r="1" spans="1:7" ht="11.25" customHeight="1"/>
    <row r="2" spans="1:7" ht="5.25" customHeight="1"/>
    <row r="3" spans="1:7" ht="12.75" customHeight="1">
      <c r="B3" s="1840" t="s">
        <v>269</v>
      </c>
      <c r="C3" s="1840"/>
      <c r="D3" s="1840"/>
      <c r="E3" s="1840"/>
      <c r="F3" s="1840"/>
      <c r="G3" s="1840"/>
    </row>
    <row r="4" spans="1:7" s="127" customFormat="1" ht="5.25" customHeight="1">
      <c r="B4" s="275"/>
      <c r="C4" s="6"/>
      <c r="D4" s="276"/>
      <c r="E4" s="276"/>
    </row>
    <row r="5" spans="1:7" ht="15.75" customHeight="1">
      <c r="B5" s="2035" t="s">
        <v>1491</v>
      </c>
      <c r="C5" s="2035"/>
    </row>
    <row r="6" spans="1:7" ht="11.25" customHeight="1">
      <c r="B6" s="1864"/>
      <c r="C6" s="2036"/>
      <c r="D6" s="2036"/>
      <c r="E6" s="134"/>
    </row>
    <row r="7" spans="1:7" ht="11.25" customHeight="1">
      <c r="B7" s="1996" t="s">
        <v>1492</v>
      </c>
      <c r="C7" s="1996"/>
    </row>
    <row r="8" spans="1:7" ht="11.25" customHeight="1">
      <c r="B8" s="47"/>
      <c r="C8" s="47"/>
    </row>
    <row r="9" spans="1:7" ht="11.25" customHeight="1">
      <c r="B9" s="307"/>
      <c r="C9" s="288"/>
      <c r="D9" s="134"/>
      <c r="E9" s="134"/>
    </row>
    <row r="10" spans="1:7" ht="11.25" customHeight="1">
      <c r="B10" s="511" t="s">
        <v>1470</v>
      </c>
      <c r="C10" s="117"/>
      <c r="D10" s="117"/>
      <c r="E10" s="117"/>
    </row>
    <row r="11" spans="1:7" ht="11.25" customHeight="1">
      <c r="B11" s="306" t="s">
        <v>274</v>
      </c>
      <c r="D11" s="682" t="s">
        <v>2104</v>
      </c>
      <c r="E11" s="682" t="s">
        <v>28</v>
      </c>
    </row>
    <row r="12" spans="1:7" ht="15" customHeight="1">
      <c r="B12" s="2037" t="s">
        <v>1493</v>
      </c>
      <c r="C12" s="2037"/>
      <c r="D12" s="681"/>
      <c r="E12" s="681"/>
    </row>
    <row r="13" spans="1:7" ht="11.25" customHeight="1">
      <c r="A13" s="135"/>
      <c r="B13" s="197">
        <v>1</v>
      </c>
      <c r="C13" s="327" t="s">
        <v>1494</v>
      </c>
      <c r="D13" s="311">
        <v>159715</v>
      </c>
      <c r="E13" s="311">
        <v>156989.87899999999</v>
      </c>
      <c r="G13" s="1610"/>
    </row>
    <row r="14" spans="1:7" ht="11.25" customHeight="1">
      <c r="A14" s="135"/>
      <c r="B14" s="294">
        <v>2</v>
      </c>
      <c r="C14" s="327" t="s">
        <v>1495</v>
      </c>
      <c r="D14" s="311">
        <v>16549</v>
      </c>
      <c r="E14" s="311">
        <v>14132.075000000001</v>
      </c>
      <c r="G14" s="1610"/>
    </row>
    <row r="15" spans="1:7" ht="11.25" customHeight="1">
      <c r="A15" s="135"/>
      <c r="B15" s="294">
        <v>6</v>
      </c>
      <c r="C15" s="327" t="s">
        <v>1496</v>
      </c>
      <c r="D15" s="311">
        <v>22324</v>
      </c>
      <c r="E15" s="311">
        <v>17493.23</v>
      </c>
      <c r="G15" s="1610"/>
    </row>
    <row r="16" spans="1:7" ht="11.25" customHeight="1">
      <c r="B16" s="294">
        <v>11</v>
      </c>
      <c r="C16" s="327" t="s">
        <v>1497</v>
      </c>
      <c r="D16" s="311">
        <v>198588</v>
      </c>
      <c r="E16" s="311">
        <f>SUM(E13:E15)</f>
        <v>188615.18400000001</v>
      </c>
      <c r="G16" s="1610"/>
    </row>
    <row r="17" spans="1:8" ht="15" customHeight="1">
      <c r="B17" s="2039" t="s">
        <v>1498</v>
      </c>
      <c r="C17" s="2039"/>
      <c r="D17" s="311"/>
      <c r="E17" s="311"/>
    </row>
    <row r="18" spans="1:8" ht="11.25" customHeight="1">
      <c r="B18" s="294">
        <v>12</v>
      </c>
      <c r="C18" s="327" t="s">
        <v>1499</v>
      </c>
      <c r="D18" s="311">
        <v>85425</v>
      </c>
      <c r="E18" s="311">
        <v>63161.394</v>
      </c>
      <c r="G18" s="1610"/>
    </row>
    <row r="19" spans="1:8" ht="11.25" customHeight="1">
      <c r="A19" s="2038" t="s">
        <v>1500</v>
      </c>
      <c r="B19" s="2038"/>
      <c r="C19" s="327" t="s">
        <v>1501</v>
      </c>
      <c r="D19" s="789"/>
      <c r="E19" s="789"/>
    </row>
    <row r="20" spans="1:8" ht="11.25" customHeight="1">
      <c r="A20" s="2038" t="s">
        <v>1502</v>
      </c>
      <c r="B20" s="2038"/>
      <c r="C20" s="327" t="s">
        <v>1503</v>
      </c>
      <c r="D20" s="789"/>
      <c r="E20" s="789"/>
    </row>
    <row r="21" spans="1:8" ht="11.25" customHeight="1">
      <c r="A21" s="2038" t="s">
        <v>1504</v>
      </c>
      <c r="B21" s="2038"/>
      <c r="C21" s="327" t="s">
        <v>1505</v>
      </c>
      <c r="D21" s="789"/>
      <c r="E21" s="789"/>
    </row>
    <row r="22" spans="1:8" ht="11.25" customHeight="1">
      <c r="B22" s="294">
        <v>13</v>
      </c>
      <c r="C22" s="327" t="s">
        <v>1506</v>
      </c>
      <c r="D22" s="311">
        <v>107972</v>
      </c>
      <c r="E22" s="311">
        <v>101464.57</v>
      </c>
      <c r="G22" s="1610"/>
    </row>
    <row r="23" spans="1:8" ht="11.25" customHeight="1">
      <c r="A23" s="2038" t="s">
        <v>1507</v>
      </c>
      <c r="B23" s="2038"/>
      <c r="C23" s="327" t="s">
        <v>1508</v>
      </c>
      <c r="D23" s="311"/>
      <c r="E23" s="311"/>
    </row>
    <row r="24" spans="1:8" ht="11.25" customHeight="1">
      <c r="B24" s="294">
        <v>14</v>
      </c>
      <c r="C24" s="327" t="s">
        <v>1509</v>
      </c>
      <c r="D24" s="311">
        <v>107972</v>
      </c>
      <c r="E24" s="311">
        <v>101464.57</v>
      </c>
      <c r="G24" s="1610"/>
    </row>
    <row r="25" spans="1:8" ht="11.25" customHeight="1">
      <c r="B25" s="294">
        <v>17</v>
      </c>
      <c r="C25" s="327" t="s">
        <v>1510</v>
      </c>
      <c r="D25" s="311">
        <v>215945</v>
      </c>
      <c r="E25" s="311">
        <f>E18+E22</f>
        <v>164625.96400000001</v>
      </c>
      <c r="G25" s="1610"/>
    </row>
    <row r="26" spans="1:8" s="550" customFormat="1" ht="11.25" customHeight="1">
      <c r="A26" s="2038" t="s">
        <v>1511</v>
      </c>
      <c r="B26" s="2038"/>
      <c r="C26" s="551" t="s">
        <v>1512</v>
      </c>
      <c r="D26" s="552">
        <v>85425</v>
      </c>
      <c r="E26" s="552">
        <f>E18</f>
        <v>63161.394</v>
      </c>
      <c r="G26" s="1611"/>
    </row>
    <row r="27" spans="1:8" ht="15" customHeight="1">
      <c r="B27" s="2039" t="s">
        <v>1513</v>
      </c>
      <c r="C27" s="2039"/>
      <c r="D27" s="311"/>
      <c r="E27" s="311"/>
    </row>
    <row r="28" spans="1:8" ht="11.25" customHeight="1">
      <c r="A28" s="135"/>
      <c r="B28" s="294">
        <v>18</v>
      </c>
      <c r="C28" s="327" t="s">
        <v>1514</v>
      </c>
      <c r="D28" s="311">
        <v>391986</v>
      </c>
      <c r="E28" s="311">
        <v>353241.14799999999</v>
      </c>
      <c r="G28" s="1610"/>
      <c r="H28" s="1610"/>
    </row>
    <row r="29" spans="1:8" ht="11.25" customHeight="1">
      <c r="B29" s="294">
        <v>22</v>
      </c>
      <c r="C29" s="327" t="s">
        <v>1515</v>
      </c>
      <c r="D29" s="311">
        <v>391986</v>
      </c>
      <c r="E29" s="311">
        <v>353241.14799999999</v>
      </c>
      <c r="G29" s="1610"/>
    </row>
    <row r="30" spans="1:8" s="550" customFormat="1" ht="11.25" customHeight="1">
      <c r="A30" s="2038" t="s">
        <v>1516</v>
      </c>
      <c r="B30" s="2038"/>
      <c r="C30" s="551" t="s">
        <v>1517</v>
      </c>
      <c r="D30" s="552">
        <v>284014</v>
      </c>
      <c r="E30" s="552">
        <f>E16+E26</f>
        <v>251776.57800000001</v>
      </c>
      <c r="G30" s="1611"/>
    </row>
    <row r="31" spans="1:8" ht="15" customHeight="1">
      <c r="B31" s="2040" t="s">
        <v>1518</v>
      </c>
      <c r="C31" s="1847"/>
      <c r="D31" s="311"/>
      <c r="E31" s="311"/>
    </row>
    <row r="32" spans="1:8" ht="11.25" customHeight="1">
      <c r="B32" s="197">
        <v>23</v>
      </c>
      <c r="C32" s="255" t="s">
        <v>299</v>
      </c>
      <c r="D32" s="311">
        <v>983841</v>
      </c>
      <c r="E32" s="311">
        <v>945588.05799999996</v>
      </c>
      <c r="G32" s="1610"/>
    </row>
    <row r="33" spans="1:7" ht="11.25" customHeight="1">
      <c r="B33" s="197">
        <v>24</v>
      </c>
      <c r="C33" s="255" t="s">
        <v>423</v>
      </c>
      <c r="D33" s="311">
        <v>3016195</v>
      </c>
      <c r="E33" s="311">
        <v>2716011.182</v>
      </c>
      <c r="G33" s="1610"/>
    </row>
    <row r="34" spans="1:7" s="1285" customFormat="1" ht="15" customHeight="1">
      <c r="B34" s="2040" t="s">
        <v>1519</v>
      </c>
      <c r="C34" s="1847"/>
      <c r="D34" s="1286"/>
      <c r="E34" s="1286"/>
    </row>
    <row r="35" spans="1:7" ht="11.25" customHeight="1">
      <c r="B35" s="197">
        <v>25</v>
      </c>
      <c r="C35" s="255" t="s">
        <v>1520</v>
      </c>
      <c r="D35" s="790">
        <v>39.840000000000003</v>
      </c>
      <c r="E35" s="790">
        <v>37.36</v>
      </c>
    </row>
    <row r="36" spans="1:7" s="550" customFormat="1" ht="11.25" customHeight="1">
      <c r="A36" s="2038" t="s">
        <v>1521</v>
      </c>
      <c r="B36" s="2038"/>
      <c r="C36" s="553" t="s">
        <v>1522</v>
      </c>
      <c r="D36" s="790">
        <v>28.87</v>
      </c>
      <c r="E36" s="790">
        <v>26.63</v>
      </c>
    </row>
    <row r="37" spans="1:7" ht="11.25" customHeight="1">
      <c r="B37" s="85">
        <v>26</v>
      </c>
      <c r="C37" s="327" t="s">
        <v>1523</v>
      </c>
      <c r="D37" s="790">
        <v>13</v>
      </c>
      <c r="E37" s="790">
        <v>13.01</v>
      </c>
    </row>
    <row r="38" spans="1:7" s="550" customFormat="1" ht="11.25" customHeight="1">
      <c r="A38" s="2038" t="s">
        <v>1524</v>
      </c>
      <c r="B38" s="2038"/>
      <c r="C38" s="553" t="s">
        <v>1517</v>
      </c>
      <c r="D38" s="790">
        <v>9.42</v>
      </c>
      <c r="E38" s="790">
        <v>9.27</v>
      </c>
    </row>
    <row r="39" spans="1:7" ht="11.25" customHeight="1">
      <c r="B39" s="682">
        <v>27</v>
      </c>
      <c r="C39" s="683" t="s">
        <v>1525</v>
      </c>
      <c r="D39" s="791">
        <v>6.38</v>
      </c>
      <c r="E39" s="791">
        <v>16.07</v>
      </c>
    </row>
    <row r="40" spans="1:7" ht="11.25" customHeight="1"/>
    <row r="41" spans="1:7" ht="11.25" customHeight="1"/>
    <row r="42" spans="1:7" ht="11.25" customHeight="1"/>
    <row r="43" spans="1:7" ht="11.25" customHeight="1"/>
    <row r="44" spans="1:7" ht="11.25" customHeight="1"/>
    <row r="45" spans="1:7" ht="11.25" customHeight="1"/>
    <row r="46" spans="1:7" ht="11.25" customHeight="1"/>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sheetData>
  <mergeCells count="17">
    <mergeCell ref="A36:B36"/>
    <mergeCell ref="A38:B38"/>
    <mergeCell ref="B17:C17"/>
    <mergeCell ref="B27:C27"/>
    <mergeCell ref="B31:C31"/>
    <mergeCell ref="B34:C34"/>
    <mergeCell ref="A19:B19"/>
    <mergeCell ref="A20:B20"/>
    <mergeCell ref="A21:B21"/>
    <mergeCell ref="A23:B23"/>
    <mergeCell ref="A26:B26"/>
    <mergeCell ref="A30:B30"/>
    <mergeCell ref="B3:G3"/>
    <mergeCell ref="B5:C5"/>
    <mergeCell ref="B7:C7"/>
    <mergeCell ref="B6:D6"/>
    <mergeCell ref="B12:C12"/>
  </mergeCells>
  <conditionalFormatting sqref="D35:E39">
    <cfRule type="cellIs" dxfId="19" priority="1" stopIfTrue="1" operator="lessThan">
      <formula>0</formula>
    </cfRule>
  </conditionalFormatting>
  <hyperlinks>
    <hyperlink ref="B3" location="Contents!A1" display="Back to index page" xr:uid="{0D81356C-0441-4261-93F1-C03261AF5568}"/>
    <hyperlink ref="B3:G3" location="CONTENTS!A1" display="Back to contents page" xr:uid="{79D4C1D3-F29C-4879-8291-9AD1D55C725B}"/>
    <hyperlink ref="E3" location="CONTENTS!A1" display="Back to contents page" xr:uid="{24BE8511-F6E7-404B-8F0A-61B881320602}"/>
  </hyperlinks>
  <pageMargins left="0.7" right="0.7" top="0.75" bottom="0.75" header="0.3" footer="0.3"/>
  <pageSetup paperSize="9" orientation="portrait" verticalDpi="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DD4A-A995-4CF3-8A91-E13E732530B5}">
  <sheetPr codeName="Sheet26">
    <tabColor rgb="FF007272"/>
  </sheetPr>
  <dimension ref="A1:L44"/>
  <sheetViews>
    <sheetView showGridLines="0" showRowColHeaders="0" zoomScaleNormal="100" zoomScalePageLayoutView="115" workbookViewId="0"/>
  </sheetViews>
  <sheetFormatPr baseColWidth="10" defaultColWidth="8.7109375" defaultRowHeight="11.25"/>
  <cols>
    <col min="1" max="1" width="2.7109375" style="519" customWidth="1"/>
    <col min="2" max="2" width="4.85546875" style="519" customWidth="1"/>
    <col min="3" max="3" width="69.85546875" style="519" customWidth="1"/>
    <col min="4" max="9" width="15.28515625" style="519" customWidth="1"/>
    <col min="10" max="16384" width="8.7109375" style="519"/>
  </cols>
  <sheetData>
    <row r="1" spans="1:11" s="134" customFormat="1" ht="11.25" customHeight="1">
      <c r="B1" s="274"/>
      <c r="D1" s="274"/>
      <c r="E1" s="274"/>
    </row>
    <row r="2" spans="1:11" s="134" customFormat="1" ht="5.25" customHeight="1">
      <c r="B2" s="274"/>
      <c r="D2" s="274"/>
      <c r="E2" s="274"/>
    </row>
    <row r="3" spans="1:11" s="134" customFormat="1" ht="12.75" customHeight="1">
      <c r="B3" s="1840" t="s">
        <v>269</v>
      </c>
      <c r="C3" s="1840"/>
      <c r="D3" s="1840"/>
      <c r="E3" s="1840"/>
      <c r="F3" s="1840"/>
      <c r="G3" s="1840"/>
      <c r="H3" s="1840"/>
    </row>
    <row r="4" spans="1:11" s="127" customFormat="1" ht="5.25" customHeight="1">
      <c r="B4" s="275"/>
      <c r="C4" s="6"/>
      <c r="D4" s="276"/>
      <c r="E4" s="276"/>
    </row>
    <row r="5" spans="1:11" s="134" customFormat="1" ht="15.75" customHeight="1">
      <c r="B5" s="2035" t="s">
        <v>1847</v>
      </c>
      <c r="C5" s="2035"/>
      <c r="D5" s="274"/>
      <c r="E5" s="274"/>
    </row>
    <row r="6" spans="1:11" ht="11.25" customHeight="1"/>
    <row r="7" spans="1:11" s="513" customFormat="1" ht="11.25" customHeight="1">
      <c r="B7" s="512"/>
      <c r="C7" s="512"/>
      <c r="D7" s="2041"/>
      <c r="E7" s="2041"/>
      <c r="F7" s="2041"/>
      <c r="G7" s="2041"/>
      <c r="H7" s="2041"/>
      <c r="I7" s="625"/>
    </row>
    <row r="8" spans="1:11" s="132" customFormat="1" ht="11.25" customHeight="1">
      <c r="B8" s="2008" t="s">
        <v>2104</v>
      </c>
      <c r="C8" s="2009"/>
      <c r="D8" s="1788">
        <v>1</v>
      </c>
      <c r="E8" s="1788">
        <v>2</v>
      </c>
      <c r="F8" s="1788">
        <v>3</v>
      </c>
      <c r="G8" s="1788">
        <v>4</v>
      </c>
      <c r="H8" s="1788">
        <v>5</v>
      </c>
      <c r="I8" s="1789"/>
    </row>
    <row r="9" spans="1:11" s="513" customFormat="1" ht="11.25" customHeight="1">
      <c r="E9" s="621"/>
      <c r="F9" s="621"/>
      <c r="G9" s="621"/>
      <c r="H9" s="622" t="s">
        <v>1526</v>
      </c>
      <c r="I9" s="625"/>
    </row>
    <row r="10" spans="1:11" s="513" customFormat="1" ht="11.25" customHeight="1">
      <c r="B10" s="512"/>
      <c r="C10" s="512"/>
      <c r="D10" s="622" t="s">
        <v>1527</v>
      </c>
      <c r="E10" s="619" t="s">
        <v>1528</v>
      </c>
      <c r="F10" s="619" t="s">
        <v>366</v>
      </c>
      <c r="G10" s="619" t="s">
        <v>1529</v>
      </c>
      <c r="H10" s="620" t="s">
        <v>1530</v>
      </c>
      <c r="I10" s="514"/>
    </row>
    <row r="11" spans="1:11" s="515" customFormat="1" ht="11.25" customHeight="1">
      <c r="B11" s="512" t="s">
        <v>274</v>
      </c>
      <c r="C11" s="513"/>
      <c r="D11" s="616" t="s">
        <v>1531</v>
      </c>
      <c r="E11" s="617" t="s">
        <v>1532</v>
      </c>
      <c r="F11" s="617" t="s">
        <v>1533</v>
      </c>
      <c r="G11" s="617" t="s">
        <v>1534</v>
      </c>
      <c r="H11" s="618" t="s">
        <v>1535</v>
      </c>
      <c r="I11" s="623" t="s">
        <v>1002</v>
      </c>
    </row>
    <row r="12" spans="1:11" s="515" customFormat="1" ht="15" customHeight="1">
      <c r="B12" s="1289">
        <v>1</v>
      </c>
      <c r="C12" s="1288" t="s">
        <v>1536</v>
      </c>
      <c r="D12" s="1287"/>
      <c r="E12" s="619"/>
      <c r="F12" s="619"/>
      <c r="G12" s="619"/>
      <c r="H12" s="620"/>
      <c r="I12" s="624"/>
    </row>
    <row r="13" spans="1:11" s="517" customFormat="1" ht="11.25" customHeight="1">
      <c r="A13" s="513"/>
      <c r="B13" s="602">
        <v>5</v>
      </c>
      <c r="C13" s="516" t="s">
        <v>1846</v>
      </c>
      <c r="D13" s="112">
        <v>196957.4182314167</v>
      </c>
      <c r="E13" s="112">
        <v>18274.355</v>
      </c>
      <c r="F13" s="112">
        <v>37407.440000000002</v>
      </c>
      <c r="G13" s="112">
        <v>85425.358630000002</v>
      </c>
      <c r="H13" s="112">
        <v>107972</v>
      </c>
      <c r="I13" s="112">
        <f t="shared" ref="I13:I21" si="0">SUM(D13:H13)</f>
        <v>446036.57186141668</v>
      </c>
    </row>
    <row r="14" spans="1:11" s="517" customFormat="1" ht="11.25" customHeight="1">
      <c r="B14" s="602">
        <v>6</v>
      </c>
      <c r="C14" s="554" t="s">
        <v>1537</v>
      </c>
      <c r="D14" s="226"/>
      <c r="E14" s="226"/>
      <c r="F14" s="226"/>
      <c r="G14" s="226">
        <v>1103.288</v>
      </c>
      <c r="H14" s="1644">
        <f>20072.313+225.275</f>
        <v>20297.588</v>
      </c>
      <c r="I14" s="226">
        <f t="shared" si="0"/>
        <v>21400.876</v>
      </c>
      <c r="K14" s="1407"/>
    </row>
    <row r="15" spans="1:11" s="517" customFormat="1" ht="11.25" customHeight="1">
      <c r="B15" s="602">
        <v>7</v>
      </c>
      <c r="C15" s="554" t="s">
        <v>1538</v>
      </c>
      <c r="D15" s="226"/>
      <c r="E15" s="226"/>
      <c r="F15" s="226"/>
      <c r="G15" s="226">
        <v>68356.863548000008</v>
      </c>
      <c r="H15" s="226">
        <v>72859.600999999995</v>
      </c>
      <c r="I15" s="226">
        <f t="shared" si="0"/>
        <v>141216.46454800002</v>
      </c>
    </row>
    <row r="16" spans="1:11" s="517" customFormat="1" ht="11.25" customHeight="1">
      <c r="B16" s="602">
        <v>8</v>
      </c>
      <c r="C16" s="554" t="s">
        <v>1539</v>
      </c>
      <c r="D16" s="226"/>
      <c r="E16" s="226"/>
      <c r="F16" s="226">
        <v>25564.736639999999</v>
      </c>
      <c r="G16" s="226">
        <v>15088.868</v>
      </c>
      <c r="H16" s="226">
        <v>12466.5</v>
      </c>
      <c r="I16" s="226">
        <f t="shared" si="0"/>
        <v>53120.104639999998</v>
      </c>
    </row>
    <row r="17" spans="1:12" s="517" customFormat="1" ht="11.25" customHeight="1">
      <c r="B17" s="602">
        <v>9</v>
      </c>
      <c r="C17" s="554" t="s">
        <v>1540</v>
      </c>
      <c r="D17" s="226"/>
      <c r="E17" s="226"/>
      <c r="F17" s="226">
        <v>7842.7029000000002</v>
      </c>
      <c r="G17" s="226">
        <v>876.33799999999997</v>
      </c>
      <c r="H17" s="226">
        <v>2348.5859999999998</v>
      </c>
      <c r="I17" s="226">
        <f t="shared" si="0"/>
        <v>11067.626899999999</v>
      </c>
      <c r="L17" s="1408"/>
    </row>
    <row r="18" spans="1:12" s="513" customFormat="1" ht="11.25" customHeight="1">
      <c r="A18" s="517"/>
      <c r="B18" s="603">
        <v>10</v>
      </c>
      <c r="C18" s="555" t="s">
        <v>1541</v>
      </c>
      <c r="D18" s="1216">
        <v>196957.4182314167</v>
      </c>
      <c r="E18" s="1216">
        <v>18274.355</v>
      </c>
      <c r="F18" s="1216"/>
      <c r="G18" s="1216"/>
      <c r="H18" s="1216"/>
      <c r="I18" s="1216">
        <f t="shared" si="0"/>
        <v>215231.77323141671</v>
      </c>
    </row>
    <row r="19" spans="1:12" s="513" customFormat="1" ht="11.25" customHeight="1">
      <c r="A19" s="517"/>
      <c r="B19" s="602"/>
      <c r="C19" s="516" t="s">
        <v>2028</v>
      </c>
      <c r="D19" s="112"/>
      <c r="E19" s="112">
        <v>-1500</v>
      </c>
      <c r="F19" s="112">
        <v>-5588</v>
      </c>
      <c r="G19" s="112"/>
      <c r="H19" s="112"/>
      <c r="I19" s="112">
        <f t="shared" si="0"/>
        <v>-7088</v>
      </c>
    </row>
    <row r="20" spans="1:12" s="513" customFormat="1" ht="11.25" customHeight="1">
      <c r="A20" s="517"/>
      <c r="B20" s="602"/>
      <c r="C20" s="516" t="s">
        <v>2030</v>
      </c>
      <c r="D20" s="112">
        <f>-42962.8316941966+5200</f>
        <v>-37762.831694196597</v>
      </c>
      <c r="E20" s="112">
        <v>-225</v>
      </c>
      <c r="F20" s="112">
        <v>-5495</v>
      </c>
      <c r="G20" s="112"/>
      <c r="H20" s="112"/>
      <c r="I20" s="112">
        <f t="shared" si="0"/>
        <v>-43482.831694196597</v>
      </c>
    </row>
    <row r="21" spans="1:12" s="513" customFormat="1" ht="11.25" customHeight="1">
      <c r="A21" s="517"/>
      <c r="B21" s="603"/>
      <c r="C21" s="1441" t="s">
        <v>2027</v>
      </c>
      <c r="D21" s="484">
        <v>159714.58653722011</v>
      </c>
      <c r="E21" s="484">
        <v>16549.355</v>
      </c>
      <c r="F21" s="484">
        <v>22324.439539999999</v>
      </c>
      <c r="G21" s="484">
        <v>85425.358630000002</v>
      </c>
      <c r="H21" s="484">
        <v>107972</v>
      </c>
      <c r="I21" s="484">
        <f t="shared" si="0"/>
        <v>391985.73970722011</v>
      </c>
    </row>
    <row r="22" spans="1:12" s="518" customFormat="1" ht="11.25" customHeight="1">
      <c r="A22" s="513"/>
      <c r="B22" s="513"/>
      <c r="C22" s="513"/>
      <c r="D22" s="513"/>
      <c r="E22" s="1409"/>
      <c r="F22" s="1409"/>
      <c r="G22" s="513"/>
      <c r="H22" s="513"/>
      <c r="I22" s="513"/>
    </row>
    <row r="23" spans="1:12" s="518" customFormat="1" ht="11.25" customHeight="1">
      <c r="F23" s="794"/>
    </row>
    <row r="24" spans="1:12" s="127" customFormat="1" ht="11.25" customHeight="1">
      <c r="A24" s="1790"/>
      <c r="B24" s="2008" t="s">
        <v>28</v>
      </c>
      <c r="C24" s="2009"/>
      <c r="D24" s="1788">
        <v>1</v>
      </c>
      <c r="E24" s="1788">
        <v>2</v>
      </c>
      <c r="F24" s="1788">
        <v>3</v>
      </c>
      <c r="G24" s="1788">
        <v>4</v>
      </c>
      <c r="H24" s="1788">
        <v>5</v>
      </c>
      <c r="I24" s="1789"/>
    </row>
    <row r="25" spans="1:12" ht="11.25" customHeight="1">
      <c r="D25" s="513"/>
      <c r="E25" s="621"/>
      <c r="F25" s="621"/>
      <c r="G25" s="621"/>
      <c r="H25" s="622" t="s">
        <v>1526</v>
      </c>
      <c r="I25" s="625"/>
    </row>
    <row r="26" spans="1:12" ht="11.25" customHeight="1">
      <c r="B26" s="512"/>
      <c r="C26" s="512"/>
      <c r="D26" s="622" t="s">
        <v>1527</v>
      </c>
      <c r="E26" s="619" t="s">
        <v>1528</v>
      </c>
      <c r="F26" s="619" t="s">
        <v>366</v>
      </c>
      <c r="G26" s="619" t="s">
        <v>1529</v>
      </c>
      <c r="H26" s="620" t="s">
        <v>1530</v>
      </c>
      <c r="I26" s="514"/>
    </row>
    <row r="27" spans="1:12" ht="11.25" customHeight="1">
      <c r="B27" s="512" t="s">
        <v>274</v>
      </c>
      <c r="D27" s="616" t="s">
        <v>1531</v>
      </c>
      <c r="E27" s="617" t="s">
        <v>1532</v>
      </c>
      <c r="F27" s="617" t="s">
        <v>1533</v>
      </c>
      <c r="G27" s="617" t="s">
        <v>1534</v>
      </c>
      <c r="H27" s="618" t="s">
        <v>1535</v>
      </c>
      <c r="I27" s="623" t="s">
        <v>1002</v>
      </c>
    </row>
    <row r="28" spans="1:12" ht="15" customHeight="1">
      <c r="B28" s="1289">
        <v>1</v>
      </c>
      <c r="C28" s="1288" t="s">
        <v>1536</v>
      </c>
      <c r="D28" s="1287"/>
      <c r="E28" s="619"/>
      <c r="F28" s="619"/>
      <c r="G28" s="619"/>
      <c r="H28" s="620"/>
      <c r="I28" s="624"/>
    </row>
    <row r="29" spans="1:12" ht="11.25" customHeight="1">
      <c r="B29" s="602">
        <v>5</v>
      </c>
      <c r="C29" s="516" t="s">
        <v>1846</v>
      </c>
      <c r="D29" s="112">
        <v>194087.68299999999</v>
      </c>
      <c r="E29" s="112">
        <v>15974.355</v>
      </c>
      <c r="F29" s="112">
        <v>28729.170990000002</v>
      </c>
      <c r="G29" s="112">
        <v>63161</v>
      </c>
      <c r="H29" s="112">
        <v>101465</v>
      </c>
      <c r="I29" s="112">
        <v>403417.20899000001</v>
      </c>
    </row>
    <row r="30" spans="1:12" ht="11.25" customHeight="1">
      <c r="B30" s="602">
        <v>6</v>
      </c>
      <c r="C30" s="554" t="s">
        <v>1537</v>
      </c>
      <c r="D30" s="226"/>
      <c r="E30" s="226"/>
      <c r="F30" s="226"/>
      <c r="G30" s="226"/>
      <c r="H30" s="226">
        <v>50356</v>
      </c>
      <c r="I30" s="226">
        <v>50356</v>
      </c>
    </row>
    <row r="31" spans="1:12" ht="11.25" customHeight="1">
      <c r="B31" s="602">
        <v>7</v>
      </c>
      <c r="C31" s="554" t="s">
        <v>1538</v>
      </c>
      <c r="D31" s="226"/>
      <c r="E31" s="226"/>
      <c r="F31" s="226"/>
      <c r="G31" s="226">
        <v>50544</v>
      </c>
      <c r="H31" s="226">
        <v>36065</v>
      </c>
      <c r="I31" s="226">
        <v>86609</v>
      </c>
    </row>
    <row r="32" spans="1:12" ht="11.25" customHeight="1">
      <c r="B32" s="602">
        <v>8</v>
      </c>
      <c r="C32" s="554" t="s">
        <v>1539</v>
      </c>
      <c r="D32" s="226"/>
      <c r="E32" s="226"/>
      <c r="F32" s="226">
        <v>20168.967000000001</v>
      </c>
      <c r="G32" s="226">
        <v>12617</v>
      </c>
      <c r="H32" s="226">
        <v>12929</v>
      </c>
      <c r="I32" s="226">
        <v>45714.967000000004</v>
      </c>
    </row>
    <row r="33" spans="2:9" ht="11.25" customHeight="1">
      <c r="B33" s="602">
        <v>9</v>
      </c>
      <c r="C33" s="554" t="s">
        <v>1540</v>
      </c>
      <c r="D33" s="226"/>
      <c r="E33" s="226"/>
      <c r="F33" s="226">
        <v>8559.98</v>
      </c>
      <c r="G33" s="226"/>
      <c r="H33" s="226">
        <v>2114</v>
      </c>
      <c r="I33" s="226">
        <v>10673.98</v>
      </c>
    </row>
    <row r="34" spans="2:9" ht="11.25" customHeight="1">
      <c r="B34" s="603">
        <v>10</v>
      </c>
      <c r="C34" s="555" t="s">
        <v>1541</v>
      </c>
      <c r="D34" s="1216">
        <v>194087.68299999999</v>
      </c>
      <c r="E34" s="1216">
        <v>15974.355</v>
      </c>
      <c r="F34" s="1216"/>
      <c r="G34" s="1216"/>
      <c r="H34" s="1216"/>
      <c r="I34" s="1216">
        <v>210062.038</v>
      </c>
    </row>
    <row r="35" spans="2:9" ht="11.25" customHeight="1">
      <c r="C35" s="516" t="s">
        <v>2028</v>
      </c>
      <c r="D35" s="112"/>
      <c r="E35" s="112">
        <v>-1617</v>
      </c>
      <c r="F35" s="112">
        <v>-5710.94</v>
      </c>
      <c r="G35" s="112"/>
      <c r="H35" s="112"/>
      <c r="I35" s="112">
        <v>-7327.94</v>
      </c>
    </row>
    <row r="36" spans="2:9">
      <c r="C36" s="516" t="s">
        <v>2029</v>
      </c>
      <c r="D36" s="112">
        <v>-37097.803999999996</v>
      </c>
      <c r="E36" s="112">
        <v>-225</v>
      </c>
      <c r="F36" s="112">
        <v>-5525</v>
      </c>
      <c r="G36" s="112"/>
      <c r="H36" s="112"/>
      <c r="I36" s="112">
        <v>-42847.803999999996</v>
      </c>
    </row>
    <row r="37" spans="2:9">
      <c r="B37" s="1442"/>
      <c r="C37" s="1441" t="s">
        <v>2027</v>
      </c>
      <c r="D37" s="484">
        <v>156989.87899999999</v>
      </c>
      <c r="E37" s="484">
        <v>14132.355</v>
      </c>
      <c r="F37" s="484">
        <v>17493.230990000004</v>
      </c>
      <c r="G37" s="484">
        <v>63161</v>
      </c>
      <c r="H37" s="484">
        <v>101465</v>
      </c>
      <c r="I37" s="484">
        <v>353241.46499000001</v>
      </c>
    </row>
    <row r="39" spans="2:9">
      <c r="D39" s="1410"/>
    </row>
    <row r="41" spans="2:9">
      <c r="D41" s="1410"/>
    </row>
    <row r="44" spans="2:9">
      <c r="D44" s="1410"/>
    </row>
  </sheetData>
  <mergeCells count="5">
    <mergeCell ref="B3:H3"/>
    <mergeCell ref="B5:C5"/>
    <mergeCell ref="D7:H7"/>
    <mergeCell ref="B8:C8"/>
    <mergeCell ref="B24:C24"/>
  </mergeCells>
  <conditionalFormatting sqref="D35 G35:H36">
    <cfRule type="cellIs" dxfId="18" priority="1" stopIfTrue="1" operator="lessThan">
      <formula>0</formula>
    </cfRule>
  </conditionalFormatting>
  <conditionalFormatting sqref="I11:I12 D19 G19:H19 H20">
    <cfRule type="cellIs" dxfId="17" priority="5" stopIfTrue="1" operator="lessThan">
      <formula>0</formula>
    </cfRule>
  </conditionalFormatting>
  <conditionalFormatting sqref="I27:I28">
    <cfRule type="cellIs" dxfId="16" priority="3" stopIfTrue="1" operator="lessThan">
      <formula>0</formula>
    </cfRule>
  </conditionalFormatting>
  <hyperlinks>
    <hyperlink ref="B3" location="Contents!A1" display="Back to index page" xr:uid="{2F2219FB-685E-4C61-9480-16EAB3FE0ADD}"/>
    <hyperlink ref="B3:H3" location="CONTENTS!A1" display="Back to contents page" xr:uid="{51B295A1-E2B6-43E2-A80C-BE8D668D3540}"/>
    <hyperlink ref="E3" location="CONTENTS!A1" display="Back to contents page" xr:uid="{B0F8769A-211A-4006-9E8D-2FB7A6B8F779}"/>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729B-5BE3-472E-BFB3-3CD5D5E7AD9D}">
  <sheetPr codeName="Sheet27"/>
  <dimension ref="A1:Y44"/>
  <sheetViews>
    <sheetView showGridLines="0" showRowColHeaders="0" zoomScaleNormal="100" workbookViewId="0"/>
  </sheetViews>
  <sheetFormatPr baseColWidth="10" defaultColWidth="8.85546875" defaultRowHeight="11.25"/>
  <cols>
    <col min="1" max="1" width="2.7109375" style="19" customWidth="1"/>
    <col min="2" max="2" width="4.5703125" style="889" customWidth="1"/>
    <col min="3" max="3" width="50.85546875" style="889" customWidth="1"/>
    <col min="4" max="5" width="15.5703125" style="889" customWidth="1"/>
    <col min="6" max="6" width="2.85546875" style="889" customWidth="1"/>
    <col min="7" max="8" width="15.5703125" style="889" customWidth="1"/>
    <col min="9" max="9" width="2.85546875" style="889" customWidth="1"/>
    <col min="10" max="11" width="15.5703125" style="889" customWidth="1"/>
    <col min="12" max="12" width="2.85546875" style="889" customWidth="1"/>
    <col min="13" max="14" width="15.5703125" style="889" customWidth="1"/>
    <col min="15" max="15" width="37.5703125" style="889" customWidth="1"/>
    <col min="16" max="17" width="8.85546875" style="889"/>
    <col min="18" max="18" width="12.140625" style="889" bestFit="1" customWidth="1"/>
    <col min="19" max="25" width="11" style="889" bestFit="1" customWidth="1"/>
    <col min="26" max="16384" width="8.85546875" style="889"/>
  </cols>
  <sheetData>
    <row r="1" spans="1:25" s="10" customFormat="1" ht="11.25" customHeight="1">
      <c r="A1" s="7"/>
      <c r="B1" s="7"/>
      <c r="C1" s="7"/>
      <c r="D1" s="8"/>
      <c r="E1" s="8"/>
      <c r="F1" s="8"/>
      <c r="G1" s="9"/>
      <c r="H1" s="9"/>
      <c r="I1" s="9"/>
      <c r="J1" s="9"/>
    </row>
    <row r="2" spans="1:25" s="10" customFormat="1" ht="5.25" customHeight="1">
      <c r="A2" s="7"/>
      <c r="B2" s="7"/>
      <c r="C2" s="7"/>
      <c r="D2" s="8"/>
      <c r="E2" s="8"/>
      <c r="F2" s="8"/>
      <c r="G2" s="9"/>
      <c r="H2" s="9"/>
      <c r="I2" s="9"/>
      <c r="J2" s="9"/>
    </row>
    <row r="3" spans="1:25" s="12" customFormat="1" ht="12.75" customHeight="1">
      <c r="A3" s="11"/>
      <c r="B3" s="1840" t="s">
        <v>269</v>
      </c>
      <c r="C3" s="1840"/>
      <c r="D3" s="1840"/>
      <c r="E3" s="1840"/>
      <c r="F3" s="1840"/>
      <c r="G3" s="1840"/>
      <c r="H3" s="1840"/>
      <c r="I3" s="1840"/>
      <c r="J3" s="1840"/>
    </row>
    <row r="4" spans="1:25" s="10" customFormat="1" ht="5.25" customHeight="1">
      <c r="A4" s="7"/>
      <c r="B4" s="7"/>
      <c r="C4" s="7"/>
      <c r="D4" s="8"/>
      <c r="E4" s="8"/>
      <c r="F4" s="8"/>
      <c r="G4" s="9"/>
      <c r="H4" s="9"/>
      <c r="I4" s="9"/>
      <c r="J4" s="9"/>
      <c r="M4" s="7"/>
      <c r="N4" s="7"/>
    </row>
    <row r="5" spans="1:25" s="6" customFormat="1" ht="15.75" customHeight="1">
      <c r="A5" s="13"/>
      <c r="B5" s="1815" t="s">
        <v>2098</v>
      </c>
    </row>
    <row r="6" spans="1:25" s="6" customFormat="1" ht="11.25" customHeight="1">
      <c r="A6" s="13"/>
      <c r="B6" s="14"/>
    </row>
    <row r="7" spans="1:25" s="6" customFormat="1" ht="22.5" customHeight="1">
      <c r="A7" s="13"/>
      <c r="B7" s="2045" t="s">
        <v>1542</v>
      </c>
      <c r="C7" s="1878"/>
      <c r="D7" s="1878"/>
      <c r="E7" s="1878"/>
      <c r="F7" s="1878"/>
      <c r="G7" s="1878"/>
      <c r="H7" s="1878"/>
      <c r="I7" s="1878"/>
      <c r="J7" s="1878"/>
      <c r="K7" s="1878"/>
      <c r="L7" s="1878"/>
      <c r="M7" s="1878"/>
      <c r="N7" s="1878"/>
    </row>
    <row r="8" spans="1:25" s="513" customFormat="1" ht="33.75" customHeight="1">
      <c r="A8" s="1"/>
      <c r="B8" s="2046" t="s">
        <v>2031</v>
      </c>
      <c r="C8" s="2047"/>
      <c r="D8" s="2047"/>
      <c r="E8" s="2047"/>
      <c r="F8" s="2047"/>
      <c r="G8" s="2047"/>
      <c r="H8" s="2047"/>
      <c r="I8" s="2047"/>
      <c r="J8" s="2047"/>
      <c r="K8" s="2047"/>
      <c r="L8" s="2047"/>
      <c r="M8" s="2047"/>
      <c r="N8" s="2047"/>
    </row>
    <row r="9" spans="1:25" s="513" customFormat="1" ht="11.25" customHeight="1">
      <c r="A9" s="886"/>
      <c r="C9" s="887"/>
      <c r="D9" s="887"/>
      <c r="E9" s="888"/>
      <c r="F9" s="888"/>
      <c r="G9" s="888"/>
      <c r="H9" s="888"/>
      <c r="I9" s="888"/>
      <c r="J9" s="888"/>
      <c r="K9" s="888"/>
      <c r="L9" s="888"/>
      <c r="M9" s="888"/>
      <c r="N9" s="888"/>
    </row>
    <row r="10" spans="1:25" s="513" customFormat="1" ht="11.25" customHeight="1">
      <c r="A10" s="12"/>
    </row>
    <row r="11" spans="1:25" s="513" customFormat="1" ht="11.25" customHeight="1">
      <c r="A11" s="12"/>
      <c r="B11" s="892" t="s">
        <v>28</v>
      </c>
      <c r="C11" s="888"/>
      <c r="D11" s="2048" t="s">
        <v>1543</v>
      </c>
      <c r="E11" s="1897"/>
      <c r="F11" s="893"/>
      <c r="G11" s="2049" t="s">
        <v>1544</v>
      </c>
      <c r="H11" s="2050"/>
      <c r="I11" s="894"/>
      <c r="J11" s="2048" t="s">
        <v>1545</v>
      </c>
      <c r="K11" s="1897"/>
      <c r="L11" s="893"/>
      <c r="M11" s="2051" t="s">
        <v>1546</v>
      </c>
      <c r="N11" s="1897"/>
    </row>
    <row r="12" spans="1:25" s="513" customFormat="1" ht="11.25" customHeight="1">
      <c r="A12" s="12"/>
      <c r="B12" s="895"/>
      <c r="C12" s="888"/>
      <c r="D12" s="893"/>
      <c r="E12" s="896" t="s">
        <v>1936</v>
      </c>
      <c r="F12" s="893"/>
      <c r="G12" s="894"/>
      <c r="H12" s="896" t="s">
        <v>1936</v>
      </c>
      <c r="I12" s="894"/>
      <c r="J12" s="893"/>
      <c r="L12" s="893"/>
      <c r="M12" s="894"/>
    </row>
    <row r="13" spans="1:25" s="513" customFormat="1" ht="11.25" customHeight="1">
      <c r="A13" s="12"/>
      <c r="B13" s="895"/>
      <c r="C13" s="888"/>
      <c r="D13" s="893"/>
      <c r="E13" s="896" t="s">
        <v>1547</v>
      </c>
      <c r="F13" s="893"/>
      <c r="G13" s="894"/>
      <c r="H13" s="896" t="s">
        <v>1547</v>
      </c>
      <c r="I13" s="894"/>
      <c r="J13" s="893"/>
      <c r="K13" s="896" t="s">
        <v>607</v>
      </c>
      <c r="L13" s="893"/>
      <c r="M13" s="894"/>
      <c r="N13" s="896" t="s">
        <v>607</v>
      </c>
    </row>
    <row r="14" spans="1:25" s="513" customFormat="1" ht="11.25" customHeight="1">
      <c r="A14" s="12"/>
      <c r="B14" s="888"/>
      <c r="D14" s="897"/>
      <c r="E14" s="896" t="s">
        <v>1548</v>
      </c>
      <c r="F14" s="896"/>
      <c r="G14" s="898"/>
      <c r="H14" s="896" t="s">
        <v>1549</v>
      </c>
      <c r="I14" s="896"/>
      <c r="J14" s="897"/>
      <c r="K14" s="896" t="s">
        <v>1550</v>
      </c>
      <c r="L14" s="896"/>
      <c r="M14" s="897"/>
      <c r="N14" s="896" t="s">
        <v>1550</v>
      </c>
    </row>
    <row r="15" spans="1:25" s="513" customFormat="1" ht="11.25" customHeight="1">
      <c r="A15" s="12"/>
      <c r="B15" s="899" t="s">
        <v>274</v>
      </c>
      <c r="C15" s="900"/>
      <c r="D15" s="616" t="s">
        <v>550</v>
      </c>
      <c r="E15" s="616" t="s">
        <v>934</v>
      </c>
      <c r="F15" s="901"/>
      <c r="G15" s="616" t="s">
        <v>552</v>
      </c>
      <c r="H15" s="616" t="s">
        <v>616</v>
      </c>
      <c r="I15" s="901"/>
      <c r="J15" s="616" t="s">
        <v>554</v>
      </c>
      <c r="K15" s="616" t="s">
        <v>588</v>
      </c>
      <c r="L15" s="901"/>
      <c r="M15" s="616" t="s">
        <v>558</v>
      </c>
      <c r="N15" s="616" t="s">
        <v>939</v>
      </c>
      <c r="P15" s="902"/>
    </row>
    <row r="16" spans="1:25" ht="11.25" customHeight="1">
      <c r="A16" s="12"/>
      <c r="B16" s="1335" t="s">
        <v>550</v>
      </c>
      <c r="C16" s="903" t="s">
        <v>1551</v>
      </c>
      <c r="D16" s="904">
        <v>507921.66619725002</v>
      </c>
      <c r="E16" s="904">
        <v>32736.445057000001</v>
      </c>
      <c r="F16" s="904"/>
      <c r="G16" s="905"/>
      <c r="H16" s="905"/>
      <c r="I16" s="905"/>
      <c r="J16" s="904">
        <v>2406045.6939167501</v>
      </c>
      <c r="K16" s="904">
        <v>220280.92979299999</v>
      </c>
      <c r="L16" s="904"/>
      <c r="M16" s="905"/>
      <c r="N16" s="905"/>
      <c r="R16" s="906"/>
      <c r="S16" s="906"/>
      <c r="T16" s="907"/>
      <c r="U16" s="907"/>
      <c r="V16" s="906"/>
      <c r="W16" s="906"/>
      <c r="X16" s="907"/>
      <c r="Y16" s="907"/>
    </row>
    <row r="17" spans="1:25" ht="11.25" customHeight="1">
      <c r="A17" s="12"/>
      <c r="B17" s="1336" t="s">
        <v>934</v>
      </c>
      <c r="C17" s="909" t="s">
        <v>1552</v>
      </c>
      <c r="D17" s="910">
        <v>701.26413100000002</v>
      </c>
      <c r="E17" s="910"/>
      <c r="F17" s="910"/>
      <c r="G17" s="910">
        <v>701.26413100000002</v>
      </c>
      <c r="H17" s="910"/>
      <c r="I17" s="910"/>
      <c r="J17" s="910">
        <v>6982.8068789999998</v>
      </c>
      <c r="K17" s="910"/>
      <c r="L17" s="910"/>
      <c r="M17" s="910">
        <v>6982.8068789999998</v>
      </c>
      <c r="N17" s="910"/>
      <c r="R17" s="907"/>
      <c r="S17" s="907"/>
      <c r="T17" s="907"/>
      <c r="U17" s="907"/>
      <c r="V17" s="906"/>
      <c r="W17" s="907"/>
      <c r="X17" s="907"/>
      <c r="Y17" s="907"/>
    </row>
    <row r="18" spans="1:25" ht="11.25" customHeight="1">
      <c r="A18" s="12"/>
      <c r="B18" s="1336" t="s">
        <v>552</v>
      </c>
      <c r="C18" s="516" t="s">
        <v>938</v>
      </c>
      <c r="D18" s="910">
        <v>32736.455722999999</v>
      </c>
      <c r="E18" s="910">
        <v>32736.445057000001</v>
      </c>
      <c r="F18" s="910"/>
      <c r="G18" s="910">
        <v>32736.455722999999</v>
      </c>
      <c r="H18" s="910"/>
      <c r="I18" s="910"/>
      <c r="J18" s="910">
        <v>297232.097167</v>
      </c>
      <c r="K18" s="910">
        <v>220280.92979299999</v>
      </c>
      <c r="L18" s="910"/>
      <c r="M18" s="910">
        <v>256182.59037699999</v>
      </c>
      <c r="N18" s="910">
        <v>220280.92979299999</v>
      </c>
      <c r="R18" s="907"/>
      <c r="S18" s="907"/>
      <c r="T18" s="907"/>
      <c r="U18" s="907"/>
      <c r="V18" s="907"/>
      <c r="W18" s="907"/>
      <c r="X18" s="907"/>
      <c r="Y18" s="907"/>
    </row>
    <row r="19" spans="1:25" ht="11.25" customHeight="1">
      <c r="A19" s="12"/>
      <c r="B19" s="1337" t="s">
        <v>616</v>
      </c>
      <c r="C19" s="554" t="s">
        <v>1553</v>
      </c>
      <c r="D19" s="911">
        <v>1050.6554020000001</v>
      </c>
      <c r="E19" s="911">
        <v>1050.6554020000001</v>
      </c>
      <c r="F19" s="911"/>
      <c r="G19" s="911">
        <v>1050.6554020000001</v>
      </c>
      <c r="H19" s="911"/>
      <c r="I19" s="911"/>
      <c r="J19" s="911">
        <v>101149.67273799999</v>
      </c>
      <c r="K19" s="911">
        <v>39305.127705999999</v>
      </c>
      <c r="L19" s="911"/>
      <c r="M19" s="911">
        <v>101149.67273799999</v>
      </c>
      <c r="N19" s="911">
        <v>39305.127705999999</v>
      </c>
      <c r="R19" s="907"/>
      <c r="S19" s="906"/>
      <c r="T19" s="906"/>
      <c r="U19" s="906"/>
      <c r="V19" s="906"/>
      <c r="W19" s="906"/>
      <c r="X19" s="906"/>
      <c r="Y19" s="906"/>
    </row>
    <row r="20" spans="1:25" ht="11.25" customHeight="1">
      <c r="A20" s="12"/>
      <c r="B20" s="1337" t="s">
        <v>554</v>
      </c>
      <c r="C20" s="554" t="s">
        <v>1554</v>
      </c>
      <c r="D20" s="911"/>
      <c r="E20" s="911"/>
      <c r="F20" s="911"/>
      <c r="G20" s="911"/>
      <c r="H20" s="911"/>
      <c r="I20" s="911"/>
      <c r="J20" s="911"/>
      <c r="K20" s="911"/>
      <c r="L20" s="911"/>
      <c r="M20" s="911"/>
      <c r="N20" s="911"/>
      <c r="R20" s="907"/>
      <c r="S20" s="907"/>
      <c r="T20" s="907"/>
      <c r="U20" s="907"/>
      <c r="V20" s="906"/>
      <c r="W20" s="906"/>
      <c r="X20" s="906"/>
      <c r="Y20" s="906"/>
    </row>
    <row r="21" spans="1:25" ht="11.25" customHeight="1">
      <c r="A21" s="12"/>
      <c r="B21" s="1337" t="s">
        <v>556</v>
      </c>
      <c r="C21" s="554" t="s">
        <v>1555</v>
      </c>
      <c r="D21" s="911">
        <v>9545.827953</v>
      </c>
      <c r="E21" s="911">
        <v>9545.827953</v>
      </c>
      <c r="F21" s="911"/>
      <c r="G21" s="911">
        <v>9545.827953</v>
      </c>
      <c r="H21" s="911"/>
      <c r="I21" s="911"/>
      <c r="J21" s="911">
        <v>71779.338927000004</v>
      </c>
      <c r="K21" s="911">
        <v>61786.637397999999</v>
      </c>
      <c r="L21" s="911"/>
      <c r="M21" s="911">
        <v>71779.338927000004</v>
      </c>
      <c r="N21" s="911">
        <v>61786.637397999999</v>
      </c>
      <c r="R21" s="907"/>
      <c r="S21" s="907"/>
      <c r="T21" s="907"/>
      <c r="U21" s="907"/>
      <c r="V21" s="907"/>
      <c r="W21" s="907"/>
      <c r="X21" s="907"/>
      <c r="Y21" s="907"/>
    </row>
    <row r="22" spans="1:25" ht="11.25" customHeight="1">
      <c r="A22" s="12"/>
      <c r="B22" s="1337" t="s">
        <v>588</v>
      </c>
      <c r="C22" s="554" t="s">
        <v>1556</v>
      </c>
      <c r="D22" s="911">
        <v>19965.920741000002</v>
      </c>
      <c r="E22" s="911">
        <v>19965.910073999999</v>
      </c>
      <c r="F22" s="911"/>
      <c r="G22" s="911">
        <v>19965.920741000002</v>
      </c>
      <c r="H22" s="911"/>
      <c r="I22" s="911"/>
      <c r="J22" s="911">
        <v>141413.41251699999</v>
      </c>
      <c r="K22" s="911">
        <v>78338.664275999996</v>
      </c>
      <c r="L22" s="911"/>
      <c r="M22" s="911">
        <v>100363.905727</v>
      </c>
      <c r="N22" s="911">
        <v>78338.664275999996</v>
      </c>
      <c r="R22" s="907"/>
      <c r="S22" s="907"/>
      <c r="T22" s="907"/>
      <c r="U22" s="907"/>
      <c r="V22" s="906"/>
      <c r="W22" s="906"/>
      <c r="X22" s="906"/>
      <c r="Y22" s="906"/>
    </row>
    <row r="23" spans="1:25" ht="11.25" customHeight="1">
      <c r="A23" s="12"/>
      <c r="B23" s="1337" t="s">
        <v>558</v>
      </c>
      <c r="C23" s="554" t="s">
        <v>1557</v>
      </c>
      <c r="D23" s="911">
        <v>3224.70703</v>
      </c>
      <c r="E23" s="911">
        <v>3224.70703</v>
      </c>
      <c r="F23" s="911"/>
      <c r="G23" s="911">
        <v>3224.70703</v>
      </c>
      <c r="H23" s="911"/>
      <c r="I23" s="911"/>
      <c r="J23" s="911">
        <v>6256.2484750000003</v>
      </c>
      <c r="K23" s="911">
        <v>4017.7260860000001</v>
      </c>
      <c r="L23" s="911"/>
      <c r="M23" s="911">
        <v>6256.2484750000003</v>
      </c>
      <c r="N23" s="911">
        <v>4017.7260860000001</v>
      </c>
      <c r="R23" s="907"/>
      <c r="S23" s="906"/>
      <c r="T23" s="906"/>
      <c r="U23" s="906"/>
      <c r="V23" s="906"/>
      <c r="W23" s="906"/>
      <c r="X23" s="906"/>
      <c r="Y23" s="906"/>
    </row>
    <row r="24" spans="1:25" ht="11.25" customHeight="1">
      <c r="A24" s="12"/>
      <c r="B24" s="1338" t="s">
        <v>941</v>
      </c>
      <c r="C24" s="1182" t="s">
        <v>343</v>
      </c>
      <c r="D24" s="1183">
        <v>474483.94634324999</v>
      </c>
      <c r="E24" s="1183"/>
      <c r="F24" s="1183"/>
      <c r="G24" s="1184"/>
      <c r="H24" s="1184"/>
      <c r="I24" s="1184"/>
      <c r="J24" s="1183">
        <v>2101830.7898707502</v>
      </c>
      <c r="K24" s="1183"/>
      <c r="L24" s="1183"/>
      <c r="M24" s="1184"/>
      <c r="N24" s="1184"/>
      <c r="R24" s="907"/>
      <c r="S24" s="907"/>
      <c r="T24" s="907"/>
      <c r="U24" s="907"/>
      <c r="V24" s="907"/>
      <c r="W24" s="907"/>
      <c r="X24" s="907"/>
      <c r="Y24" s="907"/>
    </row>
    <row r="25" spans="1:25" ht="11.25" customHeight="1">
      <c r="A25" s="12"/>
      <c r="B25" s="908"/>
      <c r="C25" s="912"/>
      <c r="D25" s="913"/>
      <c r="E25" s="913"/>
      <c r="F25" s="913"/>
      <c r="G25" s="914"/>
      <c r="H25" s="914"/>
      <c r="I25" s="914"/>
      <c r="J25" s="915"/>
      <c r="K25" s="915"/>
      <c r="L25" s="915"/>
      <c r="M25" s="914"/>
      <c r="N25" s="914"/>
      <c r="R25" s="906"/>
      <c r="S25" s="907"/>
      <c r="T25" s="907"/>
      <c r="U25" s="907"/>
      <c r="V25" s="906"/>
      <c r="W25" s="907"/>
      <c r="X25" s="907"/>
      <c r="Y25" s="907"/>
    </row>
    <row r="26" spans="1:25" ht="11.25" customHeight="1">
      <c r="A26" s="24"/>
    </row>
    <row r="27" spans="1:25" s="513" customFormat="1" ht="11.25" customHeight="1">
      <c r="A27" s="12"/>
    </row>
    <row r="28" spans="1:25" s="513" customFormat="1" ht="11.25" customHeight="1">
      <c r="A28" s="12"/>
      <c r="B28" s="964"/>
      <c r="C28" s="929"/>
      <c r="D28" s="2042"/>
      <c r="E28" s="2042"/>
      <c r="F28" s="970"/>
      <c r="G28" s="2043"/>
      <c r="H28" s="2043"/>
      <c r="I28" s="971"/>
      <c r="J28" s="2042"/>
      <c r="K28" s="2042"/>
      <c r="L28" s="970"/>
      <c r="M28" s="2044"/>
      <c r="N28" s="2044"/>
      <c r="O28" s="929"/>
    </row>
    <row r="29" spans="1:25" s="513" customFormat="1" ht="11.25" customHeight="1">
      <c r="A29" s="12"/>
      <c r="B29" s="965"/>
      <c r="C29" s="972"/>
      <c r="D29" s="970"/>
      <c r="E29" s="966"/>
      <c r="F29" s="970"/>
      <c r="G29" s="971"/>
      <c r="H29" s="966"/>
      <c r="I29" s="971"/>
      <c r="J29" s="970"/>
      <c r="K29" s="966"/>
      <c r="L29" s="970"/>
      <c r="M29" s="971"/>
      <c r="N29" s="966"/>
      <c r="O29" s="929"/>
    </row>
    <row r="30" spans="1:25" s="513" customFormat="1" ht="11.25" customHeight="1">
      <c r="A30" s="12"/>
      <c r="B30" s="972"/>
      <c r="C30" s="929"/>
      <c r="D30" s="973"/>
      <c r="E30" s="966"/>
      <c r="F30" s="966"/>
      <c r="G30" s="967"/>
      <c r="H30" s="966"/>
      <c r="I30" s="966"/>
      <c r="J30" s="973"/>
      <c r="K30" s="966"/>
      <c r="L30" s="966"/>
      <c r="M30" s="973"/>
      <c r="N30" s="966"/>
      <c r="O30" s="929"/>
    </row>
    <row r="31" spans="1:25" s="513" customFormat="1">
      <c r="A31" s="12"/>
      <c r="B31" s="974"/>
      <c r="C31" s="975"/>
      <c r="D31" s="976"/>
      <c r="E31" s="976"/>
      <c r="F31" s="977"/>
      <c r="G31" s="976"/>
      <c r="H31" s="976"/>
      <c r="I31" s="977"/>
      <c r="J31" s="976"/>
      <c r="K31" s="976"/>
      <c r="L31" s="977"/>
      <c r="M31" s="976"/>
      <c r="N31" s="976"/>
      <c r="O31" s="929"/>
      <c r="P31" s="902"/>
    </row>
    <row r="32" spans="1:25" ht="12">
      <c r="A32" s="12"/>
      <c r="B32" s="978"/>
      <c r="C32" s="979"/>
      <c r="D32" s="928"/>
      <c r="E32" s="928"/>
      <c r="F32" s="928"/>
      <c r="G32" s="928"/>
      <c r="H32" s="928"/>
      <c r="I32" s="928"/>
      <c r="J32" s="928"/>
      <c r="K32" s="928"/>
      <c r="L32" s="928"/>
      <c r="M32" s="928"/>
      <c r="N32" s="928"/>
      <c r="O32" s="929"/>
      <c r="R32" s="906"/>
      <c r="S32" s="906"/>
      <c r="T32" s="907"/>
      <c r="U32" s="907"/>
      <c r="V32" s="906"/>
      <c r="W32" s="906"/>
      <c r="X32" s="907"/>
      <c r="Y32" s="907"/>
    </row>
    <row r="33" spans="1:25" ht="12">
      <c r="A33" s="12"/>
      <c r="B33" s="978"/>
      <c r="C33" s="980"/>
      <c r="D33" s="928"/>
      <c r="E33" s="928"/>
      <c r="F33" s="928"/>
      <c r="G33" s="928"/>
      <c r="H33" s="928"/>
      <c r="I33" s="928"/>
      <c r="J33" s="928"/>
      <c r="K33" s="928"/>
      <c r="L33" s="928"/>
      <c r="M33" s="928"/>
      <c r="N33" s="928"/>
      <c r="O33" s="929"/>
      <c r="R33" s="907"/>
      <c r="S33" s="907"/>
      <c r="T33" s="907"/>
      <c r="U33" s="907"/>
      <c r="V33" s="906"/>
      <c r="W33" s="907"/>
      <c r="X33" s="907"/>
      <c r="Y33" s="907"/>
    </row>
    <row r="34" spans="1:25" ht="12">
      <c r="A34" s="12"/>
      <c r="B34" s="978"/>
      <c r="C34" s="980"/>
      <c r="D34" s="928"/>
      <c r="E34" s="928"/>
      <c r="F34" s="928"/>
      <c r="G34" s="928"/>
      <c r="H34" s="928"/>
      <c r="I34" s="928"/>
      <c r="J34" s="928"/>
      <c r="K34" s="928"/>
      <c r="L34" s="928"/>
      <c r="M34" s="928"/>
      <c r="N34" s="928"/>
      <c r="O34" s="929"/>
      <c r="R34" s="907"/>
      <c r="S34" s="907"/>
      <c r="T34" s="907"/>
      <c r="U34" s="907"/>
      <c r="V34" s="907"/>
      <c r="W34" s="907"/>
      <c r="X34" s="907"/>
      <c r="Y34" s="907"/>
    </row>
    <row r="35" spans="1:25" ht="12">
      <c r="A35" s="12"/>
      <c r="B35" s="981"/>
      <c r="C35" s="982"/>
      <c r="D35" s="968"/>
      <c r="E35" s="968"/>
      <c r="F35" s="968"/>
      <c r="G35" s="968"/>
      <c r="H35" s="968"/>
      <c r="I35" s="968"/>
      <c r="J35" s="968"/>
      <c r="K35" s="968"/>
      <c r="L35" s="968"/>
      <c r="M35" s="968"/>
      <c r="N35" s="968"/>
      <c r="O35" s="929"/>
      <c r="R35" s="907"/>
      <c r="S35" s="906"/>
      <c r="T35" s="906"/>
      <c r="U35" s="906"/>
      <c r="V35" s="906"/>
      <c r="W35" s="906"/>
      <c r="X35" s="906"/>
      <c r="Y35" s="906"/>
    </row>
    <row r="36" spans="1:25" ht="12">
      <c r="A36" s="12"/>
      <c r="B36" s="981"/>
      <c r="C36" s="982"/>
      <c r="D36" s="968"/>
      <c r="E36" s="968"/>
      <c r="F36" s="968"/>
      <c r="G36" s="968"/>
      <c r="H36" s="968"/>
      <c r="I36" s="968"/>
      <c r="J36" s="968"/>
      <c r="K36" s="968"/>
      <c r="L36" s="968"/>
      <c r="M36" s="968"/>
      <c r="N36" s="968"/>
      <c r="O36" s="929"/>
      <c r="R36" s="907"/>
      <c r="S36" s="907"/>
      <c r="T36" s="907"/>
      <c r="U36" s="907"/>
      <c r="V36" s="906"/>
      <c r="W36" s="906"/>
      <c r="X36" s="906"/>
      <c r="Y36" s="906"/>
    </row>
    <row r="37" spans="1:25" ht="12">
      <c r="A37" s="12"/>
      <c r="B37" s="981"/>
      <c r="C37" s="982"/>
      <c r="D37" s="968"/>
      <c r="E37" s="968"/>
      <c r="F37" s="968"/>
      <c r="G37" s="968"/>
      <c r="H37" s="968"/>
      <c r="I37" s="968"/>
      <c r="J37" s="968"/>
      <c r="K37" s="968"/>
      <c r="L37" s="968"/>
      <c r="M37" s="968"/>
      <c r="N37" s="968"/>
      <c r="O37" s="929"/>
      <c r="R37" s="907"/>
      <c r="S37" s="907"/>
      <c r="T37" s="907"/>
      <c r="U37" s="907"/>
      <c r="V37" s="907"/>
      <c r="W37" s="907"/>
      <c r="X37" s="907"/>
      <c r="Y37" s="907"/>
    </row>
    <row r="38" spans="1:25" ht="12">
      <c r="A38" s="12"/>
      <c r="B38" s="981"/>
      <c r="C38" s="982"/>
      <c r="D38" s="968"/>
      <c r="E38" s="968"/>
      <c r="F38" s="968"/>
      <c r="G38" s="968"/>
      <c r="H38" s="968"/>
      <c r="I38" s="968"/>
      <c r="J38" s="968"/>
      <c r="K38" s="968"/>
      <c r="L38" s="968"/>
      <c r="M38" s="968"/>
      <c r="N38" s="968"/>
      <c r="O38" s="929"/>
      <c r="R38" s="907"/>
      <c r="S38" s="907"/>
      <c r="T38" s="907"/>
      <c r="U38" s="907"/>
      <c r="V38" s="906"/>
      <c r="W38" s="906"/>
      <c r="X38" s="906"/>
      <c r="Y38" s="906"/>
    </row>
    <row r="39" spans="1:25" ht="12">
      <c r="A39" s="12"/>
      <c r="B39" s="981"/>
      <c r="C39" s="982"/>
      <c r="D39" s="968"/>
      <c r="E39" s="968"/>
      <c r="F39" s="968"/>
      <c r="G39" s="968"/>
      <c r="H39" s="968"/>
      <c r="I39" s="968"/>
      <c r="J39" s="968"/>
      <c r="K39" s="968"/>
      <c r="L39" s="968"/>
      <c r="M39" s="968"/>
      <c r="N39" s="968"/>
      <c r="O39" s="929"/>
      <c r="R39" s="907"/>
      <c r="S39" s="906"/>
      <c r="T39" s="906"/>
      <c r="U39" s="906"/>
      <c r="V39" s="906"/>
      <c r="W39" s="906"/>
      <c r="X39" s="906"/>
      <c r="Y39" s="906"/>
    </row>
    <row r="40" spans="1:25" ht="12">
      <c r="A40" s="12"/>
      <c r="B40" s="978"/>
      <c r="C40" s="980"/>
      <c r="D40" s="928"/>
      <c r="E40" s="928"/>
      <c r="F40" s="928"/>
      <c r="G40" s="969"/>
      <c r="H40" s="969"/>
      <c r="I40" s="969"/>
      <c r="J40" s="928"/>
      <c r="K40" s="928"/>
      <c r="L40" s="928"/>
      <c r="M40" s="969"/>
      <c r="N40" s="969"/>
      <c r="O40" s="929"/>
      <c r="R40" s="907"/>
      <c r="S40" s="907"/>
      <c r="T40" s="907"/>
      <c r="U40" s="907"/>
      <c r="V40" s="907"/>
      <c r="W40" s="907"/>
      <c r="X40" s="907"/>
      <c r="Y40" s="907"/>
    </row>
    <row r="41" spans="1:25">
      <c r="B41" s="981"/>
      <c r="C41" s="983"/>
      <c r="D41" s="968"/>
      <c r="E41" s="968"/>
      <c r="F41" s="968"/>
      <c r="G41" s="984"/>
      <c r="H41" s="984"/>
      <c r="I41" s="984"/>
      <c r="J41" s="968"/>
      <c r="K41" s="968"/>
      <c r="L41" s="968"/>
      <c r="M41" s="984"/>
      <c r="N41" s="984"/>
      <c r="O41" s="929"/>
    </row>
    <row r="43" spans="1:25">
      <c r="B43" s="513"/>
      <c r="C43" s="513"/>
      <c r="D43" s="513"/>
      <c r="E43" s="513"/>
      <c r="F43" s="513"/>
      <c r="G43" s="513"/>
      <c r="H43" s="513"/>
      <c r="I43" s="513"/>
      <c r="J43" s="513"/>
      <c r="K43" s="513"/>
      <c r="L43" s="513"/>
    </row>
    <row r="44" spans="1:25">
      <c r="B44" s="513"/>
      <c r="C44" s="513"/>
      <c r="D44" s="513"/>
      <c r="E44" s="513"/>
      <c r="F44" s="513"/>
      <c r="G44" s="513"/>
      <c r="H44" s="513"/>
      <c r="I44" s="513"/>
      <c r="J44" s="513"/>
      <c r="K44" s="513"/>
      <c r="L44" s="513"/>
    </row>
  </sheetData>
  <mergeCells count="11">
    <mergeCell ref="D28:E28"/>
    <mergeCell ref="G28:H28"/>
    <mergeCell ref="J28:K28"/>
    <mergeCell ref="M28:N28"/>
    <mergeCell ref="B3:J3"/>
    <mergeCell ref="B7:N7"/>
    <mergeCell ref="B8:N8"/>
    <mergeCell ref="D11:E11"/>
    <mergeCell ref="G11:H11"/>
    <mergeCell ref="J11:K11"/>
    <mergeCell ref="M11:N11"/>
  </mergeCells>
  <conditionalFormatting sqref="D16:N25">
    <cfRule type="cellIs" dxfId="15" priority="3" stopIfTrue="1" operator="lessThan">
      <formula>0</formula>
    </cfRule>
  </conditionalFormatting>
  <conditionalFormatting sqref="D32:N41">
    <cfRule type="cellIs" dxfId="14" priority="1" stopIfTrue="1" operator="lessThan">
      <formula>0</formula>
    </cfRule>
  </conditionalFormatting>
  <hyperlinks>
    <hyperlink ref="B3" location="Contents!A1" display="Back to index page" xr:uid="{CBD851CF-CC8A-4621-876A-DEDA91754200}"/>
    <hyperlink ref="B3:J3" location="CONTENTS!A1" display="Back to contents page" xr:uid="{5A3ACD84-B84A-4184-B16F-4A36A7B02B4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20BA-2A2D-41D0-91E2-C8F31A85977C}">
  <sheetPr codeName="Sheet28"/>
  <dimension ref="A1:V58"/>
  <sheetViews>
    <sheetView showGridLines="0" showRowColHeaders="0" zoomScaleNormal="100" workbookViewId="0"/>
  </sheetViews>
  <sheetFormatPr baseColWidth="10" defaultColWidth="8.85546875" defaultRowHeight="11.25"/>
  <cols>
    <col min="1" max="1" width="2.7109375" style="19" customWidth="1"/>
    <col min="2" max="2" width="4.85546875" style="889" customWidth="1"/>
    <col min="3" max="3" width="65.7109375" style="889" customWidth="1"/>
    <col min="4" max="5" width="21.42578125" style="889" customWidth="1"/>
    <col min="6" max="6" width="2.85546875" style="889" customWidth="1"/>
    <col min="7" max="8" width="21.42578125" style="889" customWidth="1"/>
    <col min="9" max="9" width="2.85546875" style="889" customWidth="1"/>
    <col min="10" max="11" width="15.5703125" style="889" customWidth="1"/>
    <col min="12" max="12" width="2.85546875" style="889" customWidth="1"/>
    <col min="13" max="14" width="15.5703125" style="889" customWidth="1"/>
    <col min="15" max="15" width="37.5703125" style="889" customWidth="1"/>
    <col min="16" max="17" width="8.85546875" style="889"/>
    <col min="18" max="18" width="12.140625" style="889" bestFit="1" customWidth="1"/>
    <col min="19" max="25" width="11" style="889" bestFit="1" customWidth="1"/>
    <col min="26" max="16384" width="8.85546875" style="889"/>
  </cols>
  <sheetData>
    <row r="1" spans="1:22" s="10" customFormat="1" ht="11.25" customHeight="1">
      <c r="A1" s="7"/>
      <c r="B1" s="7"/>
      <c r="C1" s="7"/>
      <c r="D1" s="8"/>
      <c r="E1" s="8"/>
      <c r="F1" s="8"/>
      <c r="G1" s="9"/>
      <c r="H1" s="9"/>
      <c r="I1" s="9"/>
      <c r="J1" s="9"/>
    </row>
    <row r="2" spans="1:22" s="10" customFormat="1" ht="5.25" customHeight="1">
      <c r="A2" s="7"/>
      <c r="B2" s="7"/>
      <c r="C2" s="7"/>
      <c r="D2" s="8"/>
      <c r="E2" s="8"/>
      <c r="F2" s="8"/>
      <c r="G2" s="9"/>
      <c r="H2" s="9"/>
      <c r="I2" s="9"/>
      <c r="J2" s="9"/>
    </row>
    <row r="3" spans="1:22" s="12" customFormat="1" ht="12.75" customHeight="1">
      <c r="A3" s="11"/>
      <c r="B3" s="1840" t="s">
        <v>269</v>
      </c>
      <c r="C3" s="1840"/>
      <c r="D3" s="1840"/>
      <c r="E3" s="1840"/>
      <c r="F3" s="1840"/>
      <c r="G3" s="1840"/>
      <c r="H3" s="1840"/>
      <c r="I3" s="1840"/>
      <c r="J3" s="1840"/>
    </row>
    <row r="4" spans="1:22" s="10" customFormat="1" ht="5.25" customHeight="1">
      <c r="A4" s="7"/>
      <c r="B4" s="7"/>
      <c r="C4" s="7"/>
      <c r="D4" s="8"/>
      <c r="E4" s="8"/>
      <c r="F4" s="8"/>
      <c r="G4" s="9"/>
      <c r="H4" s="9"/>
      <c r="I4" s="9"/>
      <c r="J4" s="9"/>
      <c r="M4" s="7"/>
      <c r="N4" s="7"/>
    </row>
    <row r="5" spans="1:22" s="6" customFormat="1" ht="15.75" customHeight="1">
      <c r="A5" s="13"/>
      <c r="B5" s="1815" t="s">
        <v>2099</v>
      </c>
    </row>
    <row r="6" spans="1:22" s="6" customFormat="1" ht="11.25" customHeight="1">
      <c r="A6" s="13"/>
      <c r="B6" s="14"/>
    </row>
    <row r="7" spans="1:22" ht="11.25" customHeight="1">
      <c r="A7" s="16"/>
      <c r="C7" s="890"/>
      <c r="D7" s="890"/>
      <c r="E7" s="891"/>
      <c r="F7" s="891"/>
      <c r="G7" s="891"/>
      <c r="H7" s="891"/>
      <c r="I7" s="891"/>
      <c r="J7" s="891"/>
      <c r="K7" s="891"/>
      <c r="L7" s="891"/>
      <c r="M7" s="891"/>
      <c r="N7" s="891"/>
    </row>
    <row r="8" spans="1:22" s="513" customFormat="1" ht="11.25" customHeight="1">
      <c r="A8" s="12"/>
      <c r="B8" s="892" t="s">
        <v>28</v>
      </c>
      <c r="C8" s="923"/>
      <c r="D8" s="515"/>
      <c r="E8" s="515"/>
      <c r="F8" s="893"/>
      <c r="G8" s="2053" t="s">
        <v>1558</v>
      </c>
      <c r="H8" s="2054"/>
      <c r="I8" s="70"/>
      <c r="J8" s="70"/>
      <c r="L8" s="924"/>
    </row>
    <row r="9" spans="1:22" s="513" customFormat="1" ht="11.25" customHeight="1">
      <c r="A9" s="12"/>
      <c r="B9" s="888"/>
      <c r="C9" s="923"/>
      <c r="D9" s="2053" t="s">
        <v>1559</v>
      </c>
      <c r="E9" s="2055"/>
      <c r="F9" s="893"/>
      <c r="G9" s="2053" t="s">
        <v>1560</v>
      </c>
      <c r="H9" s="2053"/>
      <c r="I9" s="70"/>
      <c r="J9" s="70"/>
      <c r="K9" s="924"/>
      <c r="L9" s="924"/>
    </row>
    <row r="10" spans="1:22" s="513" customFormat="1" ht="11.25" customHeight="1">
      <c r="A10" s="12" t="s">
        <v>34</v>
      </c>
      <c r="B10" s="888"/>
      <c r="C10" s="888"/>
      <c r="D10" s="2056" t="s">
        <v>1561</v>
      </c>
      <c r="E10" s="2050"/>
      <c r="F10" s="893"/>
      <c r="G10" s="2056" t="s">
        <v>1562</v>
      </c>
      <c r="H10" s="2056"/>
      <c r="I10" s="897"/>
      <c r="J10" s="2052"/>
      <c r="V10" s="925"/>
    </row>
    <row r="11" spans="1:22" s="513" customFormat="1" ht="11.25" customHeight="1">
      <c r="A11" s="12"/>
      <c r="B11" s="888"/>
      <c r="C11" s="888"/>
      <c r="D11" s="897"/>
      <c r="E11" s="896" t="s">
        <v>1936</v>
      </c>
      <c r="F11" s="897"/>
      <c r="G11" s="897"/>
      <c r="H11" s="896" t="s">
        <v>1563</v>
      </c>
      <c r="I11" s="897"/>
      <c r="J11" s="2052"/>
      <c r="V11" s="925"/>
    </row>
    <row r="12" spans="1:22" s="513" customFormat="1" ht="11.25" customHeight="1">
      <c r="A12" s="12"/>
      <c r="B12" s="888"/>
      <c r="E12" s="896" t="s">
        <v>1935</v>
      </c>
      <c r="F12" s="896"/>
      <c r="G12" s="898"/>
      <c r="H12" s="896" t="s">
        <v>1550</v>
      </c>
      <c r="I12" s="896"/>
      <c r="J12" s="2052"/>
    </row>
    <row r="13" spans="1:22" s="513" customFormat="1" ht="11.25" customHeight="1">
      <c r="A13" s="12"/>
      <c r="B13" s="899" t="s">
        <v>274</v>
      </c>
      <c r="C13" s="900"/>
      <c r="D13" s="603" t="s">
        <v>550</v>
      </c>
      <c r="E13" s="603" t="s">
        <v>934</v>
      </c>
      <c r="F13" s="603"/>
      <c r="G13" s="603" t="s">
        <v>552</v>
      </c>
      <c r="H13" s="603" t="s">
        <v>554</v>
      </c>
      <c r="I13" s="919"/>
      <c r="J13" s="919"/>
    </row>
    <row r="14" spans="1:22" s="513" customFormat="1" ht="11.25" customHeight="1">
      <c r="A14" s="2"/>
      <c r="B14" s="1339">
        <v>130</v>
      </c>
      <c r="C14" s="998" t="s">
        <v>1564</v>
      </c>
      <c r="D14" s="999">
        <v>51359.264144000001</v>
      </c>
      <c r="E14" s="999">
        <v>20307.189560999999</v>
      </c>
      <c r="F14" s="999"/>
      <c r="G14" s="999">
        <v>145796.68216999999</v>
      </c>
      <c r="H14" s="999">
        <v>94478.509302000006</v>
      </c>
      <c r="I14" s="910"/>
      <c r="J14" s="913"/>
    </row>
    <row r="15" spans="1:22" ht="11.25" customHeight="1">
      <c r="A15" s="12"/>
      <c r="B15" s="1340">
        <v>140</v>
      </c>
      <c r="C15" s="926" t="s">
        <v>1565</v>
      </c>
      <c r="D15" s="624"/>
      <c r="E15" s="624"/>
      <c r="F15" s="624"/>
      <c r="G15" s="624"/>
      <c r="H15" s="624"/>
      <c r="I15" s="910"/>
      <c r="J15" s="913"/>
    </row>
    <row r="16" spans="1:22" ht="11.25" customHeight="1">
      <c r="A16" s="12"/>
      <c r="B16" s="1340">
        <v>150</v>
      </c>
      <c r="C16" s="926" t="s">
        <v>1552</v>
      </c>
      <c r="D16" s="624">
        <v>31052.074583000001</v>
      </c>
      <c r="E16" s="624"/>
      <c r="F16" s="624"/>
      <c r="G16" s="624">
        <v>6619.9412849999999</v>
      </c>
      <c r="H16" s="624"/>
      <c r="I16" s="910"/>
      <c r="J16" s="913"/>
    </row>
    <row r="17" spans="1:13" ht="11.25" customHeight="1">
      <c r="A17" s="12"/>
      <c r="B17" s="1340">
        <v>160</v>
      </c>
      <c r="C17" s="104" t="s">
        <v>938</v>
      </c>
      <c r="D17" s="624">
        <v>20307.189560999999</v>
      </c>
      <c r="E17" s="624">
        <v>20307.189560999999</v>
      </c>
      <c r="F17" s="624"/>
      <c r="G17" s="624">
        <v>104030.08698399999</v>
      </c>
      <c r="H17" s="624">
        <v>94478.509302000006</v>
      </c>
      <c r="I17" s="910"/>
      <c r="J17" s="913"/>
    </row>
    <row r="18" spans="1:13" s="929" customFormat="1" ht="11.25" customHeight="1">
      <c r="A18" s="12"/>
      <c r="B18" s="1341">
        <v>170</v>
      </c>
      <c r="C18" s="576" t="s">
        <v>1566</v>
      </c>
      <c r="D18" s="927">
        <v>2.0190480000000002</v>
      </c>
      <c r="E18" s="927">
        <v>2.0190480000000002</v>
      </c>
      <c r="F18" s="927"/>
      <c r="G18" s="927">
        <v>65176.166516999998</v>
      </c>
      <c r="H18" s="927">
        <v>64832.676184000004</v>
      </c>
      <c r="I18" s="928"/>
      <c r="J18" s="913"/>
    </row>
    <row r="19" spans="1:13" s="929" customFormat="1" ht="11.25" customHeight="1">
      <c r="A19" s="12"/>
      <c r="B19" s="1341">
        <v>180</v>
      </c>
      <c r="C19" s="576" t="s">
        <v>1567</v>
      </c>
      <c r="D19" s="927"/>
      <c r="E19" s="927"/>
      <c r="F19" s="927"/>
      <c r="G19" s="927"/>
      <c r="H19" s="927"/>
      <c r="I19" s="928"/>
      <c r="J19" s="913"/>
    </row>
    <row r="20" spans="1:13" s="929" customFormat="1" ht="11.25" customHeight="1">
      <c r="A20" s="12"/>
      <c r="B20" s="1341">
        <v>190</v>
      </c>
      <c r="C20" s="576" t="s">
        <v>1568</v>
      </c>
      <c r="D20" s="927">
        <v>17276.212976999999</v>
      </c>
      <c r="E20" s="927">
        <v>17276.212976999999</v>
      </c>
      <c r="F20" s="927"/>
      <c r="G20" s="927">
        <v>29230.985928999999</v>
      </c>
      <c r="H20" s="927">
        <v>28740.184063000001</v>
      </c>
      <c r="I20" s="928"/>
      <c r="J20" s="913"/>
    </row>
    <row r="21" spans="1:13" s="929" customFormat="1" ht="11.25" customHeight="1">
      <c r="A21" s="12"/>
      <c r="B21" s="1341">
        <v>200</v>
      </c>
      <c r="C21" s="576" t="s">
        <v>1569</v>
      </c>
      <c r="D21" s="927">
        <v>2988.3252849999999</v>
      </c>
      <c r="E21" s="927">
        <v>2988.3252849999999</v>
      </c>
      <c r="F21" s="927"/>
      <c r="G21" s="927">
        <v>74538.341354999997</v>
      </c>
      <c r="H21" s="927">
        <v>65646.365296000004</v>
      </c>
      <c r="I21" s="928"/>
      <c r="J21" s="913"/>
    </row>
    <row r="22" spans="1:13" s="929" customFormat="1" ht="11.25" customHeight="1">
      <c r="A22" s="12"/>
      <c r="B22" s="1341">
        <v>210</v>
      </c>
      <c r="C22" s="576" t="s">
        <v>1570</v>
      </c>
      <c r="D22" s="927">
        <v>42.651299000000002</v>
      </c>
      <c r="E22" s="927">
        <v>42.651299000000002</v>
      </c>
      <c r="F22" s="927"/>
      <c r="G22" s="927">
        <v>260.75970000000001</v>
      </c>
      <c r="H22" s="927">
        <v>91.959942999999996</v>
      </c>
      <c r="I22" s="928"/>
      <c r="J22" s="913"/>
    </row>
    <row r="23" spans="1:13" s="929" customFormat="1" ht="11.25" customHeight="1">
      <c r="A23" s="12"/>
      <c r="B23" s="1340">
        <v>220</v>
      </c>
      <c r="C23" s="104" t="s">
        <v>1571</v>
      </c>
      <c r="D23" s="930"/>
      <c r="E23" s="930"/>
      <c r="F23" s="930"/>
      <c r="G23" s="930"/>
      <c r="H23" s="930"/>
      <c r="I23" s="928"/>
      <c r="J23" s="913"/>
    </row>
    <row r="24" spans="1:13" s="929" customFormat="1" ht="11.25" customHeight="1">
      <c r="A24" s="12"/>
      <c r="B24" s="1340">
        <v>230</v>
      </c>
      <c r="C24" s="931" t="s">
        <v>1572</v>
      </c>
      <c r="D24" s="930"/>
      <c r="E24" s="930"/>
      <c r="F24" s="930"/>
      <c r="G24" s="930">
        <v>35146.653900999998</v>
      </c>
      <c r="H24" s="930"/>
      <c r="I24" s="928"/>
      <c r="J24" s="913"/>
    </row>
    <row r="25" spans="1:13" s="929" customFormat="1" ht="11.25" customHeight="1">
      <c r="A25" s="12"/>
      <c r="B25" s="1342">
        <v>240</v>
      </c>
      <c r="C25" s="1007" t="s">
        <v>1573</v>
      </c>
      <c r="D25" s="1006"/>
      <c r="E25" s="1006"/>
      <c r="F25" s="1006"/>
      <c r="G25" s="1003">
        <v>5724.8278950000004</v>
      </c>
      <c r="H25" s="1003"/>
      <c r="I25" s="928"/>
      <c r="J25" s="913"/>
    </row>
    <row r="26" spans="1:13" s="929" customFormat="1" ht="11.25" customHeight="1">
      <c r="A26" s="12"/>
      <c r="B26" s="1343">
        <v>241</v>
      </c>
      <c r="C26" s="1005" t="s">
        <v>1574</v>
      </c>
      <c r="D26" s="1001"/>
      <c r="E26" s="1001"/>
      <c r="F26" s="1002"/>
      <c r="G26" s="1003"/>
      <c r="H26" s="1003"/>
      <c r="I26" s="915"/>
      <c r="J26" s="913"/>
    </row>
    <row r="27" spans="1:13" s="929" customFormat="1" ht="11.25" customHeight="1">
      <c r="A27" s="12"/>
      <c r="B27" s="1344">
        <v>250</v>
      </c>
      <c r="C27" s="1004" t="s">
        <v>1995</v>
      </c>
      <c r="D27" s="1000">
        <v>559281</v>
      </c>
      <c r="E27" s="1000">
        <v>53044</v>
      </c>
      <c r="F27" s="1000"/>
      <c r="G27" s="1001"/>
      <c r="H27" s="1001"/>
      <c r="I27" s="913"/>
      <c r="J27" s="913"/>
      <c r="K27" s="889"/>
      <c r="L27" s="889"/>
    </row>
    <row r="28" spans="1:13" ht="11.25" customHeight="1">
      <c r="A28" s="12"/>
      <c r="B28" s="933"/>
      <c r="C28" s="934"/>
      <c r="D28" s="935"/>
      <c r="E28" s="935"/>
      <c r="F28" s="935"/>
      <c r="G28" s="936"/>
      <c r="H28" s="936"/>
      <c r="I28" s="915"/>
      <c r="J28" s="915"/>
      <c r="K28" s="893"/>
      <c r="L28" s="915"/>
    </row>
    <row r="29" spans="1:13" s="929" customFormat="1" ht="11.25" customHeight="1">
      <c r="A29" s="12"/>
      <c r="B29" s="889"/>
      <c r="C29" s="889"/>
      <c r="D29" s="889"/>
      <c r="E29" s="889"/>
      <c r="F29" s="889"/>
      <c r="G29" s="889"/>
      <c r="H29" s="889"/>
      <c r="I29" s="889"/>
      <c r="J29" s="889"/>
      <c r="K29" s="889"/>
      <c r="L29" s="889"/>
      <c r="M29" s="915"/>
    </row>
    <row r="30" spans="1:13" ht="11.25" customHeight="1"/>
    <row r="31" spans="1:13" ht="11.25" customHeight="1">
      <c r="B31" s="964"/>
      <c r="C31" s="964"/>
      <c r="D31" s="929"/>
      <c r="E31" s="929"/>
      <c r="F31" s="973"/>
      <c r="G31" s="2057"/>
      <c r="H31" s="1842"/>
      <c r="I31" s="70"/>
      <c r="J31" s="70"/>
      <c r="K31" s="513"/>
      <c r="L31" s="924"/>
    </row>
    <row r="32" spans="1:13" s="513" customFormat="1" ht="11.25" customHeight="1">
      <c r="A32" s="12"/>
      <c r="B32" s="972"/>
      <c r="C32" s="964"/>
      <c r="D32" s="2058"/>
      <c r="E32" s="2059"/>
      <c r="F32" s="973"/>
      <c r="G32" s="2058"/>
      <c r="H32" s="2058"/>
      <c r="I32" s="70"/>
      <c r="J32" s="70"/>
      <c r="K32" s="924"/>
      <c r="L32" s="924"/>
    </row>
    <row r="33" spans="1:22" s="513" customFormat="1" ht="11.25" customHeight="1">
      <c r="A33" s="12"/>
      <c r="B33" s="972"/>
      <c r="C33" s="972"/>
      <c r="D33" s="2058"/>
      <c r="E33" s="2059"/>
      <c r="F33" s="973"/>
      <c r="G33" s="2058"/>
      <c r="H33" s="2058"/>
      <c r="I33" s="897"/>
      <c r="J33" s="2052"/>
    </row>
    <row r="34" spans="1:22" s="513" customFormat="1" ht="11.25" customHeight="1">
      <c r="A34" s="12" t="s">
        <v>34</v>
      </c>
      <c r="B34" s="972"/>
      <c r="C34" s="972"/>
      <c r="D34" s="973"/>
      <c r="E34" s="966"/>
      <c r="F34" s="973"/>
      <c r="G34" s="973"/>
      <c r="H34" s="973"/>
      <c r="I34" s="897"/>
      <c r="J34" s="2052"/>
      <c r="V34" s="925"/>
    </row>
    <row r="35" spans="1:22" s="513" customFormat="1" ht="11.25" customHeight="1">
      <c r="A35" s="12"/>
      <c r="B35" s="972"/>
      <c r="C35" s="972"/>
      <c r="D35" s="973"/>
      <c r="E35" s="966"/>
      <c r="F35" s="973"/>
      <c r="G35" s="973"/>
      <c r="H35" s="966"/>
      <c r="I35" s="897"/>
      <c r="J35" s="2052"/>
      <c r="V35" s="925"/>
    </row>
    <row r="36" spans="1:22" s="513" customFormat="1" ht="11.25" customHeight="1">
      <c r="A36" s="12"/>
      <c r="B36" s="972"/>
      <c r="C36" s="929"/>
      <c r="D36" s="929"/>
      <c r="E36" s="966"/>
      <c r="F36" s="966"/>
      <c r="G36" s="967"/>
      <c r="H36" s="966"/>
      <c r="I36" s="896"/>
      <c r="J36" s="2052"/>
      <c r="V36" s="925"/>
    </row>
    <row r="37" spans="1:22" s="513" customFormat="1" ht="11.25" customHeight="1">
      <c r="A37" s="12"/>
      <c r="B37" s="974"/>
      <c r="C37" s="975"/>
      <c r="D37" s="985"/>
      <c r="E37" s="985"/>
      <c r="F37" s="985"/>
      <c r="G37" s="985"/>
      <c r="H37" s="985"/>
      <c r="I37" s="919"/>
      <c r="J37" s="919"/>
    </row>
    <row r="38" spans="1:22" s="513" customFormat="1">
      <c r="A38" s="12"/>
      <c r="B38" s="986"/>
      <c r="C38" s="931"/>
      <c r="D38" s="930"/>
      <c r="E38" s="930"/>
      <c r="F38" s="930"/>
      <c r="G38" s="930"/>
      <c r="H38" s="930"/>
      <c r="I38" s="910"/>
      <c r="J38" s="913"/>
    </row>
    <row r="39" spans="1:22" s="513" customFormat="1">
      <c r="A39" s="2"/>
      <c r="B39" s="986"/>
      <c r="C39" s="931"/>
      <c r="D39" s="930"/>
      <c r="E39" s="930"/>
      <c r="F39" s="930"/>
      <c r="G39" s="930"/>
      <c r="H39" s="930"/>
      <c r="I39" s="910"/>
      <c r="J39" s="913"/>
      <c r="K39" s="889"/>
      <c r="L39" s="889"/>
    </row>
    <row r="40" spans="1:22">
      <c r="A40" s="12"/>
      <c r="B40" s="986"/>
      <c r="C40" s="931"/>
      <c r="D40" s="930"/>
      <c r="E40" s="930"/>
      <c r="F40" s="930"/>
      <c r="G40" s="930"/>
      <c r="H40" s="930"/>
      <c r="I40" s="910"/>
      <c r="J40" s="913"/>
    </row>
    <row r="41" spans="1:22">
      <c r="A41" s="12"/>
      <c r="B41" s="986"/>
      <c r="C41" s="931"/>
      <c r="D41" s="930"/>
      <c r="E41" s="930"/>
      <c r="F41" s="930"/>
      <c r="G41" s="930"/>
      <c r="H41" s="930"/>
      <c r="I41" s="910"/>
      <c r="J41" s="913"/>
    </row>
    <row r="42" spans="1:22">
      <c r="A42" s="12"/>
      <c r="B42" s="987"/>
      <c r="C42" s="988"/>
      <c r="D42" s="927"/>
      <c r="E42" s="927"/>
      <c r="F42" s="927"/>
      <c r="G42" s="927"/>
      <c r="H42" s="927"/>
      <c r="I42" s="928"/>
      <c r="J42" s="913"/>
      <c r="K42" s="929"/>
      <c r="L42" s="929"/>
    </row>
    <row r="43" spans="1:22" s="929" customFormat="1">
      <c r="A43" s="12"/>
      <c r="B43" s="987"/>
      <c r="C43" s="988"/>
      <c r="D43" s="927"/>
      <c r="E43" s="927"/>
      <c r="F43" s="927"/>
      <c r="G43" s="927"/>
      <c r="H43" s="927"/>
      <c r="I43" s="928"/>
      <c r="J43" s="913"/>
    </row>
    <row r="44" spans="1:22" s="929" customFormat="1">
      <c r="A44" s="12"/>
      <c r="B44" s="987"/>
      <c r="C44" s="988"/>
      <c r="D44" s="927"/>
      <c r="E44" s="927"/>
      <c r="F44" s="927"/>
      <c r="G44" s="927"/>
      <c r="H44" s="927"/>
      <c r="I44" s="928"/>
      <c r="J44" s="913"/>
    </row>
    <row r="45" spans="1:22" s="929" customFormat="1">
      <c r="A45" s="12"/>
      <c r="B45" s="987"/>
      <c r="C45" s="988"/>
      <c r="D45" s="927"/>
      <c r="E45" s="927"/>
      <c r="F45" s="927"/>
      <c r="G45" s="927"/>
      <c r="H45" s="927"/>
      <c r="I45" s="928"/>
      <c r="J45" s="913"/>
    </row>
    <row r="46" spans="1:22" s="929" customFormat="1">
      <c r="A46" s="12"/>
      <c r="B46" s="987"/>
      <c r="C46" s="988"/>
      <c r="D46" s="927"/>
      <c r="E46" s="927"/>
      <c r="F46" s="927"/>
      <c r="G46" s="927"/>
      <c r="H46" s="927"/>
      <c r="I46" s="928"/>
      <c r="J46" s="913"/>
    </row>
    <row r="47" spans="1:22" s="929" customFormat="1">
      <c r="A47" s="12"/>
      <c r="B47" s="986"/>
      <c r="C47" s="931"/>
      <c r="D47" s="930"/>
      <c r="E47" s="930"/>
      <c r="F47" s="930"/>
      <c r="G47" s="930"/>
      <c r="H47" s="930"/>
      <c r="I47" s="928"/>
      <c r="J47" s="913"/>
    </row>
    <row r="48" spans="1:22" s="929" customFormat="1">
      <c r="A48" s="12"/>
      <c r="B48" s="986"/>
      <c r="C48" s="931"/>
      <c r="D48" s="930"/>
      <c r="E48" s="930"/>
      <c r="F48" s="930"/>
      <c r="G48" s="930"/>
      <c r="H48" s="930"/>
      <c r="I48" s="928"/>
      <c r="J48" s="913"/>
    </row>
    <row r="49" spans="1:12" s="929" customFormat="1">
      <c r="A49" s="12"/>
      <c r="B49" s="987"/>
      <c r="C49" s="988"/>
      <c r="D49" s="927"/>
      <c r="E49" s="927"/>
      <c r="F49" s="927"/>
      <c r="G49" s="927"/>
      <c r="H49" s="927"/>
      <c r="I49" s="928"/>
      <c r="J49" s="913"/>
    </row>
    <row r="50" spans="1:12" s="929" customFormat="1">
      <c r="A50" s="12"/>
      <c r="B50" s="989"/>
      <c r="C50" s="931"/>
      <c r="D50" s="930"/>
      <c r="E50" s="930"/>
      <c r="F50" s="930"/>
      <c r="G50" s="927"/>
      <c r="H50" s="930"/>
      <c r="I50" s="928"/>
      <c r="J50" s="913"/>
    </row>
    <row r="51" spans="1:12" s="929" customFormat="1">
      <c r="A51" s="12"/>
      <c r="B51" s="989"/>
      <c r="C51" s="931"/>
      <c r="D51" s="990"/>
      <c r="E51" s="990"/>
      <c r="F51" s="990"/>
      <c r="G51" s="930"/>
      <c r="H51" s="930"/>
      <c r="I51" s="915"/>
      <c r="J51" s="913"/>
    </row>
    <row r="52" spans="1:12" s="929" customFormat="1" ht="22.5" customHeight="1">
      <c r="A52" s="12"/>
      <c r="B52" s="986"/>
      <c r="C52" s="931"/>
      <c r="D52" s="930"/>
      <c r="E52" s="930"/>
      <c r="F52" s="930"/>
      <c r="G52" s="930"/>
      <c r="H52" s="930"/>
      <c r="I52" s="913"/>
      <c r="J52" s="913"/>
      <c r="K52" s="889"/>
      <c r="L52" s="889"/>
    </row>
    <row r="53" spans="1:12" ht="11.25" customHeight="1">
      <c r="A53" s="12"/>
      <c r="B53" s="929"/>
      <c r="C53" s="929"/>
      <c r="D53" s="929"/>
      <c r="E53" s="929"/>
      <c r="F53" s="929"/>
      <c r="G53" s="929"/>
      <c r="H53" s="929"/>
    </row>
    <row r="54" spans="1:12">
      <c r="B54" s="929"/>
      <c r="C54" s="929"/>
      <c r="D54" s="929"/>
      <c r="E54" s="929"/>
      <c r="F54" s="929"/>
      <c r="G54" s="929"/>
      <c r="H54" s="929"/>
    </row>
    <row r="55" spans="1:12">
      <c r="B55" s="929"/>
      <c r="C55" s="929"/>
      <c r="D55" s="929"/>
      <c r="E55" s="929"/>
      <c r="F55" s="929"/>
      <c r="G55" s="929"/>
      <c r="H55" s="929"/>
    </row>
    <row r="56" spans="1:12">
      <c r="B56" s="929"/>
      <c r="C56" s="929"/>
      <c r="D56" s="929"/>
      <c r="E56" s="929"/>
      <c r="F56" s="929"/>
      <c r="G56" s="929"/>
      <c r="H56" s="929"/>
    </row>
    <row r="57" spans="1:12">
      <c r="B57" s="929"/>
      <c r="C57" s="929"/>
      <c r="D57" s="929"/>
      <c r="E57" s="929"/>
      <c r="F57" s="929"/>
      <c r="G57" s="929"/>
      <c r="H57" s="929"/>
    </row>
    <row r="58" spans="1:12">
      <c r="B58" s="929"/>
      <c r="C58" s="929"/>
      <c r="D58" s="929"/>
      <c r="E58" s="929"/>
      <c r="F58" s="929"/>
      <c r="G58" s="929"/>
      <c r="H58" s="929"/>
    </row>
  </sheetData>
  <mergeCells count="13">
    <mergeCell ref="J33:J36"/>
    <mergeCell ref="B3:J3"/>
    <mergeCell ref="G8:H8"/>
    <mergeCell ref="D9:E9"/>
    <mergeCell ref="G9:H9"/>
    <mergeCell ref="D10:E10"/>
    <mergeCell ref="G10:H10"/>
    <mergeCell ref="J10:J12"/>
    <mergeCell ref="G31:H31"/>
    <mergeCell ref="D32:E32"/>
    <mergeCell ref="G32:H32"/>
    <mergeCell ref="D33:E33"/>
    <mergeCell ref="G33:H33"/>
  </mergeCells>
  <conditionalFormatting sqref="D9:D23 G12:G24 E13:F23 H13:I24 J14:J27 D28:L28 M29">
    <cfRule type="cellIs" dxfId="13" priority="14" stopIfTrue="1" operator="lessThan">
      <formula>0</formula>
    </cfRule>
  </conditionalFormatting>
  <conditionalFormatting sqref="D32:D37 G36:G37 E37:F37 H37:I37">
    <cfRule type="cellIs" dxfId="12" priority="10" stopIfTrue="1" operator="lessThan">
      <formula>0</formula>
    </cfRule>
  </conditionalFormatting>
  <conditionalFormatting sqref="D24:F27">
    <cfRule type="cellIs" dxfId="11" priority="1" stopIfTrue="1" operator="lessThan">
      <formula>0</formula>
    </cfRule>
  </conditionalFormatting>
  <conditionalFormatting sqref="D38:J52">
    <cfRule type="cellIs" dxfId="10" priority="3" stopIfTrue="1" operator="lessThan">
      <formula>0</formula>
    </cfRule>
  </conditionalFormatting>
  <conditionalFormatting sqref="F8:G11">
    <cfRule type="cellIs" dxfId="9" priority="12" stopIfTrue="1" operator="lessThan">
      <formula>0</formula>
    </cfRule>
  </conditionalFormatting>
  <conditionalFormatting sqref="F31:G35">
    <cfRule type="cellIs" dxfId="8" priority="9" stopIfTrue="1" operator="lessThan">
      <formula>0</formula>
    </cfRule>
  </conditionalFormatting>
  <conditionalFormatting sqref="G25:I27">
    <cfRule type="cellIs" dxfId="7" priority="2" stopIfTrue="1" operator="lessThan">
      <formula>0</formula>
    </cfRule>
  </conditionalFormatting>
  <hyperlinks>
    <hyperlink ref="B3" location="Contents!A1" display="Back to index page" xr:uid="{990B74DF-02C2-49D3-82E5-10D6A1735228}"/>
    <hyperlink ref="B3:J3" location="CONTENTS!A1" display="Back to contents page" xr:uid="{4DA78584-31C6-4C3E-974A-862E4D026C0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6633-D2DC-4EF9-8871-2A70F3C938AC}">
  <sheetPr codeName="Sheet29"/>
  <dimension ref="A1:N35"/>
  <sheetViews>
    <sheetView showGridLines="0" showRowColHeaders="0" zoomScaleNormal="100" workbookViewId="0"/>
  </sheetViews>
  <sheetFormatPr baseColWidth="10" defaultColWidth="8.85546875" defaultRowHeight="11.25"/>
  <cols>
    <col min="1" max="1" width="2.7109375" style="19" customWidth="1"/>
    <col min="2" max="2" width="4.85546875" style="889" customWidth="1"/>
    <col min="3" max="3" width="50.85546875" style="889" customWidth="1"/>
    <col min="4" max="5" width="27" style="889" customWidth="1"/>
    <col min="6" max="6" width="2.85546875" style="889" customWidth="1"/>
    <col min="7" max="8" width="15.5703125" style="889" customWidth="1"/>
    <col min="9" max="9" width="2.85546875" style="889" customWidth="1"/>
    <col min="10" max="11" width="15.5703125" style="889" customWidth="1"/>
    <col min="12" max="12" width="2.85546875" style="889" customWidth="1"/>
    <col min="13" max="14" width="15.5703125" style="889" customWidth="1"/>
    <col min="15" max="15" width="37.5703125" style="889" customWidth="1"/>
    <col min="16" max="17" width="8.85546875" style="889"/>
    <col min="18" max="18" width="12.140625" style="889" bestFit="1" customWidth="1"/>
    <col min="19" max="25" width="11" style="889" bestFit="1" customWidth="1"/>
    <col min="26" max="16384" width="8.85546875" style="889"/>
  </cols>
  <sheetData>
    <row r="1" spans="1:14" s="10" customFormat="1" ht="11.25" customHeight="1">
      <c r="A1" s="7"/>
      <c r="B1" s="7"/>
      <c r="C1" s="7"/>
      <c r="D1" s="8"/>
      <c r="E1" s="8"/>
      <c r="F1" s="8"/>
      <c r="G1" s="9"/>
      <c r="H1" s="9"/>
      <c r="I1" s="9"/>
      <c r="J1" s="9"/>
    </row>
    <row r="2" spans="1:14" s="10" customFormat="1" ht="5.25" customHeight="1">
      <c r="A2" s="7"/>
      <c r="B2" s="7"/>
      <c r="C2" s="7"/>
      <c r="D2" s="8"/>
      <c r="E2" s="8"/>
      <c r="F2" s="8"/>
      <c r="G2" s="9"/>
      <c r="H2" s="9"/>
      <c r="I2" s="9"/>
      <c r="J2" s="9"/>
    </row>
    <row r="3" spans="1:14" s="12" customFormat="1" ht="12.75" customHeight="1">
      <c r="A3" s="11"/>
      <c r="B3" s="1840" t="s">
        <v>269</v>
      </c>
      <c r="C3" s="1840"/>
      <c r="D3" s="1840"/>
      <c r="E3" s="1840"/>
      <c r="F3" s="1840"/>
      <c r="G3" s="1840"/>
      <c r="H3" s="1840"/>
      <c r="I3" s="1840"/>
      <c r="J3" s="1840"/>
    </row>
    <row r="4" spans="1:14" s="10" customFormat="1" ht="5.25" customHeight="1">
      <c r="A4" s="7"/>
      <c r="B4" s="7"/>
      <c r="C4" s="7"/>
      <c r="D4" s="8"/>
      <c r="E4" s="8"/>
      <c r="F4" s="8"/>
      <c r="G4" s="9"/>
      <c r="H4" s="9"/>
      <c r="I4" s="9"/>
      <c r="J4" s="9"/>
      <c r="M4" s="7"/>
      <c r="N4" s="7"/>
    </row>
    <row r="5" spans="1:14" s="6" customFormat="1" ht="15.75" customHeight="1">
      <c r="A5" s="13"/>
      <c r="B5" s="1815" t="s">
        <v>2100</v>
      </c>
    </row>
    <row r="6" spans="1:14">
      <c r="A6" s="16"/>
      <c r="C6" s="890"/>
      <c r="D6" s="890"/>
      <c r="E6" s="891"/>
      <c r="F6" s="891"/>
      <c r="G6" s="891"/>
      <c r="H6" s="891"/>
      <c r="I6" s="891"/>
      <c r="J6" s="891"/>
      <c r="K6" s="891"/>
      <c r="L6" s="891"/>
      <c r="M6" s="891"/>
      <c r="N6" s="891"/>
    </row>
    <row r="7" spans="1:14" s="513" customFormat="1" ht="11.25" customHeight="1">
      <c r="A7" s="12"/>
      <c r="B7" s="39"/>
      <c r="C7" s="888"/>
      <c r="D7" s="916"/>
      <c r="F7" s="896"/>
      <c r="G7" s="917"/>
      <c r="H7" s="917"/>
      <c r="I7" s="917"/>
    </row>
    <row r="8" spans="1:14" s="513" customFormat="1" ht="11.25" customHeight="1">
      <c r="A8" s="12"/>
      <c r="B8" s="892" t="s">
        <v>28</v>
      </c>
      <c r="C8" s="888"/>
      <c r="D8" s="916"/>
      <c r="E8" s="992"/>
      <c r="F8" s="896"/>
      <c r="G8" s="917"/>
      <c r="H8" s="917"/>
      <c r="I8" s="917"/>
    </row>
    <row r="9" spans="1:14" s="513" customFormat="1" ht="11.25" customHeight="1">
      <c r="A9" s="12"/>
      <c r="B9" s="888"/>
      <c r="C9" s="888"/>
      <c r="D9" s="916"/>
      <c r="E9" s="992" t="s">
        <v>1942</v>
      </c>
      <c r="F9" s="896"/>
      <c r="G9" s="917"/>
      <c r="H9" s="917"/>
      <c r="I9" s="917"/>
    </row>
    <row r="10" spans="1:14" s="513" customFormat="1" ht="11.25" customHeight="1">
      <c r="A10" s="12"/>
      <c r="B10" s="888"/>
      <c r="C10" s="888"/>
      <c r="D10" s="916"/>
      <c r="E10" s="992" t="s">
        <v>1941</v>
      </c>
      <c r="F10" s="896"/>
      <c r="G10" s="917"/>
      <c r="H10" s="917"/>
      <c r="I10" s="917"/>
    </row>
    <row r="11" spans="1:14" s="513" customFormat="1" ht="11.25" customHeight="1">
      <c r="A11" s="12"/>
      <c r="B11" s="888"/>
      <c r="C11" s="888"/>
      <c r="D11" s="916" t="s">
        <v>1938</v>
      </c>
      <c r="E11" s="992" t="s">
        <v>1940</v>
      </c>
      <c r="F11" s="896"/>
      <c r="G11" s="917"/>
      <c r="H11" s="917"/>
      <c r="I11" s="917"/>
    </row>
    <row r="12" spans="1:14" s="513" customFormat="1" ht="11.25" customHeight="1">
      <c r="A12" s="12"/>
      <c r="B12" s="888"/>
      <c r="C12" s="888"/>
      <c r="D12" s="916" t="s">
        <v>1937</v>
      </c>
      <c r="E12" s="992" t="s">
        <v>1939</v>
      </c>
      <c r="F12" s="896"/>
      <c r="G12" s="917"/>
      <c r="H12" s="917"/>
      <c r="I12" s="917"/>
    </row>
    <row r="13" spans="1:14" s="513" customFormat="1" ht="11.25" customHeight="1">
      <c r="A13" s="12"/>
      <c r="B13" s="918" t="s">
        <v>274</v>
      </c>
      <c r="C13" s="515"/>
      <c r="D13" s="616" t="s">
        <v>550</v>
      </c>
      <c r="E13" s="616" t="s">
        <v>934</v>
      </c>
      <c r="F13" s="919"/>
      <c r="G13" s="919"/>
      <c r="H13" s="919"/>
      <c r="I13" s="919"/>
    </row>
    <row r="14" spans="1:14" s="513" customFormat="1">
      <c r="A14" s="2"/>
      <c r="B14" s="1345" t="s">
        <v>550</v>
      </c>
      <c r="C14" s="932" t="s">
        <v>1575</v>
      </c>
      <c r="D14" s="997">
        <v>540661.10600699997</v>
      </c>
      <c r="E14" s="997">
        <v>559280.93034025002</v>
      </c>
      <c r="F14" s="910"/>
      <c r="G14" s="913"/>
      <c r="H14" s="913"/>
      <c r="I14" s="913"/>
    </row>
    <row r="15" spans="1:14">
      <c r="A15" s="12"/>
      <c r="B15" s="920"/>
      <c r="C15" s="920"/>
      <c r="D15" s="920"/>
      <c r="E15" s="920"/>
      <c r="F15" s="920"/>
      <c r="G15" s="920"/>
      <c r="H15" s="920"/>
      <c r="I15" s="920"/>
      <c r="J15" s="920"/>
      <c r="K15" s="920"/>
      <c r="L15" s="921"/>
    </row>
    <row r="16" spans="1:14">
      <c r="A16" s="12"/>
      <c r="B16" s="929"/>
      <c r="C16" s="964"/>
      <c r="D16" s="929"/>
      <c r="E16" s="993"/>
    </row>
    <row r="17" spans="1:12" ht="11.25" customHeight="1">
      <c r="A17" s="12"/>
      <c r="B17" s="39"/>
      <c r="C17" s="972"/>
      <c r="D17" s="991"/>
      <c r="E17" s="992"/>
      <c r="F17" s="290"/>
      <c r="G17" s="290"/>
      <c r="H17" s="290"/>
      <c r="I17" s="290"/>
      <c r="J17" s="290"/>
      <c r="K17" s="922"/>
      <c r="L17" s="922"/>
    </row>
    <row r="18" spans="1:12">
      <c r="A18" s="12"/>
      <c r="B18" s="964"/>
      <c r="C18" s="972"/>
      <c r="D18" s="991"/>
      <c r="E18" s="992"/>
      <c r="F18" s="920"/>
      <c r="G18" s="920"/>
      <c r="H18" s="920"/>
      <c r="I18" s="920"/>
      <c r="J18" s="920"/>
      <c r="K18" s="922"/>
      <c r="L18" s="922"/>
    </row>
    <row r="19" spans="1:12">
      <c r="A19" s="12"/>
      <c r="B19" s="972"/>
      <c r="C19" s="972"/>
      <c r="D19" s="991"/>
      <c r="E19" s="992"/>
      <c r="F19" s="920"/>
      <c r="G19" s="920"/>
      <c r="H19" s="920"/>
      <c r="I19" s="920"/>
      <c r="J19" s="920"/>
      <c r="K19" s="921"/>
      <c r="L19" s="921"/>
    </row>
    <row r="20" spans="1:12">
      <c r="A20" s="24"/>
      <c r="B20" s="972"/>
      <c r="C20" s="972"/>
      <c r="D20" s="991"/>
      <c r="E20" s="992"/>
      <c r="F20" s="966"/>
      <c r="G20" s="917"/>
      <c r="H20" s="917"/>
      <c r="I20" s="917"/>
      <c r="J20" s="513"/>
      <c r="K20" s="513" t="s">
        <v>34</v>
      </c>
      <c r="L20" s="513"/>
    </row>
    <row r="21" spans="1:12" ht="11.25" customHeight="1">
      <c r="A21" s="24"/>
      <c r="B21" s="972"/>
      <c r="C21" s="972"/>
      <c r="D21" s="991"/>
      <c r="E21" s="992"/>
      <c r="F21" s="966"/>
      <c r="G21" s="917"/>
      <c r="H21" s="917"/>
      <c r="I21" s="917"/>
      <c r="J21" s="513"/>
      <c r="K21" s="513"/>
      <c r="L21" s="513"/>
    </row>
    <row r="22" spans="1:12" ht="11.25" customHeight="1">
      <c r="A22" s="24"/>
      <c r="B22" s="994"/>
      <c r="C22" s="995"/>
      <c r="D22" s="976"/>
      <c r="E22" s="976"/>
      <c r="F22" s="966"/>
      <c r="G22" s="917"/>
      <c r="H22" s="917"/>
      <c r="I22" s="917"/>
      <c r="J22" s="513"/>
      <c r="K22" s="513"/>
      <c r="L22" s="513"/>
    </row>
    <row r="23" spans="1:12" ht="11.25" customHeight="1">
      <c r="A23" s="24"/>
      <c r="B23" s="986"/>
      <c r="C23" s="931"/>
      <c r="D23" s="930"/>
      <c r="E23" s="930"/>
      <c r="F23" s="966"/>
      <c r="G23" s="917"/>
      <c r="H23" s="917"/>
      <c r="I23" s="917"/>
      <c r="J23" s="513"/>
      <c r="K23" s="513"/>
      <c r="L23" s="513"/>
    </row>
    <row r="24" spans="1:12" ht="11.25" customHeight="1">
      <c r="A24" s="24"/>
      <c r="B24" s="978"/>
      <c r="C24" s="996"/>
      <c r="D24" s="930"/>
      <c r="E24" s="930"/>
      <c r="F24" s="966"/>
      <c r="G24" s="917"/>
      <c r="H24" s="917"/>
      <c r="I24" s="917"/>
      <c r="J24" s="513"/>
      <c r="K24" s="513"/>
      <c r="L24" s="513"/>
    </row>
    <row r="25" spans="1:12" ht="11.25" customHeight="1">
      <c r="A25" s="24"/>
      <c r="B25" s="12"/>
      <c r="C25" s="929"/>
      <c r="D25" s="930"/>
      <c r="E25" s="930"/>
      <c r="F25" s="966"/>
      <c r="G25" s="917"/>
      <c r="H25" s="917"/>
      <c r="I25" s="917"/>
      <c r="J25" s="513"/>
      <c r="K25" s="513"/>
      <c r="L25" s="513"/>
    </row>
    <row r="26" spans="1:12">
      <c r="A26" s="24"/>
      <c r="B26" s="996"/>
      <c r="C26" s="111"/>
      <c r="D26" s="930"/>
      <c r="E26" s="930"/>
      <c r="F26" s="978"/>
      <c r="G26" s="919"/>
      <c r="H26" s="919"/>
      <c r="I26" s="919"/>
      <c r="J26" s="513"/>
      <c r="K26" s="513"/>
      <c r="L26" s="513"/>
    </row>
    <row r="27" spans="1:12">
      <c r="A27" s="24"/>
      <c r="B27" s="996"/>
      <c r="C27" s="996"/>
      <c r="D27" s="930"/>
      <c r="E27" s="930"/>
      <c r="F27" s="928"/>
      <c r="G27" s="913"/>
      <c r="H27" s="913"/>
      <c r="I27" s="913"/>
      <c r="J27" s="513"/>
      <c r="K27" s="513"/>
      <c r="L27" s="513"/>
    </row>
    <row r="28" spans="1:12">
      <c r="B28" s="929"/>
      <c r="C28" s="929"/>
      <c r="D28" s="929"/>
      <c r="E28" s="929"/>
      <c r="F28" s="996"/>
      <c r="G28" s="920"/>
      <c r="H28" s="920"/>
      <c r="I28" s="920"/>
      <c r="J28" s="920"/>
      <c r="K28" s="920"/>
      <c r="L28" s="921"/>
    </row>
    <row r="29" spans="1:12">
      <c r="B29" s="929"/>
      <c r="C29" s="929"/>
      <c r="D29" s="929"/>
      <c r="E29" s="929"/>
      <c r="F29" s="929"/>
    </row>
    <row r="30" spans="1:12">
      <c r="B30" s="929"/>
      <c r="C30" s="929"/>
      <c r="D30" s="929"/>
      <c r="E30" s="929"/>
      <c r="F30" s="111"/>
      <c r="G30" s="290"/>
      <c r="H30" s="290"/>
      <c r="I30" s="290"/>
      <c r="J30" s="290"/>
      <c r="K30" s="922"/>
      <c r="L30" s="922"/>
    </row>
    <row r="31" spans="1:12">
      <c r="B31" s="929"/>
      <c r="C31" s="929"/>
      <c r="D31" s="929"/>
      <c r="E31" s="929"/>
      <c r="F31" s="996"/>
      <c r="G31" s="920"/>
      <c r="H31" s="920"/>
      <c r="I31" s="920"/>
      <c r="J31" s="920"/>
      <c r="K31" s="922"/>
      <c r="L31" s="922"/>
    </row>
    <row r="32" spans="1:12">
      <c r="F32" s="929"/>
    </row>
    <row r="33" spans="6:6">
      <c r="F33" s="929"/>
    </row>
    <row r="34" spans="6:6">
      <c r="F34" s="929"/>
    </row>
    <row r="35" spans="6:6">
      <c r="F35" s="929"/>
    </row>
  </sheetData>
  <mergeCells count="1">
    <mergeCell ref="B3:J3"/>
  </mergeCells>
  <conditionalFormatting sqref="D7:D12">
    <cfRule type="cellIs" dxfId="6" priority="6" stopIfTrue="1" operator="lessThan">
      <formula>0</formula>
    </cfRule>
  </conditionalFormatting>
  <conditionalFormatting sqref="D17:D21">
    <cfRule type="cellIs" dxfId="5" priority="5" stopIfTrue="1" operator="lessThan">
      <formula>0</formula>
    </cfRule>
  </conditionalFormatting>
  <conditionalFormatting sqref="D22:E27">
    <cfRule type="cellIs" dxfId="4" priority="1" stopIfTrue="1" operator="lessThan">
      <formula>0</formula>
    </cfRule>
  </conditionalFormatting>
  <conditionalFormatting sqref="D13:I14">
    <cfRule type="cellIs" dxfId="3" priority="3" stopIfTrue="1" operator="lessThan">
      <formula>0</formula>
    </cfRule>
  </conditionalFormatting>
  <conditionalFormatting sqref="E23">
    <cfRule type="cellIs" dxfId="2" priority="2" stopIfTrue="1" operator="lessThan">
      <formula>0</formula>
    </cfRule>
  </conditionalFormatting>
  <conditionalFormatting sqref="F20:I20 G21:I25 F26:I27">
    <cfRule type="cellIs" dxfId="1" priority="7" stopIfTrue="1" operator="lessThan">
      <formula>0</formula>
    </cfRule>
  </conditionalFormatting>
  <conditionalFormatting sqref="G7:I12">
    <cfRule type="cellIs" dxfId="0" priority="8" stopIfTrue="1" operator="lessThan">
      <formula>0</formula>
    </cfRule>
  </conditionalFormatting>
  <hyperlinks>
    <hyperlink ref="B3" location="Contents!A1" display="Back to index page" xr:uid="{37A85984-D272-46A8-AB6C-3A2B2B5E7C38}"/>
    <hyperlink ref="B3:J3" location="CONTENTS!A1" display="Back to contents page" xr:uid="{D6319510-4872-4D05-B07E-BCFAC7003975}"/>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54F-0E1A-4D2C-B29F-7080C7FF4505}">
  <sheetPr codeName="Sheet32"/>
  <dimension ref="A1:M19"/>
  <sheetViews>
    <sheetView showGridLines="0" showRowColHeaders="0" zoomScaleNormal="100" workbookViewId="0"/>
  </sheetViews>
  <sheetFormatPr baseColWidth="10" defaultColWidth="11.42578125" defaultRowHeight="15"/>
  <cols>
    <col min="1" max="1" width="2.7109375" customWidth="1"/>
    <col min="2" max="2" width="183.42578125" customWidth="1"/>
    <col min="3" max="3" width="25.42578125" customWidth="1"/>
  </cols>
  <sheetData>
    <row r="1" spans="1:13" s="10" customFormat="1" ht="11.25" customHeight="1">
      <c r="A1" s="7"/>
      <c r="B1" s="7"/>
      <c r="C1" s="7"/>
      <c r="D1" s="7"/>
      <c r="E1" s="7"/>
      <c r="F1" s="8"/>
      <c r="G1" s="8"/>
      <c r="H1" s="9"/>
    </row>
    <row r="2" spans="1:13" s="10" customFormat="1" ht="5.25" customHeight="1">
      <c r="A2" s="7"/>
      <c r="B2" s="7"/>
      <c r="C2" s="7"/>
      <c r="D2" s="7"/>
      <c r="E2" s="7"/>
      <c r="F2" s="8"/>
      <c r="G2" s="8"/>
      <c r="H2" s="9"/>
    </row>
    <row r="3" spans="1:13" s="12" customFormat="1" ht="12.75" customHeight="1">
      <c r="A3" s="11"/>
      <c r="B3" s="1840" t="s">
        <v>269</v>
      </c>
      <c r="C3" s="1840"/>
      <c r="D3" s="1840"/>
      <c r="E3" s="1840"/>
      <c r="F3" s="1840"/>
      <c r="G3" s="1840"/>
      <c r="H3" s="1840"/>
    </row>
    <row r="4" spans="1:13" s="10" customFormat="1" ht="5.25" customHeight="1">
      <c r="A4" s="7"/>
      <c r="B4" s="7"/>
      <c r="C4" s="7"/>
      <c r="D4" s="7"/>
      <c r="E4" s="7"/>
      <c r="F4" s="8"/>
      <c r="G4" s="8"/>
      <c r="H4" s="9"/>
      <c r="I4" s="7"/>
      <c r="J4" s="7"/>
    </row>
    <row r="5" spans="1:13" s="388" customFormat="1" ht="15.75" customHeight="1">
      <c r="B5" s="1815" t="s">
        <v>1944</v>
      </c>
    </row>
    <row r="6" spans="1:13" s="388" customFormat="1" ht="15.75" customHeight="1">
      <c r="A6" s="1302"/>
      <c r="B6" s="1302"/>
      <c r="C6" s="14"/>
      <c r="K6" s="387"/>
      <c r="L6" s="387"/>
      <c r="M6" s="387"/>
    </row>
    <row r="7" spans="1:13" ht="21.95" customHeight="1">
      <c r="A7" s="1303"/>
      <c r="B7" s="1831" t="s">
        <v>1945</v>
      </c>
    </row>
    <row r="8" spans="1:13" ht="95.25" customHeight="1">
      <c r="A8" s="1303"/>
      <c r="B8" s="1822" t="s">
        <v>2301</v>
      </c>
    </row>
    <row r="9" spans="1:13" ht="21.95" customHeight="1">
      <c r="A9" s="1303"/>
      <c r="B9" s="1831" t="s">
        <v>1781</v>
      </c>
    </row>
    <row r="10" spans="1:13" ht="100.5" customHeight="1">
      <c r="A10" s="1303"/>
      <c r="B10" s="1822" t="s">
        <v>2305</v>
      </c>
    </row>
    <row r="11" spans="1:13" ht="21.95" customHeight="1">
      <c r="A11" s="1303"/>
      <c r="B11" s="1831" t="s">
        <v>1946</v>
      </c>
    </row>
    <row r="12" spans="1:13" ht="70.5" customHeight="1">
      <c r="A12" s="1303"/>
      <c r="B12" s="1822" t="s">
        <v>2304</v>
      </c>
    </row>
    <row r="13" spans="1:13" ht="21.95" customHeight="1">
      <c r="A13" s="1303"/>
      <c r="B13" s="1836" t="s">
        <v>1947</v>
      </c>
    </row>
    <row r="14" spans="1:13" ht="117.75" customHeight="1">
      <c r="A14" s="1303"/>
      <c r="B14" s="1822" t="s">
        <v>2302</v>
      </c>
    </row>
    <row r="15" spans="1:13" ht="21.95" customHeight="1">
      <c r="A15" s="1303"/>
      <c r="B15" s="1836" t="s">
        <v>1948</v>
      </c>
    </row>
    <row r="16" spans="1:13" ht="140.25" customHeight="1">
      <c r="A16" s="1303"/>
      <c r="B16" s="1822" t="s">
        <v>2303</v>
      </c>
    </row>
    <row r="17" spans="1:2" ht="19.5">
      <c r="A17" s="1303"/>
      <c r="B17" s="1304"/>
    </row>
    <row r="18" spans="1:2" ht="19.5">
      <c r="A18" s="1303"/>
      <c r="B18" s="1305"/>
    </row>
    <row r="19" spans="1:2" ht="19.5">
      <c r="A19" s="1303"/>
      <c r="B19" s="1305"/>
    </row>
  </sheetData>
  <mergeCells count="1">
    <mergeCell ref="B3:H3"/>
  </mergeCells>
  <hyperlinks>
    <hyperlink ref="B3" location="Contents!A1" display="Back to index page" xr:uid="{C277E7FC-FCCF-4AC8-B068-B360D17D716E}"/>
    <hyperlink ref="B3:H3" location="CONTENTS!A1" display="Back to contents page" xr:uid="{A5333820-A7A7-4B78-B500-632A9B5AD1A7}"/>
  </hyperlinks>
  <pageMargins left="0.7" right="0.7" top="0.75" bottom="0.75" header="0.3" footer="0.3"/>
  <pageSetup paperSize="9"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5569-2259-4476-A5A3-EC08D9A07333}">
  <sheetPr codeName="Sheet33"/>
  <dimension ref="A1:H34"/>
  <sheetViews>
    <sheetView showGridLines="0" showRowColHeaders="0" workbookViewId="0"/>
  </sheetViews>
  <sheetFormatPr baseColWidth="10" defaultColWidth="11.42578125" defaultRowHeight="15"/>
  <cols>
    <col min="1" max="1" width="2.7109375" customWidth="1"/>
    <col min="2" max="2" width="4.85546875" customWidth="1"/>
    <col min="3" max="3" width="20.28515625" customWidth="1"/>
    <col min="4" max="4" width="57.85546875" customWidth="1"/>
    <col min="5" max="8" width="16.5703125" customWidth="1"/>
  </cols>
  <sheetData>
    <row r="1" spans="1:8" ht="11.25" customHeight="1"/>
    <row r="2" spans="1:8" ht="5.25" customHeight="1"/>
    <row r="3" spans="1:8" ht="12.75" customHeight="1">
      <c r="B3" s="1840" t="s">
        <v>269</v>
      </c>
      <c r="C3" s="1840"/>
      <c r="D3" s="1840"/>
      <c r="E3" s="1840"/>
      <c r="F3" s="1840"/>
      <c r="G3" s="1840"/>
    </row>
    <row r="4" spans="1:8" ht="5.25" customHeight="1"/>
    <row r="5" spans="1:8" s="6" customFormat="1" ht="15.75" customHeight="1">
      <c r="A5" s="13"/>
      <c r="B5" s="1815" t="s">
        <v>1815</v>
      </c>
      <c r="G5"/>
    </row>
    <row r="6" spans="1:8" s="3" customFormat="1" ht="11.25" customHeight="1"/>
    <row r="7" spans="1:8" s="3" customFormat="1" ht="11.25" customHeight="1"/>
    <row r="8" spans="1:8" s="3" customFormat="1" ht="11.25" customHeight="1">
      <c r="B8" s="1386" t="s">
        <v>28</v>
      </c>
      <c r="C8" s="816"/>
      <c r="D8" s="816"/>
      <c r="E8" s="1308" t="s">
        <v>522</v>
      </c>
      <c r="F8" s="1308" t="s">
        <v>392</v>
      </c>
      <c r="G8" s="1308" t="s">
        <v>393</v>
      </c>
      <c r="H8" s="1308" t="s">
        <v>523</v>
      </c>
    </row>
    <row r="9" spans="1:8" s="3" customFormat="1" ht="11.25" customHeight="1">
      <c r="E9" s="249" t="s">
        <v>1949</v>
      </c>
      <c r="F9" s="249" t="s">
        <v>1951</v>
      </c>
      <c r="G9" s="249" t="s">
        <v>1954</v>
      </c>
      <c r="H9" s="249"/>
    </row>
    <row r="10" spans="1:8" s="3" customFormat="1" ht="11.25" customHeight="1">
      <c r="B10" s="2061" t="s">
        <v>1994</v>
      </c>
      <c r="C10" s="1920"/>
      <c r="D10" s="1362"/>
      <c r="E10" s="584" t="s">
        <v>1950</v>
      </c>
      <c r="F10" s="584" t="s">
        <v>1952</v>
      </c>
      <c r="G10" s="584" t="s">
        <v>1953</v>
      </c>
      <c r="H10" s="584" t="s">
        <v>1787</v>
      </c>
    </row>
    <row r="11" spans="1:8" s="3" customFormat="1" ht="11.25" customHeight="1">
      <c r="B11" s="470">
        <v>1</v>
      </c>
      <c r="C11" s="255" t="s">
        <v>1786</v>
      </c>
      <c r="D11" s="2" t="s">
        <v>1780</v>
      </c>
      <c r="E11" s="1357">
        <v>11</v>
      </c>
      <c r="F11" s="1357"/>
      <c r="G11" s="1357">
        <v>13</v>
      </c>
      <c r="H11" s="1357">
        <v>247</v>
      </c>
    </row>
    <row r="12" spans="1:8" s="3" customFormat="1" ht="11.25" customHeight="1">
      <c r="B12" s="470">
        <v>2</v>
      </c>
      <c r="C12" s="255"/>
      <c r="D12" s="2" t="s">
        <v>1785</v>
      </c>
      <c r="E12" s="1357">
        <v>5363</v>
      </c>
      <c r="F12" s="1357"/>
      <c r="G12" s="1357">
        <v>70551.129090000017</v>
      </c>
      <c r="H12" s="1357">
        <v>574103.69684170897</v>
      </c>
    </row>
    <row r="13" spans="1:8" s="3" customFormat="1" ht="11.25" customHeight="1">
      <c r="B13" s="470">
        <v>3</v>
      </c>
      <c r="C13" s="255"/>
      <c r="D13" s="1310" t="s">
        <v>1778</v>
      </c>
      <c r="E13" s="1358">
        <v>5363</v>
      </c>
      <c r="F13" s="1358"/>
      <c r="G13" s="1358">
        <v>60075.007920000018</v>
      </c>
      <c r="H13" s="1358">
        <v>509910.54095294903</v>
      </c>
    </row>
    <row r="14" spans="1:8" s="3" customFormat="1" ht="11.25" customHeight="1">
      <c r="B14" s="470">
        <v>4</v>
      </c>
      <c r="C14" s="255"/>
      <c r="D14" s="1306" t="s">
        <v>1782</v>
      </c>
      <c r="E14" s="1359"/>
      <c r="F14" s="1359"/>
      <c r="G14" s="1359"/>
      <c r="H14" s="1359"/>
    </row>
    <row r="15" spans="1:8" s="3" customFormat="1" ht="11.25" customHeight="1">
      <c r="B15" s="470" t="s">
        <v>1784</v>
      </c>
      <c r="C15" s="255"/>
      <c r="D15" s="1312" t="s">
        <v>1777</v>
      </c>
      <c r="E15" s="1358"/>
      <c r="F15" s="1358"/>
      <c r="G15" s="1358">
        <v>4437</v>
      </c>
      <c r="H15" s="1358"/>
    </row>
    <row r="16" spans="1:8" s="3" customFormat="1" ht="11.25" customHeight="1">
      <c r="B16" s="470">
        <v>5</v>
      </c>
      <c r="C16" s="255"/>
      <c r="D16" s="1312" t="s">
        <v>1774</v>
      </c>
      <c r="E16" s="1358"/>
      <c r="F16" s="1358"/>
      <c r="G16" s="1358"/>
      <c r="H16" s="1358"/>
    </row>
    <row r="17" spans="2:8" s="3" customFormat="1" ht="11.25" customHeight="1">
      <c r="B17" s="470" t="s">
        <v>1783</v>
      </c>
      <c r="C17" s="255"/>
      <c r="D17" s="1310" t="s">
        <v>1771</v>
      </c>
      <c r="E17" s="1358"/>
      <c r="F17" s="1358"/>
      <c r="G17" s="1358"/>
      <c r="H17" s="1358"/>
    </row>
    <row r="18" spans="2:8" s="3" customFormat="1" ht="11.25" customHeight="1">
      <c r="B18" s="470">
        <v>6</v>
      </c>
      <c r="C18" s="255"/>
      <c r="D18" s="1306" t="s">
        <v>1782</v>
      </c>
      <c r="E18" s="1359"/>
      <c r="F18" s="1359"/>
      <c r="G18" s="1359"/>
      <c r="H18" s="1359"/>
    </row>
    <row r="19" spans="2:8" s="3" customFormat="1" ht="11.25" customHeight="1">
      <c r="B19" s="470">
        <v>7</v>
      </c>
      <c r="C19" s="255"/>
      <c r="D19" s="1310" t="s">
        <v>1769</v>
      </c>
      <c r="E19" s="1358"/>
      <c r="F19" s="1358"/>
      <c r="G19" s="1358">
        <v>6039.1211699999994</v>
      </c>
      <c r="H19" s="1358">
        <v>64413.1558887602</v>
      </c>
    </row>
    <row r="20" spans="2:8" s="3" customFormat="1" ht="11.25" customHeight="1">
      <c r="B20" s="470">
        <v>8</v>
      </c>
      <c r="C20" s="255"/>
      <c r="D20" s="1306" t="s">
        <v>1782</v>
      </c>
      <c r="E20" s="1359"/>
      <c r="F20" s="1359"/>
      <c r="G20" s="1359"/>
      <c r="H20" s="1359"/>
    </row>
    <row r="21" spans="2:8" s="3" customFormat="1" ht="11.25" customHeight="1">
      <c r="B21" s="854">
        <v>9</v>
      </c>
      <c r="C21" s="1309" t="s">
        <v>1781</v>
      </c>
      <c r="D21" s="952" t="s">
        <v>1780</v>
      </c>
      <c r="E21" s="1360"/>
      <c r="F21" s="1360"/>
      <c r="G21" s="1360">
        <v>13</v>
      </c>
      <c r="H21" s="1360">
        <v>243</v>
      </c>
    </row>
    <row r="22" spans="2:8" s="3" customFormat="1" ht="11.25" customHeight="1">
      <c r="B22" s="470">
        <v>10</v>
      </c>
      <c r="C22" s="255"/>
      <c r="D22" s="2" t="s">
        <v>1779</v>
      </c>
      <c r="E22" s="1357"/>
      <c r="F22" s="1357"/>
      <c r="G22" s="1357">
        <v>18848.228999999999</v>
      </c>
      <c r="H22" s="1357">
        <v>140695.227870912</v>
      </c>
    </row>
    <row r="23" spans="2:8" s="3" customFormat="1" ht="11.25" customHeight="1">
      <c r="B23" s="470">
        <v>11</v>
      </c>
      <c r="C23" s="255"/>
      <c r="D23" s="1310" t="s">
        <v>1778</v>
      </c>
      <c r="E23" s="1358"/>
      <c r="F23" s="1358"/>
      <c r="G23" s="1358">
        <v>9589.8644999999997</v>
      </c>
      <c r="H23" s="1358">
        <v>74925.987774267604</v>
      </c>
    </row>
    <row r="24" spans="2:8" s="3" customFormat="1" ht="11.25" customHeight="1">
      <c r="B24" s="470">
        <v>12</v>
      </c>
      <c r="C24" s="255"/>
      <c r="D24" s="1313" t="s">
        <v>1768</v>
      </c>
      <c r="E24" s="1358"/>
      <c r="F24" s="1358"/>
      <c r="G24" s="1358"/>
      <c r="H24" s="1358"/>
    </row>
    <row r="25" spans="2:8" s="3" customFormat="1" ht="11.25" customHeight="1">
      <c r="B25" s="470" t="s">
        <v>1507</v>
      </c>
      <c r="C25" s="255"/>
      <c r="D25" s="1312" t="s">
        <v>1777</v>
      </c>
      <c r="E25" s="1358"/>
      <c r="F25" s="1358"/>
      <c r="G25" s="1358">
        <v>9258.3644999999997</v>
      </c>
      <c r="H25" s="1358">
        <v>65769.240096644047</v>
      </c>
    </row>
    <row r="26" spans="2:8" s="3" customFormat="1" ht="11.25" customHeight="1">
      <c r="B26" s="470" t="s">
        <v>1776</v>
      </c>
      <c r="C26" s="255"/>
      <c r="D26" s="1313" t="s">
        <v>1768</v>
      </c>
      <c r="E26" s="1358"/>
      <c r="F26" s="1358"/>
      <c r="G26" s="1358">
        <v>9258.3644999999997</v>
      </c>
      <c r="H26" s="1358">
        <v>65769.240096644047</v>
      </c>
    </row>
    <row r="27" spans="2:8" s="3" customFormat="1" ht="11.25" customHeight="1">
      <c r="B27" s="470" t="s">
        <v>1775</v>
      </c>
      <c r="C27" s="255"/>
      <c r="D27" s="1312" t="s">
        <v>1774</v>
      </c>
      <c r="E27" s="1358"/>
      <c r="F27" s="1358"/>
      <c r="G27" s="1358"/>
      <c r="H27" s="1358"/>
    </row>
    <row r="28" spans="2:8" s="3" customFormat="1" ht="11.25" customHeight="1">
      <c r="B28" s="470" t="s">
        <v>1773</v>
      </c>
      <c r="C28" s="255"/>
      <c r="D28" s="1313" t="s">
        <v>1768</v>
      </c>
      <c r="E28" s="1358"/>
      <c r="F28" s="1358"/>
      <c r="G28" s="1358"/>
      <c r="H28" s="1358"/>
    </row>
    <row r="29" spans="2:8" s="3" customFormat="1" ht="11.25" customHeight="1">
      <c r="B29" s="470" t="s">
        <v>1772</v>
      </c>
      <c r="C29" s="255"/>
      <c r="D29" s="1310" t="s">
        <v>1771</v>
      </c>
      <c r="E29" s="1358"/>
      <c r="F29" s="1358"/>
      <c r="G29" s="1358"/>
      <c r="H29" s="1358"/>
    </row>
    <row r="30" spans="2:8" s="3" customFormat="1" ht="11.25" customHeight="1">
      <c r="B30" s="470" t="s">
        <v>1770</v>
      </c>
      <c r="C30" s="255"/>
      <c r="D30" s="1313" t="s">
        <v>1768</v>
      </c>
      <c r="E30" s="1358"/>
      <c r="F30" s="1358"/>
      <c r="G30" s="1358"/>
      <c r="H30" s="1358"/>
    </row>
    <row r="31" spans="2:8" s="3" customFormat="1" ht="11.25" customHeight="1">
      <c r="B31" s="470">
        <v>15</v>
      </c>
      <c r="C31" s="255"/>
      <c r="D31" s="1310" t="s">
        <v>1769</v>
      </c>
      <c r="E31" s="1358"/>
      <c r="F31" s="1358"/>
      <c r="G31" s="1358"/>
      <c r="H31" s="1358"/>
    </row>
    <row r="32" spans="2:8" s="3" customFormat="1" ht="11.25" customHeight="1">
      <c r="B32" s="470">
        <v>16</v>
      </c>
      <c r="C32" s="255"/>
      <c r="D32" s="1313" t="s">
        <v>1768</v>
      </c>
      <c r="E32" s="1358"/>
      <c r="F32" s="1358"/>
      <c r="G32" s="1358"/>
      <c r="H32" s="1358"/>
    </row>
    <row r="33" spans="2:8" s="3" customFormat="1" ht="11.25" customHeight="1">
      <c r="B33" s="1308">
        <v>17</v>
      </c>
      <c r="C33" s="2060" t="s">
        <v>1767</v>
      </c>
      <c r="D33" s="2060"/>
      <c r="E33" s="1361">
        <v>5363</v>
      </c>
      <c r="F33" s="1361"/>
      <c r="G33" s="1361">
        <v>89399.358090000023</v>
      </c>
      <c r="H33" s="1361">
        <v>714798.92471262102</v>
      </c>
    </row>
    <row r="34" spans="2:8" ht="11.25" customHeight="1"/>
  </sheetData>
  <mergeCells count="3">
    <mergeCell ref="C33:D33"/>
    <mergeCell ref="B3:G3"/>
    <mergeCell ref="B10:C10"/>
  </mergeCells>
  <hyperlinks>
    <hyperlink ref="B3" location="Contents!A1" display="Back to index page" xr:uid="{822DCA3D-2963-4F39-8503-5792FB77679C}"/>
    <hyperlink ref="B3:G3" location="CONTENTS!A1" display="Back to contents page" xr:uid="{745727B0-0B68-4646-A880-E1DA285FCDCB}"/>
  </hyperlinks>
  <pageMargins left="0.7" right="0.7" top="0.75" bottom="0.75" header="0.3" footer="0.3"/>
  <pageSetup paperSize="9" orientation="portrait" verticalDpi="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8941-AAF8-41DA-9F98-B14E98BBD37F}">
  <sheetPr codeName="Sheet34"/>
  <dimension ref="A1:H28"/>
  <sheetViews>
    <sheetView showGridLines="0" showRowColHeaders="0" workbookViewId="0"/>
  </sheetViews>
  <sheetFormatPr baseColWidth="10" defaultColWidth="11.42578125" defaultRowHeight="15"/>
  <cols>
    <col min="1" max="1" width="2.7109375" customWidth="1"/>
    <col min="2" max="2" width="4.85546875" customWidth="1"/>
    <col min="3" max="3" width="59.140625" customWidth="1"/>
    <col min="4" max="4" width="42" customWidth="1"/>
    <col min="5" max="8" width="14.7109375" customWidth="1"/>
  </cols>
  <sheetData>
    <row r="1" spans="1:8" ht="11.25" customHeight="1"/>
    <row r="2" spans="1:8" ht="5.25" customHeight="1"/>
    <row r="3" spans="1:8" ht="12.75" customHeight="1">
      <c r="B3" s="1840" t="s">
        <v>269</v>
      </c>
      <c r="C3" s="1840"/>
      <c r="D3" s="1840"/>
      <c r="E3" s="1840"/>
      <c r="F3" s="1840"/>
      <c r="G3" s="1840"/>
      <c r="H3" s="1840"/>
    </row>
    <row r="4" spans="1:8" ht="5.25" customHeight="1"/>
    <row r="5" spans="1:8" s="6" customFormat="1" ht="15.75" customHeight="1">
      <c r="A5" s="13"/>
      <c r="B5" s="1815" t="s">
        <v>1816</v>
      </c>
      <c r="F5"/>
    </row>
    <row r="6" spans="1:8" ht="11.25" customHeight="1"/>
    <row r="7" spans="1:8" s="3" customFormat="1" ht="11.25" customHeight="1"/>
    <row r="8" spans="1:8" s="3" customFormat="1" ht="11.25" customHeight="1">
      <c r="B8" s="1386" t="s">
        <v>28</v>
      </c>
      <c r="C8" s="816"/>
      <c r="D8" s="816"/>
      <c r="E8" s="1308" t="s">
        <v>522</v>
      </c>
      <c r="F8" s="1308" t="s">
        <v>392</v>
      </c>
      <c r="G8" s="1308" t="s">
        <v>393</v>
      </c>
      <c r="H8" s="1308" t="s">
        <v>523</v>
      </c>
    </row>
    <row r="9" spans="1:8" s="3" customFormat="1" ht="11.25" customHeight="1">
      <c r="B9" s="1311" t="s">
        <v>1994</v>
      </c>
      <c r="E9" s="249" t="s">
        <v>1790</v>
      </c>
      <c r="F9" s="249" t="s">
        <v>1789</v>
      </c>
      <c r="G9" s="249" t="s">
        <v>1788</v>
      </c>
      <c r="H9" s="249" t="s">
        <v>1787</v>
      </c>
    </row>
    <row r="10" spans="1:8" s="3" customFormat="1" ht="11.25" customHeight="1">
      <c r="B10" s="1314"/>
      <c r="C10" s="2065" t="s">
        <v>1801</v>
      </c>
      <c r="D10" s="2065"/>
      <c r="E10" s="2065"/>
      <c r="F10" s="2065"/>
      <c r="G10" s="2065"/>
      <c r="H10" s="2065"/>
    </row>
    <row r="11" spans="1:8" s="3" customFormat="1" ht="11.25" customHeight="1">
      <c r="B11" s="470">
        <v>1</v>
      </c>
      <c r="C11" s="1851" t="s">
        <v>1802</v>
      </c>
      <c r="D11" s="1851"/>
      <c r="E11" s="2"/>
      <c r="F11" s="2"/>
      <c r="G11" s="2"/>
      <c r="H11" s="2"/>
    </row>
    <row r="12" spans="1:8" s="3" customFormat="1" ht="11.25" customHeight="1">
      <c r="B12" s="470">
        <v>2</v>
      </c>
      <c r="C12" s="1851" t="s">
        <v>1803</v>
      </c>
      <c r="D12" s="1851"/>
      <c r="E12" s="2"/>
      <c r="F12" s="2"/>
      <c r="G12" s="2"/>
      <c r="H12" s="2"/>
    </row>
    <row r="13" spans="1:8" s="3" customFormat="1" ht="11.25" customHeight="1">
      <c r="B13" s="470">
        <v>3</v>
      </c>
      <c r="C13" s="2062" t="s">
        <v>1804</v>
      </c>
      <c r="D13" s="2062"/>
      <c r="E13" s="1311"/>
      <c r="F13" s="1311"/>
      <c r="G13" s="1311"/>
      <c r="H13" s="1311"/>
    </row>
    <row r="14" spans="1:8" s="3" customFormat="1" ht="11.25" customHeight="1">
      <c r="B14" s="470"/>
      <c r="C14" s="2064" t="s">
        <v>1805</v>
      </c>
      <c r="D14" s="2064"/>
      <c r="E14" s="2064"/>
      <c r="F14" s="2064"/>
      <c r="G14" s="2064"/>
      <c r="H14" s="2064"/>
    </row>
    <row r="15" spans="1:8" s="3" customFormat="1" ht="11.25" customHeight="1">
      <c r="B15" s="470">
        <v>4</v>
      </c>
      <c r="C15" s="1851" t="s">
        <v>1806</v>
      </c>
      <c r="D15" s="1851"/>
      <c r="E15" s="1357"/>
      <c r="F15" s="1357"/>
      <c r="G15" s="1357">
        <v>1</v>
      </c>
      <c r="H15" s="1357">
        <v>1</v>
      </c>
    </row>
    <row r="16" spans="1:8" s="3" customFormat="1" ht="11.25" customHeight="1">
      <c r="B16" s="470">
        <v>5</v>
      </c>
      <c r="C16" s="1851" t="s">
        <v>1807</v>
      </c>
      <c r="D16" s="1851"/>
      <c r="E16" s="1357"/>
      <c r="F16" s="1357"/>
      <c r="G16" s="1357">
        <v>221</v>
      </c>
      <c r="H16" s="1357">
        <v>2310</v>
      </c>
    </row>
    <row r="17" spans="2:8" s="3" customFormat="1" ht="11.25" customHeight="1">
      <c r="B17" s="470"/>
      <c r="C17" s="2064" t="s">
        <v>1808</v>
      </c>
      <c r="D17" s="2064"/>
      <c r="E17" s="2064"/>
      <c r="F17" s="2064"/>
      <c r="G17" s="2064"/>
      <c r="H17" s="2064"/>
    </row>
    <row r="18" spans="2:8" s="3" customFormat="1" ht="11.25" customHeight="1">
      <c r="B18" s="470">
        <v>6</v>
      </c>
      <c r="C18" s="1851" t="s">
        <v>1809</v>
      </c>
      <c r="D18" s="1851"/>
      <c r="E18" s="2"/>
      <c r="F18" s="2"/>
      <c r="G18" s="2"/>
      <c r="H18" s="2"/>
    </row>
    <row r="19" spans="2:8" s="3" customFormat="1" ht="11.25" customHeight="1">
      <c r="B19" s="470">
        <v>7</v>
      </c>
      <c r="C19" s="1851" t="s">
        <v>1810</v>
      </c>
      <c r="D19" s="1851"/>
      <c r="E19" s="2"/>
      <c r="F19" s="2"/>
      <c r="G19" s="2"/>
      <c r="H19" s="2"/>
    </row>
    <row r="20" spans="2:8" s="3" customFormat="1" ht="11.25" customHeight="1">
      <c r="B20" s="470">
        <v>8</v>
      </c>
      <c r="C20" s="2062" t="s">
        <v>1811</v>
      </c>
      <c r="D20" s="2062"/>
      <c r="E20" s="1311"/>
      <c r="F20" s="1311"/>
      <c r="G20" s="1311"/>
      <c r="H20" s="1311"/>
    </row>
    <row r="21" spans="2:8" s="3" customFormat="1" ht="11.25" customHeight="1">
      <c r="B21" s="470">
        <v>9</v>
      </c>
      <c r="C21" s="2062" t="s">
        <v>1812</v>
      </c>
      <c r="D21" s="2062"/>
      <c r="E21" s="1311"/>
      <c r="F21" s="1311"/>
      <c r="G21" s="1311"/>
      <c r="H21" s="1311"/>
    </row>
    <row r="22" spans="2:8" s="3" customFormat="1" ht="11.25" customHeight="1">
      <c r="B22" s="470">
        <v>10</v>
      </c>
      <c r="C22" s="2062" t="s">
        <v>1813</v>
      </c>
      <c r="D22" s="2062"/>
      <c r="E22" s="1311"/>
      <c r="F22" s="1311"/>
      <c r="G22" s="1311"/>
      <c r="H22" s="1311"/>
    </row>
    <row r="23" spans="2:8" s="3" customFormat="1" ht="11.25" customHeight="1">
      <c r="B23" s="720">
        <v>11</v>
      </c>
      <c r="C23" s="2063" t="s">
        <v>1814</v>
      </c>
      <c r="D23" s="2063"/>
      <c r="E23" s="1315"/>
      <c r="F23" s="1315"/>
      <c r="G23" s="1315"/>
      <c r="H23" s="1315"/>
    </row>
    <row r="24" spans="2:8" ht="11.25" customHeight="1"/>
    <row r="25" spans="2:8" ht="11.25" customHeight="1"/>
    <row r="26" spans="2:8" ht="11.25" customHeight="1"/>
    <row r="27" spans="2:8" ht="11.25" customHeight="1"/>
    <row r="28" spans="2:8" ht="11.25" customHeight="1"/>
  </sheetData>
  <mergeCells count="15">
    <mergeCell ref="C14:H14"/>
    <mergeCell ref="B3:H3"/>
    <mergeCell ref="C10:H10"/>
    <mergeCell ref="C11:D11"/>
    <mergeCell ref="C12:D12"/>
    <mergeCell ref="C13:D13"/>
    <mergeCell ref="C21:D21"/>
    <mergeCell ref="C22:D22"/>
    <mergeCell ref="C23:D23"/>
    <mergeCell ref="C15:D15"/>
    <mergeCell ref="C16:D16"/>
    <mergeCell ref="C17:H17"/>
    <mergeCell ref="C18:D18"/>
    <mergeCell ref="C19:D19"/>
    <mergeCell ref="C20:D20"/>
  </mergeCells>
  <hyperlinks>
    <hyperlink ref="B3" location="Contents!A1" display="Back to index page" xr:uid="{CB348916-2700-418A-B24D-0B8437A61FB1}"/>
    <hyperlink ref="B3:H3" location="CONTENTS!A1" display="Back to contents page" xr:uid="{349EDA56-6A85-4066-A29C-94674704AC47}"/>
  </hyperlinks>
  <pageMargins left="0.7" right="0.7" top="0.75" bottom="0.75" header="0.3" footer="0.3"/>
  <pageSetup paperSize="9"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7631-6EFA-4E59-9E8D-D675F311F3D8}">
  <sheetPr codeName="Sheet35"/>
  <dimension ref="A1:K43"/>
  <sheetViews>
    <sheetView showGridLines="0" showRowColHeaders="0" workbookViewId="0"/>
  </sheetViews>
  <sheetFormatPr baseColWidth="10" defaultColWidth="11.42578125" defaultRowHeight="15"/>
  <cols>
    <col min="1" max="1" width="2.7109375" customWidth="1"/>
    <col min="2" max="2" width="4.85546875" customWidth="1"/>
    <col min="3" max="3" width="47.140625" customWidth="1"/>
    <col min="4" max="11" width="19.42578125" customWidth="1"/>
  </cols>
  <sheetData>
    <row r="1" spans="1:11" ht="11.25" customHeight="1"/>
    <row r="2" spans="1:11" ht="5.25" customHeight="1"/>
    <row r="3" spans="1:11" ht="12.75" customHeight="1">
      <c r="B3" s="1840" t="s">
        <v>269</v>
      </c>
      <c r="C3" s="1840"/>
      <c r="D3" s="1840"/>
      <c r="E3" s="1840"/>
      <c r="F3" s="1840"/>
      <c r="G3" s="1840"/>
      <c r="H3" s="1840"/>
    </row>
    <row r="4" spans="1:11" ht="5.25" customHeight="1"/>
    <row r="5" spans="1:11" s="6" customFormat="1" ht="15.75" customHeight="1">
      <c r="A5" s="13"/>
      <c r="B5" s="1815" t="s">
        <v>1817</v>
      </c>
      <c r="E5"/>
    </row>
    <row r="7" spans="1:11" s="3" customFormat="1" ht="11.25"/>
    <row r="8" spans="1:11" s="3" customFormat="1" ht="11.25">
      <c r="B8" s="1386" t="s">
        <v>28</v>
      </c>
      <c r="C8" s="816"/>
      <c r="D8" s="1308" t="s">
        <v>522</v>
      </c>
      <c r="E8" s="1308" t="s">
        <v>392</v>
      </c>
      <c r="F8" s="1308" t="s">
        <v>393</v>
      </c>
      <c r="G8" s="1308" t="s">
        <v>523</v>
      </c>
      <c r="H8" s="1308" t="s">
        <v>524</v>
      </c>
      <c r="I8" s="1308" t="s">
        <v>525</v>
      </c>
      <c r="J8" s="1308" t="s">
        <v>1791</v>
      </c>
      <c r="K8" s="1308" t="s">
        <v>1792</v>
      </c>
    </row>
    <row r="9" spans="1:11" s="3" customFormat="1" ht="11.25" customHeight="1">
      <c r="E9" s="470"/>
      <c r="F9" s="470"/>
      <c r="I9" s="256" t="s">
        <v>1958</v>
      </c>
    </row>
    <row r="10" spans="1:11" s="3" customFormat="1" ht="11.25" customHeight="1">
      <c r="D10" s="470"/>
      <c r="E10" s="470"/>
      <c r="F10" s="470"/>
      <c r="G10" s="256"/>
      <c r="H10" s="256"/>
      <c r="I10" s="256" t="s">
        <v>1963</v>
      </c>
    </row>
    <row r="11" spans="1:11" s="3" customFormat="1" ht="11.25" customHeight="1">
      <c r="D11" s="470"/>
      <c r="E11" s="470"/>
      <c r="F11" s="470"/>
      <c r="G11" s="256"/>
      <c r="H11" s="256" t="s">
        <v>1960</v>
      </c>
      <c r="I11" s="256" t="s">
        <v>1962</v>
      </c>
      <c r="J11" s="256"/>
      <c r="K11" s="256" t="s">
        <v>1964</v>
      </c>
    </row>
    <row r="12" spans="1:11" s="3" customFormat="1" ht="11.25" customHeight="1">
      <c r="D12" s="470"/>
      <c r="E12" s="470"/>
      <c r="F12" s="470"/>
      <c r="G12" s="256" t="s">
        <v>1960</v>
      </c>
      <c r="H12" s="256" t="s">
        <v>1969</v>
      </c>
      <c r="I12" s="256" t="s">
        <v>1981</v>
      </c>
      <c r="J12" s="256" t="s">
        <v>1986</v>
      </c>
      <c r="K12" s="256" t="s">
        <v>1957</v>
      </c>
    </row>
    <row r="13" spans="1:11" s="3" customFormat="1" ht="11.25" customHeight="1">
      <c r="D13" s="256" t="s">
        <v>1958</v>
      </c>
      <c r="E13" s="470"/>
      <c r="F13" s="470"/>
      <c r="G13" s="256" t="s">
        <v>1975</v>
      </c>
      <c r="H13" s="256" t="s">
        <v>1968</v>
      </c>
      <c r="I13" s="256" t="s">
        <v>1961</v>
      </c>
      <c r="J13" s="256" t="s">
        <v>1985</v>
      </c>
      <c r="K13" s="256" t="s">
        <v>1956</v>
      </c>
    </row>
    <row r="14" spans="1:11" s="3" customFormat="1" ht="11.25" customHeight="1">
      <c r="D14" s="256" t="s">
        <v>1957</v>
      </c>
      <c r="E14" s="470" t="s">
        <v>542</v>
      </c>
      <c r="F14" s="256" t="s">
        <v>542</v>
      </c>
      <c r="G14" s="256" t="s">
        <v>1974</v>
      </c>
      <c r="H14" s="256" t="s">
        <v>1957</v>
      </c>
      <c r="I14" s="256" t="s">
        <v>1980</v>
      </c>
      <c r="J14" s="256" t="s">
        <v>1984</v>
      </c>
      <c r="K14" s="256" t="s">
        <v>1989</v>
      </c>
    </row>
    <row r="15" spans="1:11" s="3" customFormat="1" ht="11.25" customHeight="1">
      <c r="D15" s="256" t="s">
        <v>1956</v>
      </c>
      <c r="E15" s="256" t="s">
        <v>1971</v>
      </c>
      <c r="F15" s="256" t="s">
        <v>1976</v>
      </c>
      <c r="G15" s="256" t="s">
        <v>1973</v>
      </c>
      <c r="H15" s="256" t="s">
        <v>1959</v>
      </c>
      <c r="I15" s="256" t="s">
        <v>1979</v>
      </c>
      <c r="J15" s="256" t="s">
        <v>1983</v>
      </c>
      <c r="K15" s="256" t="s">
        <v>1988</v>
      </c>
    </row>
    <row r="16" spans="1:11" s="3" customFormat="1" ht="11.25" customHeight="1">
      <c r="B16" s="2066" t="s">
        <v>1994</v>
      </c>
      <c r="C16" s="1934"/>
      <c r="D16" s="256" t="s">
        <v>1955</v>
      </c>
      <c r="E16" s="256" t="s">
        <v>1970</v>
      </c>
      <c r="F16" s="256" t="s">
        <v>1967</v>
      </c>
      <c r="G16" s="256" t="s">
        <v>1972</v>
      </c>
      <c r="H16" s="256" t="s">
        <v>1977</v>
      </c>
      <c r="I16" s="256" t="s">
        <v>1978</v>
      </c>
      <c r="J16" s="256" t="s">
        <v>1982</v>
      </c>
      <c r="K16" s="256" t="s">
        <v>1987</v>
      </c>
    </row>
    <row r="17" spans="2:11" s="3" customFormat="1" ht="11.25" customHeight="1">
      <c r="B17" s="854">
        <v>1</v>
      </c>
      <c r="C17" s="1309" t="s">
        <v>1790</v>
      </c>
      <c r="D17" s="952"/>
      <c r="E17" s="952"/>
      <c r="F17" s="952"/>
      <c r="G17" s="952"/>
      <c r="H17" s="952"/>
      <c r="I17" s="1317"/>
      <c r="J17" s="952"/>
      <c r="K17" s="952"/>
    </row>
    <row r="18" spans="2:11" s="3" customFormat="1" ht="11.25" customHeight="1">
      <c r="B18" s="470">
        <v>2</v>
      </c>
      <c r="C18" s="1319" t="s">
        <v>1793</v>
      </c>
      <c r="D18" s="2"/>
      <c r="E18" s="2"/>
      <c r="F18" s="2"/>
      <c r="G18" s="2"/>
      <c r="H18" s="2"/>
      <c r="I18" s="1316"/>
      <c r="J18" s="2"/>
      <c r="K18" s="2"/>
    </row>
    <row r="19" spans="2:11" s="3" customFormat="1" ht="11.25" customHeight="1">
      <c r="B19" s="470">
        <v>3</v>
      </c>
      <c r="C19" s="1319" t="s">
        <v>1799</v>
      </c>
      <c r="D19" s="2"/>
      <c r="E19" s="2"/>
      <c r="F19" s="2"/>
      <c r="G19" s="2"/>
      <c r="H19" s="2"/>
      <c r="I19" s="1316"/>
      <c r="J19" s="2"/>
      <c r="K19" s="2"/>
    </row>
    <row r="20" spans="2:11" s="3" customFormat="1" ht="11.25" customHeight="1">
      <c r="B20" s="470">
        <v>4</v>
      </c>
      <c r="C20" s="1319" t="s">
        <v>1795</v>
      </c>
      <c r="D20" s="2"/>
      <c r="E20" s="2"/>
      <c r="F20" s="2"/>
      <c r="G20" s="2"/>
      <c r="H20" s="2"/>
      <c r="I20" s="1316"/>
      <c r="J20" s="2"/>
      <c r="K20" s="2"/>
    </row>
    <row r="21" spans="2:11" s="3" customFormat="1" ht="11.25" customHeight="1">
      <c r="B21" s="470">
        <v>5</v>
      </c>
      <c r="C21" s="1319" t="s">
        <v>1796</v>
      </c>
      <c r="D21" s="2"/>
      <c r="E21" s="2"/>
      <c r="F21" s="2"/>
      <c r="G21" s="2"/>
      <c r="H21" s="2"/>
      <c r="I21" s="1316"/>
      <c r="J21" s="2"/>
      <c r="K21" s="2"/>
    </row>
    <row r="22" spans="2:11" s="3" customFormat="1" ht="11.25" customHeight="1">
      <c r="B22" s="470">
        <v>6</v>
      </c>
      <c r="C22" s="1319" t="s">
        <v>1797</v>
      </c>
      <c r="D22" s="2"/>
      <c r="E22" s="2"/>
      <c r="F22" s="2"/>
      <c r="G22" s="2"/>
      <c r="H22" s="2"/>
      <c r="I22" s="1316"/>
      <c r="J22" s="2"/>
      <c r="K22" s="2"/>
    </row>
    <row r="23" spans="2:11" s="3" customFormat="1" ht="11.25" customHeight="1">
      <c r="B23" s="145">
        <v>7</v>
      </c>
      <c r="C23" s="255" t="s">
        <v>1798</v>
      </c>
      <c r="D23" s="2"/>
      <c r="E23" s="2"/>
      <c r="F23" s="2"/>
      <c r="G23" s="2"/>
      <c r="H23" s="2"/>
      <c r="I23" s="1316"/>
      <c r="J23" s="2"/>
      <c r="K23" s="2"/>
    </row>
    <row r="24" spans="2:11" s="3" customFormat="1" ht="11.25" customHeight="1">
      <c r="B24" s="145">
        <v>8</v>
      </c>
      <c r="C24" s="1319" t="s">
        <v>1793</v>
      </c>
      <c r="D24" s="2"/>
      <c r="E24" s="2"/>
      <c r="F24" s="2"/>
      <c r="G24" s="2"/>
      <c r="H24" s="2"/>
      <c r="I24" s="1316"/>
      <c r="J24" s="2"/>
      <c r="K24" s="2"/>
    </row>
    <row r="25" spans="2:11" s="3" customFormat="1" ht="11.25" customHeight="1">
      <c r="B25" s="145">
        <v>9</v>
      </c>
      <c r="C25" s="1319" t="s">
        <v>1794</v>
      </c>
      <c r="D25" s="2"/>
      <c r="E25" s="2"/>
      <c r="F25" s="2"/>
      <c r="G25" s="2"/>
      <c r="H25" s="2"/>
      <c r="I25" s="1316"/>
      <c r="J25" s="2"/>
      <c r="K25" s="2"/>
    </row>
    <row r="26" spans="2:11" s="3" customFormat="1" ht="11.25" customHeight="1">
      <c r="B26" s="145">
        <v>10</v>
      </c>
      <c r="C26" s="1319" t="s">
        <v>1795</v>
      </c>
      <c r="D26" s="2"/>
      <c r="E26" s="2"/>
      <c r="F26" s="2"/>
      <c r="G26" s="2"/>
      <c r="H26" s="2"/>
      <c r="I26" s="1316"/>
      <c r="J26" s="2"/>
      <c r="K26" s="2"/>
    </row>
    <row r="27" spans="2:11" s="3" customFormat="1" ht="11.25" customHeight="1">
      <c r="B27" s="145">
        <v>11</v>
      </c>
      <c r="C27" s="1319" t="s">
        <v>1796</v>
      </c>
      <c r="D27" s="2"/>
      <c r="E27" s="2"/>
      <c r="F27" s="2"/>
      <c r="G27" s="2"/>
      <c r="H27" s="2"/>
      <c r="I27" s="1316"/>
      <c r="J27" s="2"/>
      <c r="K27" s="2"/>
    </row>
    <row r="28" spans="2:11" s="3" customFormat="1" ht="11.25" customHeight="1">
      <c r="B28" s="145">
        <v>12</v>
      </c>
      <c r="C28" s="1319" t="s">
        <v>1797</v>
      </c>
      <c r="D28" s="2"/>
      <c r="E28" s="2"/>
      <c r="F28" s="2"/>
      <c r="G28" s="2"/>
      <c r="H28" s="2"/>
      <c r="I28" s="1316"/>
      <c r="J28" s="2"/>
      <c r="K28" s="2"/>
    </row>
    <row r="29" spans="2:11" s="3" customFormat="1" ht="11.25" customHeight="1">
      <c r="B29" s="145">
        <v>13</v>
      </c>
      <c r="C29" s="2" t="s">
        <v>1788</v>
      </c>
      <c r="D29" s="1357">
        <v>4375.7083499999999</v>
      </c>
      <c r="E29" s="1357">
        <v>1415.0126499999999</v>
      </c>
      <c r="F29" s="1357">
        <v>2960.6956999999998</v>
      </c>
      <c r="G29" s="1364"/>
      <c r="H29" s="1364"/>
      <c r="I29" s="1365"/>
      <c r="J29" s="1357">
        <v>1415.0126499999999</v>
      </c>
      <c r="K29" s="1357"/>
    </row>
    <row r="30" spans="2:11" s="3" customFormat="1" ht="11.25" customHeight="1">
      <c r="B30" s="145">
        <v>14</v>
      </c>
      <c r="C30" s="1319" t="s">
        <v>1793</v>
      </c>
      <c r="D30" s="1357"/>
      <c r="E30" s="1357"/>
      <c r="F30" s="1357"/>
      <c r="G30" s="1364"/>
      <c r="H30" s="1364"/>
      <c r="I30" s="1365"/>
      <c r="J30" s="1357"/>
      <c r="K30" s="1357"/>
    </row>
    <row r="31" spans="2:11" s="3" customFormat="1" ht="11.25" customHeight="1">
      <c r="B31" s="145">
        <v>15</v>
      </c>
      <c r="C31" s="1319" t="s">
        <v>1799</v>
      </c>
      <c r="D31" s="1357">
        <v>4375.7083499999999</v>
      </c>
      <c r="E31" s="1357">
        <v>1415.0126499999999</v>
      </c>
      <c r="F31" s="1357">
        <v>2960.6956999999998</v>
      </c>
      <c r="G31" s="1364"/>
      <c r="H31" s="1364"/>
      <c r="I31" s="1365"/>
      <c r="J31" s="1357">
        <v>1415.0126499999999</v>
      </c>
      <c r="K31" s="1357"/>
    </row>
    <row r="32" spans="2:11" s="3" customFormat="1" ht="11.25" customHeight="1">
      <c r="B32" s="145">
        <v>16</v>
      </c>
      <c r="C32" s="1319" t="s">
        <v>1795</v>
      </c>
      <c r="D32" s="1357"/>
      <c r="E32" s="1357"/>
      <c r="F32" s="1357"/>
      <c r="G32" s="1364"/>
      <c r="H32" s="1364"/>
      <c r="I32" s="1365"/>
      <c r="J32" s="1357"/>
      <c r="K32" s="1357"/>
    </row>
    <row r="33" spans="2:11" s="3" customFormat="1" ht="11.25" customHeight="1">
      <c r="B33" s="145">
        <v>17</v>
      </c>
      <c r="C33" s="1319" t="s">
        <v>1796</v>
      </c>
      <c r="D33" s="1357"/>
      <c r="E33" s="1357"/>
      <c r="F33" s="1357"/>
      <c r="G33" s="1364"/>
      <c r="H33" s="1364"/>
      <c r="I33" s="1365"/>
      <c r="J33" s="1357"/>
      <c r="K33" s="1357"/>
    </row>
    <row r="34" spans="2:11" s="3" customFormat="1" ht="11.25" customHeight="1">
      <c r="B34" s="145">
        <v>18</v>
      </c>
      <c r="C34" s="1319" t="s">
        <v>1797</v>
      </c>
      <c r="D34" s="1357"/>
      <c r="E34" s="1357"/>
      <c r="F34" s="1357"/>
      <c r="G34" s="1364"/>
      <c r="H34" s="1364"/>
      <c r="I34" s="1365"/>
      <c r="J34" s="1357"/>
      <c r="K34" s="1357"/>
    </row>
    <row r="35" spans="2:11" s="3" customFormat="1" ht="11.25" customHeight="1">
      <c r="B35" s="145">
        <v>19</v>
      </c>
      <c r="C35" s="228" t="s">
        <v>1787</v>
      </c>
      <c r="D35" s="1357">
        <v>24683.536249999997</v>
      </c>
      <c r="E35" s="1357">
        <v>7991.9127499999995</v>
      </c>
      <c r="F35" s="1357">
        <v>16691.623500000002</v>
      </c>
      <c r="G35" s="1364"/>
      <c r="H35" s="1364"/>
      <c r="I35" s="1365"/>
      <c r="J35" s="1357">
        <v>7991.9127499999995</v>
      </c>
      <c r="K35" s="1357"/>
    </row>
    <row r="36" spans="2:11" s="3" customFormat="1" ht="11.25" customHeight="1">
      <c r="B36" s="145">
        <v>20</v>
      </c>
      <c r="C36" s="1319" t="s">
        <v>1793</v>
      </c>
      <c r="D36" s="1357"/>
      <c r="E36" s="1357"/>
      <c r="F36" s="1357"/>
      <c r="G36" s="1364"/>
      <c r="H36" s="1364"/>
      <c r="I36" s="1365"/>
      <c r="J36" s="1357"/>
      <c r="K36" s="1357"/>
    </row>
    <row r="37" spans="2:11" s="3" customFormat="1" ht="11.25" customHeight="1">
      <c r="B37" s="145">
        <v>21</v>
      </c>
      <c r="C37" s="1319" t="s">
        <v>1799</v>
      </c>
      <c r="D37" s="1357">
        <v>24683.536249999997</v>
      </c>
      <c r="E37" s="1357">
        <v>7991.9127499999995</v>
      </c>
      <c r="F37" s="1357">
        <v>16691.623500000002</v>
      </c>
      <c r="G37" s="1364"/>
      <c r="H37" s="1364"/>
      <c r="I37" s="1365"/>
      <c r="J37" s="1357">
        <v>7991.9127499999995</v>
      </c>
      <c r="K37" s="1357"/>
    </row>
    <row r="38" spans="2:11" s="3" customFormat="1" ht="11.25" customHeight="1">
      <c r="B38" s="145">
        <v>22</v>
      </c>
      <c r="C38" s="1319" t="s">
        <v>1795</v>
      </c>
      <c r="D38" s="1357"/>
      <c r="E38" s="1357"/>
      <c r="F38" s="1357"/>
      <c r="G38" s="1364"/>
      <c r="H38" s="1364"/>
      <c r="I38" s="1365"/>
      <c r="J38" s="1357"/>
      <c r="K38" s="1357"/>
    </row>
    <row r="39" spans="2:11" s="3" customFormat="1" ht="11.25" customHeight="1">
      <c r="B39" s="145">
        <v>23</v>
      </c>
      <c r="C39" s="1319" t="s">
        <v>1796</v>
      </c>
      <c r="D39" s="1357"/>
      <c r="E39" s="1357"/>
      <c r="F39" s="1357"/>
      <c r="G39" s="1364"/>
      <c r="H39" s="1364"/>
      <c r="I39" s="1365"/>
      <c r="J39" s="1357"/>
      <c r="K39" s="1357"/>
    </row>
    <row r="40" spans="2:11" s="3" customFormat="1" ht="11.25" customHeight="1">
      <c r="B40" s="145">
        <v>24</v>
      </c>
      <c r="C40" s="1319" t="s">
        <v>1797</v>
      </c>
      <c r="D40" s="1357"/>
      <c r="E40" s="1357"/>
      <c r="F40" s="1357"/>
      <c r="G40" s="1364"/>
      <c r="H40" s="1364"/>
      <c r="I40" s="1365"/>
      <c r="J40" s="1357"/>
      <c r="K40" s="1357"/>
    </row>
    <row r="41" spans="2:11" s="3" customFormat="1" ht="11.25" customHeight="1">
      <c r="B41" s="559">
        <v>25</v>
      </c>
      <c r="C41" s="1318" t="s">
        <v>1800</v>
      </c>
      <c r="D41" s="1363">
        <v>29059.244599999998</v>
      </c>
      <c r="E41" s="1363">
        <v>9406.9254000000001</v>
      </c>
      <c r="F41" s="1363">
        <v>19652.319200000002</v>
      </c>
      <c r="G41" s="1366"/>
      <c r="H41" s="1366"/>
      <c r="I41" s="1367"/>
      <c r="J41" s="1363">
        <v>9406.9254000000001</v>
      </c>
      <c r="K41" s="1363"/>
    </row>
    <row r="42" spans="2:11">
      <c r="B42" s="540"/>
    </row>
    <row r="43" spans="2:11">
      <c r="B43" s="540"/>
    </row>
  </sheetData>
  <mergeCells count="2">
    <mergeCell ref="B3:H3"/>
    <mergeCell ref="B16:C16"/>
  </mergeCells>
  <hyperlinks>
    <hyperlink ref="B3" location="Contents!A1" display="Back to index page" xr:uid="{FC68E5C8-41EB-4726-9C8C-115E49445CAE}"/>
    <hyperlink ref="B3:H3" location="CONTENTS!A1" display="Back to contents page" xr:uid="{4FFD11E9-A41B-4C80-9B5B-EA2899558749}"/>
  </hyperlinks>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58E4-0837-4106-99F5-940A27B909A6}">
  <sheetPr codeName="Sheet36"/>
  <dimension ref="A1:I26"/>
  <sheetViews>
    <sheetView showGridLines="0" showRowColHeaders="0" workbookViewId="0"/>
  </sheetViews>
  <sheetFormatPr baseColWidth="10" defaultColWidth="11.42578125" defaultRowHeight="15"/>
  <cols>
    <col min="1" max="1" width="2.7109375" customWidth="1"/>
    <col min="2" max="2" width="4.85546875" customWidth="1"/>
    <col min="3" max="3" width="0.7109375" customWidth="1"/>
    <col min="4" max="4" width="71.140625" customWidth="1"/>
    <col min="5" max="5" width="35.85546875" customWidth="1"/>
  </cols>
  <sheetData>
    <row r="1" spans="1:9" ht="11.25" customHeight="1"/>
    <row r="2" spans="1:9" ht="5.25" customHeight="1"/>
    <row r="3" spans="1:9" ht="12.75" customHeight="1">
      <c r="B3" s="1840" t="s">
        <v>269</v>
      </c>
      <c r="C3" s="1840"/>
      <c r="D3" s="1840"/>
      <c r="E3" s="1840"/>
      <c r="F3" s="1840"/>
      <c r="G3" s="1840"/>
      <c r="H3" s="1840"/>
      <c r="I3" s="1840"/>
    </row>
    <row r="4" spans="1:9" ht="5.25" customHeight="1"/>
    <row r="5" spans="1:9" s="6" customFormat="1" ht="15.75" customHeight="1">
      <c r="A5" s="13"/>
      <c r="B5" s="1815" t="s">
        <v>1830</v>
      </c>
      <c r="C5" s="14"/>
      <c r="D5"/>
    </row>
    <row r="6" spans="1:9" s="75" customFormat="1" ht="11.25" customHeight="1"/>
    <row r="7" spans="1:9" s="3" customFormat="1" ht="11.25" customHeight="1"/>
    <row r="8" spans="1:9" s="3" customFormat="1" ht="11.25" customHeight="1">
      <c r="B8" s="1386" t="s">
        <v>28</v>
      </c>
      <c r="C8" s="816"/>
      <c r="D8" s="816"/>
      <c r="E8" s="1308" t="s">
        <v>522</v>
      </c>
    </row>
    <row r="9" spans="1:9" s="3" customFormat="1" ht="11.25" customHeight="1">
      <c r="E9" s="256" t="s">
        <v>1966</v>
      </c>
    </row>
    <row r="10" spans="1:9" s="3" customFormat="1" ht="11.25" customHeight="1">
      <c r="B10" s="2067"/>
      <c r="C10" s="1920"/>
      <c r="D10" s="1920"/>
      <c r="E10" s="256" t="s">
        <v>1965</v>
      </c>
    </row>
    <row r="11" spans="1:9" s="3" customFormat="1" ht="11.25" customHeight="1">
      <c r="B11" s="1314"/>
      <c r="C11" s="1314"/>
      <c r="D11" s="1321" t="s">
        <v>1818</v>
      </c>
      <c r="E11" s="1321"/>
    </row>
    <row r="12" spans="1:9" s="3" customFormat="1" ht="11.25" customHeight="1">
      <c r="B12" s="470">
        <v>1</v>
      </c>
      <c r="C12" s="470"/>
      <c r="D12" s="228" t="s">
        <v>1819</v>
      </c>
      <c r="E12" s="2">
        <v>7</v>
      </c>
    </row>
    <row r="13" spans="1:9" s="3" customFormat="1" ht="11.25" customHeight="1">
      <c r="B13" s="470">
        <v>2</v>
      </c>
      <c r="C13" s="470"/>
      <c r="D13" s="228" t="s">
        <v>1820</v>
      </c>
      <c r="E13" s="2">
        <v>1</v>
      </c>
    </row>
    <row r="14" spans="1:9" s="3" customFormat="1" ht="11.25" customHeight="1">
      <c r="B14" s="470">
        <v>3</v>
      </c>
      <c r="C14" s="470"/>
      <c r="D14" s="228" t="s">
        <v>1821</v>
      </c>
      <c r="E14" s="2"/>
    </row>
    <row r="15" spans="1:9" s="3" customFormat="1" ht="11.25" customHeight="1">
      <c r="B15" s="470">
        <v>4</v>
      </c>
      <c r="C15" s="470"/>
      <c r="D15" s="228" t="s">
        <v>1822</v>
      </c>
      <c r="E15" s="2"/>
    </row>
    <row r="16" spans="1:9" s="3" customFormat="1" ht="11.25" customHeight="1">
      <c r="B16" s="470">
        <v>5</v>
      </c>
      <c r="C16" s="470"/>
      <c r="D16" s="228" t="s">
        <v>1823</v>
      </c>
      <c r="E16" s="2"/>
    </row>
    <row r="17" spans="2:5" s="3" customFormat="1" ht="11.25" customHeight="1">
      <c r="B17" s="470">
        <v>6</v>
      </c>
      <c r="C17" s="470"/>
      <c r="D17" s="228" t="s">
        <v>1824</v>
      </c>
      <c r="E17" s="2"/>
    </row>
    <row r="18" spans="2:5" s="3" customFormat="1" ht="11.25" customHeight="1">
      <c r="B18" s="470">
        <v>7</v>
      </c>
      <c r="C18" s="470"/>
      <c r="D18" s="228" t="s">
        <v>1825</v>
      </c>
      <c r="E18" s="2"/>
    </row>
    <row r="19" spans="2:5" s="3" customFormat="1" ht="11.25" customHeight="1">
      <c r="B19" s="470">
        <v>8</v>
      </c>
      <c r="C19" s="470"/>
      <c r="D19" s="228" t="s">
        <v>1826</v>
      </c>
      <c r="E19" s="2"/>
    </row>
    <row r="20" spans="2:5" s="3" customFormat="1" ht="11.25" customHeight="1">
      <c r="B20" s="470">
        <v>9</v>
      </c>
      <c r="C20" s="470"/>
      <c r="D20" s="228" t="s">
        <v>1827</v>
      </c>
      <c r="E20" s="2"/>
    </row>
    <row r="21" spans="2:5" s="3" customFormat="1" ht="11.25" customHeight="1">
      <c r="B21" s="470">
        <v>10</v>
      </c>
      <c r="C21" s="470"/>
      <c r="D21" s="228" t="s">
        <v>1828</v>
      </c>
      <c r="E21" s="2"/>
    </row>
    <row r="22" spans="2:5" s="3" customFormat="1" ht="11.25" customHeight="1">
      <c r="B22" s="720">
        <v>11</v>
      </c>
      <c r="C22" s="720"/>
      <c r="D22" s="695" t="s">
        <v>1829</v>
      </c>
      <c r="E22" s="1307"/>
    </row>
    <row r="23" spans="2:5" s="3" customFormat="1" ht="11.25" customHeight="1"/>
    <row r="24" spans="2:5" s="75" customFormat="1" ht="11.25" customHeight="1"/>
    <row r="25" spans="2:5" s="75" customFormat="1" ht="11.25" customHeight="1"/>
    <row r="26" spans="2:5" s="75" customFormat="1" ht="11.25" customHeight="1"/>
  </sheetData>
  <mergeCells count="2">
    <mergeCell ref="B3:I3"/>
    <mergeCell ref="B10:D10"/>
  </mergeCells>
  <hyperlinks>
    <hyperlink ref="B3" location="Contents!A1" display="Back to index page" xr:uid="{254C501A-6FCA-4A96-A65E-1B25FAE8D39F}"/>
    <hyperlink ref="B3:I3" location="CONTENTS!A1" display="Back to contents page" xr:uid="{8D98679C-DCB6-4389-9EDE-D10AABF46F28}"/>
  </hyperlinks>
  <pageMargins left="0.7" right="0.7" top="0.75" bottom="0.75"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D460-747E-43A8-AEBA-D4041DB34577}">
  <sheetPr codeName="Sheet37"/>
  <dimension ref="A1:N19"/>
  <sheetViews>
    <sheetView showGridLines="0" showRowColHeaders="0" workbookViewId="0"/>
  </sheetViews>
  <sheetFormatPr baseColWidth="10" defaultColWidth="11.42578125" defaultRowHeight="15"/>
  <cols>
    <col min="1" max="1" width="2.7109375" customWidth="1"/>
    <col min="2" max="2" width="4.85546875" customWidth="1"/>
    <col min="3" max="3" width="31" customWidth="1"/>
    <col min="4" max="6" width="16.42578125" customWidth="1"/>
    <col min="7" max="7" width="0.7109375" customWidth="1"/>
    <col min="8" max="14" width="16.42578125" customWidth="1"/>
  </cols>
  <sheetData>
    <row r="1" spans="1:14" ht="11.25" customHeight="1"/>
    <row r="2" spans="1:14" ht="5.25" customHeight="1"/>
    <row r="3" spans="1:14" ht="12.75" customHeight="1">
      <c r="B3" s="1840" t="s">
        <v>269</v>
      </c>
      <c r="C3" s="1840"/>
      <c r="D3" s="1840"/>
      <c r="E3" s="1840"/>
      <c r="F3" s="1840"/>
      <c r="G3" s="1840"/>
      <c r="H3" s="1840"/>
      <c r="I3" s="1840"/>
      <c r="J3" s="1840"/>
    </row>
    <row r="4" spans="1:14" ht="5.25" customHeight="1"/>
    <row r="5" spans="1:14" s="6" customFormat="1" ht="15.75" customHeight="1">
      <c r="A5" s="13"/>
      <c r="B5" s="1815" t="s">
        <v>2057</v>
      </c>
    </row>
    <row r="6" spans="1:14" ht="11.25" customHeight="1"/>
    <row r="7" spans="1:14" s="3" customFormat="1" ht="11.25" customHeight="1"/>
    <row r="8" spans="1:14" s="3" customFormat="1" ht="11.25" customHeight="1">
      <c r="B8" s="1386" t="s">
        <v>28</v>
      </c>
      <c r="C8" s="816"/>
      <c r="D8" s="1308" t="s">
        <v>391</v>
      </c>
      <c r="E8" s="1308" t="s">
        <v>392</v>
      </c>
      <c r="F8" s="1308" t="s">
        <v>393</v>
      </c>
      <c r="G8" s="1292"/>
      <c r="H8" s="1308" t="s">
        <v>523</v>
      </c>
      <c r="I8" s="1308" t="s">
        <v>524</v>
      </c>
      <c r="J8" s="1308" t="s">
        <v>525</v>
      </c>
      <c r="K8" s="1308" t="s">
        <v>526</v>
      </c>
      <c r="L8" s="1308" t="s">
        <v>527</v>
      </c>
      <c r="M8" s="1308" t="s">
        <v>560</v>
      </c>
      <c r="N8" s="1308" t="s">
        <v>561</v>
      </c>
    </row>
    <row r="9" spans="1:14" s="3" customFormat="1" ht="11.25" customHeight="1">
      <c r="D9" s="2068" t="s">
        <v>1838</v>
      </c>
      <c r="E9" s="2068"/>
      <c r="F9" s="2068"/>
      <c r="G9" s="1396"/>
      <c r="H9" s="2068" t="s">
        <v>1839</v>
      </c>
      <c r="I9" s="2068"/>
      <c r="J9" s="2068"/>
      <c r="K9" s="2068"/>
      <c r="L9" s="2068"/>
      <c r="M9" s="2068"/>
      <c r="N9" s="1370"/>
    </row>
    <row r="10" spans="1:14" s="3" customFormat="1" ht="11.25" customHeight="1">
      <c r="D10" s="1324" t="s">
        <v>1949</v>
      </c>
      <c r="E10" s="1324" t="s">
        <v>1951</v>
      </c>
      <c r="F10" s="1324"/>
      <c r="G10" s="1324"/>
      <c r="H10" s="1324"/>
      <c r="I10" s="1324"/>
      <c r="J10" s="1324"/>
      <c r="K10" s="1324"/>
      <c r="L10" s="1324" t="s">
        <v>1991</v>
      </c>
      <c r="M10" s="1324"/>
      <c r="N10" s="1324"/>
    </row>
    <row r="11" spans="1:14" s="3" customFormat="1" ht="11.25" customHeight="1">
      <c r="B11" s="1311" t="s">
        <v>1994</v>
      </c>
      <c r="D11" s="1324" t="s">
        <v>1950</v>
      </c>
      <c r="E11" s="1324" t="s">
        <v>1950</v>
      </c>
      <c r="F11" s="1324" t="s">
        <v>1840</v>
      </c>
      <c r="G11" s="1324"/>
      <c r="H11" s="1324" t="s">
        <v>1841</v>
      </c>
      <c r="I11" s="1324" t="s">
        <v>1587</v>
      </c>
      <c r="J11" s="1324" t="s">
        <v>1590</v>
      </c>
      <c r="K11" s="1324" t="s">
        <v>1842</v>
      </c>
      <c r="L11" s="1324" t="s">
        <v>1990</v>
      </c>
      <c r="M11" s="1324" t="s">
        <v>1843</v>
      </c>
      <c r="N11" s="1324" t="s">
        <v>1002</v>
      </c>
    </row>
    <row r="12" spans="1:14" s="3" customFormat="1" ht="11.25" customHeight="1">
      <c r="B12" s="854">
        <v>1</v>
      </c>
      <c r="C12" s="837" t="s">
        <v>1831</v>
      </c>
      <c r="D12" s="1371"/>
      <c r="E12" s="1371"/>
      <c r="F12" s="1371"/>
      <c r="G12" s="1371"/>
      <c r="H12" s="1371"/>
      <c r="I12" s="1371"/>
      <c r="J12" s="1371"/>
      <c r="K12" s="1371"/>
      <c r="L12" s="1371"/>
      <c r="M12" s="1371"/>
      <c r="N12" s="1368">
        <v>271</v>
      </c>
    </row>
    <row r="13" spans="1:14" s="3" customFormat="1" ht="11.25" customHeight="1">
      <c r="B13" s="470">
        <v>2</v>
      </c>
      <c r="C13" s="1443" t="s">
        <v>1832</v>
      </c>
      <c r="D13" s="1397">
        <v>11</v>
      </c>
      <c r="E13" s="1397"/>
      <c r="F13" s="1397">
        <v>11</v>
      </c>
      <c r="G13" s="1397"/>
      <c r="H13" s="1398"/>
      <c r="I13" s="1398"/>
      <c r="J13" s="1398"/>
      <c r="K13" s="1398"/>
      <c r="L13" s="1398"/>
      <c r="M13" s="1398"/>
      <c r="N13" s="1399"/>
    </row>
    <row r="14" spans="1:14" s="3" customFormat="1" ht="11.25" customHeight="1">
      <c r="B14" s="470">
        <v>3</v>
      </c>
      <c r="C14" s="1443" t="s">
        <v>1833</v>
      </c>
      <c r="D14" s="1398"/>
      <c r="E14" s="1398"/>
      <c r="F14" s="1398"/>
      <c r="G14" s="1398"/>
      <c r="H14" s="1400">
        <v>1</v>
      </c>
      <c r="I14" s="1400">
        <v>4</v>
      </c>
      <c r="J14" s="1400"/>
      <c r="K14" s="1400">
        <v>5</v>
      </c>
      <c r="L14" s="1400">
        <v>3</v>
      </c>
      <c r="M14" s="1400"/>
      <c r="N14" s="1399"/>
    </row>
    <row r="15" spans="1:14" s="3" customFormat="1" ht="11.25" customHeight="1">
      <c r="B15" s="470">
        <v>4</v>
      </c>
      <c r="C15" s="1443" t="s">
        <v>1834</v>
      </c>
      <c r="D15" s="1398"/>
      <c r="E15" s="1398"/>
      <c r="F15" s="1398"/>
      <c r="G15" s="1398"/>
      <c r="H15" s="1400">
        <v>29</v>
      </c>
      <c r="I15" s="1400">
        <v>116</v>
      </c>
      <c r="J15" s="1400">
        <v>15</v>
      </c>
      <c r="K15" s="1400">
        <v>21</v>
      </c>
      <c r="L15" s="1400">
        <v>55</v>
      </c>
      <c r="M15" s="1400">
        <v>11</v>
      </c>
      <c r="N15" s="1399"/>
    </row>
    <row r="16" spans="1:14" s="3" customFormat="1" ht="11.25" customHeight="1">
      <c r="B16" s="470">
        <v>5</v>
      </c>
      <c r="C16" s="228" t="s">
        <v>1835</v>
      </c>
      <c r="D16" s="1369">
        <v>5363</v>
      </c>
      <c r="E16" s="1369"/>
      <c r="F16" s="1369">
        <v>5363</v>
      </c>
      <c r="G16" s="1369"/>
      <c r="H16" s="1369">
        <v>177728.30910715915</v>
      </c>
      <c r="I16" s="1369">
        <v>360020.63608937128</v>
      </c>
      <c r="J16" s="1369">
        <v>28453.959059869954</v>
      </c>
      <c r="K16" s="1369">
        <v>96774.99685529682</v>
      </c>
      <c r="L16" s="1369">
        <v>118787.38169092352</v>
      </c>
      <c r="M16" s="1369">
        <v>22433</v>
      </c>
      <c r="N16" s="1372"/>
    </row>
    <row r="17" spans="2:14" s="3" customFormat="1" ht="11.25" customHeight="1">
      <c r="B17" s="470">
        <v>6</v>
      </c>
      <c r="C17" s="1443" t="s">
        <v>1836</v>
      </c>
      <c r="D17" s="1397"/>
      <c r="E17" s="1397"/>
      <c r="F17" s="1397"/>
      <c r="G17" s="1397"/>
      <c r="H17" s="1397">
        <v>58547.615544668617</v>
      </c>
      <c r="I17" s="1397">
        <v>75797.184010987417</v>
      </c>
      <c r="J17" s="1397">
        <v>5004.7268705820015</v>
      </c>
      <c r="K17" s="1397">
        <v>16526.930625296838</v>
      </c>
      <c r="L17" s="1397">
        <v>1478.9998193767999</v>
      </c>
      <c r="M17" s="1397">
        <v>2188</v>
      </c>
      <c r="N17" s="1399"/>
    </row>
    <row r="18" spans="2:14" s="3" customFormat="1" ht="11.25" customHeight="1">
      <c r="B18" s="720">
        <v>7</v>
      </c>
      <c r="C18" s="1444" t="s">
        <v>1837</v>
      </c>
      <c r="D18" s="1401">
        <v>5363</v>
      </c>
      <c r="E18" s="1401"/>
      <c r="F18" s="1401">
        <v>5363</v>
      </c>
      <c r="G18" s="1401"/>
      <c r="H18" s="1401">
        <v>119180.6935624905</v>
      </c>
      <c r="I18" s="1401">
        <v>284223.45207838377</v>
      </c>
      <c r="J18" s="1401">
        <v>23449.232189287952</v>
      </c>
      <c r="K18" s="1401">
        <v>80248.066229999982</v>
      </c>
      <c r="L18" s="1401">
        <v>117308.38187154671</v>
      </c>
      <c r="M18" s="1401">
        <v>20245</v>
      </c>
      <c r="N18" s="1402"/>
    </row>
    <row r="19" spans="2:14" s="3" customFormat="1" ht="11.25" customHeight="1"/>
  </sheetData>
  <mergeCells count="3">
    <mergeCell ref="D9:F9"/>
    <mergeCell ref="H9:M9"/>
    <mergeCell ref="B3:J3"/>
  </mergeCells>
  <hyperlinks>
    <hyperlink ref="B3" location="Contents!A1" display="Back to index page" xr:uid="{F45CAAA0-2948-4A02-9C53-20C0C6407571}"/>
    <hyperlink ref="B3:J3" location="CONTENTS!A1" display="Back to contents page" xr:uid="{2EFDF499-99BD-47CC-A9D0-EBFD093C0546}"/>
  </hyperlinks>
  <pageMargins left="0.7" right="0.7" top="0.75" bottom="0.75" header="0.3" footer="0.3"/>
  <pageSetup paperSize="9" orientation="portrait"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6042-3629-4AD5-BA9F-43BFAAFB1841}">
  <sheetPr codeName="Sheet31">
    <tabColor rgb="FF007272"/>
  </sheetPr>
  <dimension ref="B2:L25"/>
  <sheetViews>
    <sheetView showGridLines="0" showRowColHeaders="0" zoomScaleNormal="100" zoomScalePageLayoutView="64" workbookViewId="0"/>
  </sheetViews>
  <sheetFormatPr baseColWidth="10" defaultColWidth="9.140625" defaultRowHeight="11.25"/>
  <cols>
    <col min="1" max="1" width="2.7109375" style="3" customWidth="1"/>
    <col min="2" max="2" width="4.85546875" style="3" customWidth="1"/>
    <col min="3" max="3" width="43.85546875" style="3" customWidth="1"/>
    <col min="4" max="7" width="15.85546875" style="3" customWidth="1"/>
    <col min="8" max="8" width="3.7109375" style="3" customWidth="1"/>
    <col min="9" max="9" width="6" style="3" customWidth="1"/>
    <col min="10" max="10" width="9.140625" style="3"/>
    <col min="11" max="11" width="13.140625" style="451" customWidth="1"/>
    <col min="12" max="12" width="52.42578125" style="3" customWidth="1"/>
    <col min="13" max="16384" width="9.140625" style="3"/>
  </cols>
  <sheetData>
    <row r="2" spans="2:12" ht="5.25" customHeight="1">
      <c r="L2" s="452"/>
    </row>
    <row r="3" spans="2:12" ht="12.75">
      <c r="B3" s="1840" t="s">
        <v>269</v>
      </c>
      <c r="C3" s="1840"/>
      <c r="D3" s="1840"/>
      <c r="E3" s="1840"/>
      <c r="F3" s="1840"/>
      <c r="G3" s="1840"/>
      <c r="H3" s="1840"/>
      <c r="I3" s="1840"/>
      <c r="L3" s="452"/>
    </row>
    <row r="4" spans="2:12" ht="5.25" customHeight="1">
      <c r="B4" s="200"/>
      <c r="C4" s="328"/>
      <c r="D4" s="328"/>
      <c r="E4" s="328"/>
      <c r="F4" s="328"/>
      <c r="G4" s="328"/>
      <c r="H4" s="328"/>
      <c r="I4" s="328"/>
      <c r="J4" s="328"/>
    </row>
    <row r="5" spans="2:12" s="388" customFormat="1" ht="15.75" customHeight="1">
      <c r="B5" s="1816" t="s">
        <v>1592</v>
      </c>
    </row>
    <row r="6" spans="2:12" s="388" customFormat="1" ht="12.75" customHeight="1">
      <c r="B6" s="14"/>
      <c r="J6" s="387"/>
      <c r="K6" s="387"/>
      <c r="L6" s="387"/>
    </row>
    <row r="7" spans="2:12" s="320" customFormat="1" ht="115.5" customHeight="1">
      <c r="B7" s="1864" t="s">
        <v>2278</v>
      </c>
      <c r="C7" s="1864"/>
      <c r="D7" s="1864"/>
      <c r="E7" s="1864"/>
      <c r="F7" s="1864"/>
      <c r="G7" s="1864"/>
      <c r="J7" s="405"/>
    </row>
    <row r="8" spans="2:12" s="320" customFormat="1" ht="11.25" customHeight="1">
      <c r="B8" s="327"/>
      <c r="C8" s="327"/>
      <c r="D8" s="327"/>
      <c r="E8" s="327"/>
      <c r="F8" s="327"/>
      <c r="G8" s="327"/>
      <c r="J8" s="405"/>
    </row>
    <row r="9" spans="2:12" s="320" customFormat="1" ht="11.25" customHeight="1">
      <c r="B9" s="3"/>
    </row>
    <row r="10" spans="2:12" ht="11.25" customHeight="1">
      <c r="D10" s="1791" t="s">
        <v>522</v>
      </c>
      <c r="E10" s="1791" t="s">
        <v>392</v>
      </c>
      <c r="F10" s="1791" t="s">
        <v>393</v>
      </c>
      <c r="G10" s="1791" t="s">
        <v>523</v>
      </c>
      <c r="K10" s="803"/>
    </row>
    <row r="11" spans="2:12" ht="11.25" customHeight="1">
      <c r="B11" s="451"/>
      <c r="C11" s="451"/>
      <c r="D11" s="2071" t="s">
        <v>1594</v>
      </c>
      <c r="E11" s="2071"/>
      <c r="F11" s="2072" t="s">
        <v>1595</v>
      </c>
      <c r="G11" s="2072"/>
    </row>
    <row r="12" spans="2:12" ht="11.25" customHeight="1">
      <c r="B12" s="2073" t="s">
        <v>274</v>
      </c>
      <c r="C12" s="2073"/>
      <c r="D12" s="707" t="s">
        <v>2104</v>
      </c>
      <c r="E12" s="707" t="s">
        <v>28</v>
      </c>
      <c r="F12" s="707" t="s">
        <v>2104</v>
      </c>
      <c r="G12" s="707" t="s">
        <v>28</v>
      </c>
    </row>
    <row r="13" spans="2:12" ht="15" customHeight="1">
      <c r="B13" s="2069" t="s">
        <v>1593</v>
      </c>
      <c r="C13" s="2070"/>
      <c r="D13" s="1293"/>
      <c r="E13" s="1293"/>
      <c r="F13" s="1293"/>
      <c r="G13" s="1293"/>
    </row>
    <row r="14" spans="2:12" ht="11.25" customHeight="1">
      <c r="B14" s="453">
        <v>1</v>
      </c>
      <c r="C14" s="454" t="s">
        <v>1596</v>
      </c>
      <c r="D14" s="455">
        <v>-569</v>
      </c>
      <c r="E14" s="455">
        <v>-168.48361700000001</v>
      </c>
      <c r="F14" s="455">
        <v>3390</v>
      </c>
      <c r="G14" s="455">
        <v>3784.0752664104393</v>
      </c>
    </row>
    <row r="15" spans="2:12" ht="11.25" customHeight="1">
      <c r="B15" s="453">
        <v>2</v>
      </c>
      <c r="C15" s="456" t="s">
        <v>1597</v>
      </c>
      <c r="D15" s="455">
        <v>280</v>
      </c>
      <c r="E15" s="455">
        <v>-31.43453375</v>
      </c>
      <c r="F15" s="455">
        <v>-3524</v>
      </c>
      <c r="G15" s="455">
        <v>-3914.8607773632002</v>
      </c>
    </row>
    <row r="16" spans="2:12" ht="11.25" customHeight="1">
      <c r="B16" s="453">
        <v>3</v>
      </c>
      <c r="C16" s="454" t="s">
        <v>1598</v>
      </c>
      <c r="D16" s="455">
        <v>120</v>
      </c>
      <c r="E16" s="455">
        <v>-204.38178887077939</v>
      </c>
      <c r="F16" s="455"/>
      <c r="G16" s="455"/>
    </row>
    <row r="17" spans="2:7" ht="11.25" customHeight="1">
      <c r="B17" s="453">
        <v>4</v>
      </c>
      <c r="C17" s="454" t="s">
        <v>1599</v>
      </c>
      <c r="D17" s="455">
        <v>-361</v>
      </c>
      <c r="E17" s="455">
        <v>-22.362954583219128</v>
      </c>
      <c r="F17" s="455"/>
      <c r="G17" s="455"/>
    </row>
    <row r="18" spans="2:7" ht="11.25" customHeight="1">
      <c r="B18" s="453">
        <v>5</v>
      </c>
      <c r="C18" s="454" t="s">
        <v>1600</v>
      </c>
      <c r="D18" s="455">
        <v>-546</v>
      </c>
      <c r="E18" s="455">
        <v>-71.314452402757937</v>
      </c>
      <c r="F18" s="455"/>
      <c r="G18" s="455"/>
    </row>
    <row r="19" spans="2:7" ht="11.25" customHeight="1">
      <c r="B19" s="708">
        <v>6</v>
      </c>
      <c r="C19" s="709" t="s">
        <v>1601</v>
      </c>
      <c r="D19" s="710">
        <v>272</v>
      </c>
      <c r="E19" s="710">
        <v>-217.84127170237662</v>
      </c>
      <c r="F19" s="710"/>
      <c r="G19" s="710"/>
    </row>
    <row r="20" spans="2:7" ht="11.25" customHeight="1"/>
    <row r="21" spans="2:7" ht="11.25" customHeight="1"/>
    <row r="22" spans="2:7" ht="11.25" customHeight="1"/>
    <row r="23" spans="2:7" ht="11.25" customHeight="1"/>
    <row r="24" spans="2:7" ht="11.25" customHeight="1"/>
    <row r="25" spans="2:7" ht="11.25" customHeight="1"/>
  </sheetData>
  <mergeCells count="6">
    <mergeCell ref="B13:C13"/>
    <mergeCell ref="B3:I3"/>
    <mergeCell ref="D11:E11"/>
    <mergeCell ref="F11:G11"/>
    <mergeCell ref="B12:C12"/>
    <mergeCell ref="B7:G7"/>
  </mergeCells>
  <hyperlinks>
    <hyperlink ref="B3" location="Contents!A1" display="Back to index page" xr:uid="{E30C5D29-E884-4047-AC5B-026E3D37A0E7}"/>
    <hyperlink ref="B3:I3" location="CONTENTS!A1" display="Back to contents page" xr:uid="{B77D673B-F33C-463A-812C-2D0554787ABF}"/>
    <hyperlink ref="G3" location="CONTENTS!A1" display="Back to contents page" xr:uid="{DF7396C3-EA5D-42C9-8917-4E0E2DEE22B1}"/>
  </hyperlinks>
  <pageMargins left="0.7" right="0.7" top="0.75" bottom="0.75" header="0.3" footer="0.3"/>
  <pageSetup paperSize="9" scale="75" orientation="landscape" r:id="rId1"/>
  <headerFooter>
    <oddHeader>&amp;CEN
Annex XX</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41A0-FB8E-4F3F-90DA-487D47819213}">
  <sheetPr>
    <tabColor rgb="FF007272"/>
  </sheetPr>
  <dimension ref="B1:AJ55"/>
  <sheetViews>
    <sheetView showGridLines="0" showRowColHeaders="0" workbookViewId="0"/>
  </sheetViews>
  <sheetFormatPr baseColWidth="10" defaultColWidth="11.42578125" defaultRowHeight="11.25"/>
  <cols>
    <col min="1" max="1" width="2.7109375" style="499" customWidth="1"/>
    <col min="2" max="2" width="62.85546875" style="499" bestFit="1" customWidth="1"/>
    <col min="3" max="36" width="17.7109375" style="499" customWidth="1"/>
    <col min="37" max="37" width="11.42578125" style="499" bestFit="1"/>
    <col min="38" max="16384" width="11.42578125" style="499"/>
  </cols>
  <sheetData>
    <row r="1" spans="2:36" s="1670" customFormat="1" ht="11.25" customHeight="1">
      <c r="L1" s="1671"/>
    </row>
    <row r="2" spans="2:36" s="1670" customFormat="1" ht="5.25" customHeight="1">
      <c r="L2" s="1671"/>
      <c r="M2" s="1672"/>
    </row>
    <row r="3" spans="2:36" s="1670" customFormat="1" ht="12.75" customHeight="1">
      <c r="B3" s="1840" t="s">
        <v>269</v>
      </c>
      <c r="C3" s="1840"/>
      <c r="D3" s="1840"/>
      <c r="E3" s="1840"/>
      <c r="F3" s="1840"/>
      <c r="G3" s="1840"/>
      <c r="H3" s="1840"/>
      <c r="I3" s="1840"/>
      <c r="J3" s="1840"/>
      <c r="L3" s="1671"/>
      <c r="M3" s="1672"/>
    </row>
    <row r="4" spans="2:36" s="1670" customFormat="1" ht="5.25" customHeight="1">
      <c r="C4" s="1673"/>
      <c r="D4" s="1674"/>
      <c r="E4" s="1674"/>
      <c r="F4" s="1674"/>
      <c r="G4" s="1674"/>
      <c r="H4" s="1674"/>
      <c r="I4" s="1674"/>
      <c r="J4" s="1674"/>
      <c r="K4" s="1674"/>
      <c r="L4" s="1671"/>
    </row>
    <row r="5" spans="2:36" s="1668" customFormat="1" ht="15.75" customHeight="1">
      <c r="B5" s="1816" t="s">
        <v>2113</v>
      </c>
      <c r="C5" s="14"/>
    </row>
    <row r="6" spans="2:36" s="1675" customFormat="1" ht="12.75" customHeight="1">
      <c r="B6" s="1676"/>
      <c r="C6" s="1677"/>
      <c r="D6" s="1677"/>
      <c r="E6" s="1677"/>
      <c r="F6" s="1677"/>
      <c r="G6" s="1677"/>
      <c r="H6" s="1677"/>
      <c r="I6" s="1677"/>
      <c r="J6" s="1677"/>
      <c r="K6" s="1677"/>
      <c r="L6" s="1677"/>
      <c r="M6" s="1677"/>
      <c r="N6" s="1677"/>
      <c r="O6" s="1678"/>
      <c r="P6" s="1677"/>
      <c r="Q6" s="1677"/>
      <c r="R6" s="1677"/>
      <c r="S6" s="1677"/>
      <c r="T6" s="1677"/>
      <c r="U6" s="1677"/>
      <c r="V6" s="1677"/>
      <c r="W6" s="1677"/>
      <c r="X6" s="1677"/>
      <c r="Y6" s="1677"/>
      <c r="Z6" s="1677"/>
      <c r="AA6" s="1677"/>
      <c r="AB6" s="1677"/>
      <c r="AC6" s="1677"/>
      <c r="AD6" s="1677"/>
      <c r="AE6" s="1677"/>
      <c r="AF6" s="1677"/>
      <c r="AG6" s="1677"/>
      <c r="AH6" s="1677"/>
      <c r="AI6" s="1677"/>
      <c r="AJ6" s="1677"/>
    </row>
    <row r="7" spans="2:36" s="1675" customFormat="1" ht="14.25" customHeight="1">
      <c r="B7" s="1676"/>
      <c r="C7" s="1677"/>
      <c r="D7" s="1677"/>
      <c r="E7" s="1677"/>
      <c r="F7" s="1677"/>
      <c r="G7" s="1677"/>
      <c r="H7" s="1677"/>
      <c r="I7" s="1677"/>
      <c r="J7" s="1677"/>
      <c r="K7" s="1677"/>
      <c r="L7" s="1677"/>
      <c r="M7" s="1677"/>
      <c r="N7" s="1677"/>
      <c r="O7" s="1678"/>
      <c r="P7" s="1677"/>
      <c r="Q7" s="1677"/>
      <c r="R7" s="1677"/>
      <c r="S7" s="1677"/>
      <c r="T7" s="1677"/>
      <c r="U7" s="1677"/>
      <c r="V7" s="1677"/>
      <c r="W7" s="1677"/>
      <c r="X7" s="1677"/>
      <c r="Y7" s="1677"/>
      <c r="Z7" s="1677"/>
      <c r="AA7" s="1677"/>
      <c r="AB7" s="1677"/>
      <c r="AC7" s="1677"/>
      <c r="AD7" s="1677"/>
      <c r="AE7" s="1677"/>
      <c r="AF7" s="1677"/>
      <c r="AG7" s="1677"/>
      <c r="AH7" s="1677"/>
      <c r="AI7" s="1677"/>
      <c r="AJ7" s="1677"/>
    </row>
    <row r="8" spans="2:36" s="1679" customFormat="1">
      <c r="B8" s="1680"/>
      <c r="C8" s="2074" t="s">
        <v>1602</v>
      </c>
      <c r="D8" s="1681" t="s">
        <v>2192</v>
      </c>
      <c r="E8" s="1682"/>
      <c r="F8" s="1682"/>
      <c r="G8" s="1683"/>
      <c r="H8" s="1682" t="s">
        <v>2193</v>
      </c>
      <c r="I8" s="1684"/>
      <c r="J8" s="1682"/>
      <c r="K8" s="1682"/>
      <c r="L8" s="1683"/>
      <c r="M8" s="1682" t="s">
        <v>2194</v>
      </c>
      <c r="N8" s="1683"/>
      <c r="O8" s="1683"/>
      <c r="P8" s="1685" t="s">
        <v>2195</v>
      </c>
      <c r="Q8" s="1682"/>
      <c r="R8" s="1682"/>
      <c r="S8" s="1682"/>
      <c r="T8" s="1683"/>
      <c r="U8" s="1683"/>
      <c r="V8" s="1681" t="s">
        <v>2196</v>
      </c>
      <c r="W8" s="1682"/>
      <c r="X8" s="1682"/>
      <c r="Y8" s="1682"/>
      <c r="Z8" s="1683"/>
      <c r="AA8" s="1683"/>
      <c r="AB8" s="1681" t="s">
        <v>2197</v>
      </c>
      <c r="AC8" s="1682"/>
      <c r="AD8" s="1682"/>
      <c r="AE8" s="1682"/>
      <c r="AF8" s="1681"/>
      <c r="AG8" s="1683"/>
      <c r="AH8" s="1681" t="s">
        <v>2198</v>
      </c>
      <c r="AI8" s="1682"/>
      <c r="AJ8" s="1683"/>
    </row>
    <row r="9" spans="2:36" s="1675" customFormat="1">
      <c r="B9" s="1686"/>
      <c r="C9" s="2075"/>
      <c r="D9" s="1687" t="s">
        <v>1603</v>
      </c>
      <c r="E9" s="1688" t="s">
        <v>1603</v>
      </c>
      <c r="F9" s="1688" t="s">
        <v>1603</v>
      </c>
      <c r="G9" s="1687" t="s">
        <v>1603</v>
      </c>
      <c r="H9" s="1689" t="s">
        <v>1603</v>
      </c>
      <c r="I9" s="1688" t="s">
        <v>1604</v>
      </c>
      <c r="J9" s="1688" t="s">
        <v>1603</v>
      </c>
      <c r="K9" s="1687" t="s">
        <v>1603</v>
      </c>
      <c r="L9" s="1687" t="s">
        <v>1603</v>
      </c>
      <c r="M9" s="1690" t="s">
        <v>1603</v>
      </c>
      <c r="N9" s="1687" t="s">
        <v>1603</v>
      </c>
      <c r="O9" s="1687" t="s">
        <v>1603</v>
      </c>
      <c r="P9" s="1688" t="s">
        <v>1605</v>
      </c>
      <c r="Q9" s="1687" t="s">
        <v>1605</v>
      </c>
      <c r="R9" s="1688" t="s">
        <v>1605</v>
      </c>
      <c r="S9" s="1691" t="s">
        <v>1605</v>
      </c>
      <c r="T9" s="1691" t="s">
        <v>1605</v>
      </c>
      <c r="U9" s="1687" t="s">
        <v>1605</v>
      </c>
      <c r="V9" s="1687" t="s">
        <v>1606</v>
      </c>
      <c r="W9" s="1688" t="s">
        <v>1606</v>
      </c>
      <c r="X9" s="1691" t="s">
        <v>1606</v>
      </c>
      <c r="Y9" s="1691" t="s">
        <v>1606</v>
      </c>
      <c r="Z9" s="1691" t="s">
        <v>1606</v>
      </c>
      <c r="AA9" s="1687" t="s">
        <v>1607</v>
      </c>
      <c r="AB9" s="1687" t="s">
        <v>1608</v>
      </c>
      <c r="AC9" s="1687" t="s">
        <v>1608</v>
      </c>
      <c r="AD9" s="1687" t="s">
        <v>1605</v>
      </c>
      <c r="AE9" s="1687" t="s">
        <v>1605</v>
      </c>
      <c r="AF9" s="1687" t="s">
        <v>1605</v>
      </c>
      <c r="AG9" s="1687" t="s">
        <v>1605</v>
      </c>
      <c r="AH9" s="1687" t="s">
        <v>1605</v>
      </c>
      <c r="AI9" s="1687" t="s">
        <v>2199</v>
      </c>
      <c r="AJ9" s="1687" t="s">
        <v>1607</v>
      </c>
    </row>
    <row r="10" spans="2:36" s="1692" customFormat="1">
      <c r="B10" s="1693" t="s">
        <v>2200</v>
      </c>
      <c r="C10" s="1694" t="s">
        <v>873</v>
      </c>
      <c r="D10" s="1695" t="s">
        <v>873</v>
      </c>
      <c r="E10" s="1696" t="s">
        <v>873</v>
      </c>
      <c r="F10" s="1696" t="s">
        <v>873</v>
      </c>
      <c r="G10" s="1695" t="s">
        <v>873</v>
      </c>
      <c r="H10" s="1697" t="s">
        <v>873</v>
      </c>
      <c r="I10" s="1696" t="s">
        <v>873</v>
      </c>
      <c r="J10" s="1696" t="s">
        <v>873</v>
      </c>
      <c r="K10" s="1698" t="s">
        <v>1609</v>
      </c>
      <c r="L10" s="1699" t="s">
        <v>1609</v>
      </c>
      <c r="M10" s="1700" t="s">
        <v>1609</v>
      </c>
      <c r="N10" s="1698" t="s">
        <v>1609</v>
      </c>
      <c r="O10" s="1695" t="s">
        <v>1609</v>
      </c>
      <c r="P10" s="1695" t="s">
        <v>873</v>
      </c>
      <c r="Q10" s="1695" t="s">
        <v>873</v>
      </c>
      <c r="R10" s="1696" t="s">
        <v>873</v>
      </c>
      <c r="S10" s="1695" t="s">
        <v>873</v>
      </c>
      <c r="T10" s="1695" t="s">
        <v>873</v>
      </c>
      <c r="U10" s="1695" t="s">
        <v>873</v>
      </c>
      <c r="V10" s="1695" t="s">
        <v>873</v>
      </c>
      <c r="W10" s="1696" t="s">
        <v>873</v>
      </c>
      <c r="X10" s="1695" t="s">
        <v>873</v>
      </c>
      <c r="Y10" s="1693" t="s">
        <v>873</v>
      </c>
      <c r="Z10" s="1695" t="s">
        <v>873</v>
      </c>
      <c r="AA10" s="1695" t="s">
        <v>873</v>
      </c>
      <c r="AB10" s="1695" t="s">
        <v>873</v>
      </c>
      <c r="AC10" s="1695" t="s">
        <v>873</v>
      </c>
      <c r="AD10" s="1696" t="s">
        <v>1609</v>
      </c>
      <c r="AE10" s="1696" t="s">
        <v>1609</v>
      </c>
      <c r="AF10" s="1695" t="s">
        <v>1609</v>
      </c>
      <c r="AG10" s="1695" t="s">
        <v>1609</v>
      </c>
      <c r="AH10" s="1695" t="s">
        <v>1609</v>
      </c>
      <c r="AI10" s="1695" t="s">
        <v>873</v>
      </c>
      <c r="AJ10" s="1695" t="s">
        <v>873</v>
      </c>
    </row>
    <row r="11" spans="2:36" s="1692" customFormat="1">
      <c r="B11" s="1701" t="s">
        <v>2201</v>
      </c>
      <c r="C11" s="1694" t="s">
        <v>1610</v>
      </c>
      <c r="D11" s="1694" t="s">
        <v>1611</v>
      </c>
      <c r="E11" s="1702" t="s">
        <v>1612</v>
      </c>
      <c r="F11" s="1696" t="s">
        <v>1613</v>
      </c>
      <c r="G11" s="1695" t="s">
        <v>1614</v>
      </c>
      <c r="H11" s="1697" t="s">
        <v>1615</v>
      </c>
      <c r="I11" s="1696" t="s">
        <v>1616</v>
      </c>
      <c r="J11" s="1696" t="s">
        <v>2202</v>
      </c>
      <c r="K11" s="1696" t="s">
        <v>1617</v>
      </c>
      <c r="L11" s="1703" t="s">
        <v>1618</v>
      </c>
      <c r="M11" s="1704" t="s">
        <v>1619</v>
      </c>
      <c r="N11" s="1705" t="s">
        <v>1620</v>
      </c>
      <c r="O11" s="1706" t="s">
        <v>1621</v>
      </c>
      <c r="P11" s="1695" t="s">
        <v>1622</v>
      </c>
      <c r="Q11" s="1695" t="s">
        <v>1623</v>
      </c>
      <c r="R11" s="1696" t="s">
        <v>1624</v>
      </c>
      <c r="S11" s="1695" t="s">
        <v>1625</v>
      </c>
      <c r="T11" s="1695" t="s">
        <v>2203</v>
      </c>
      <c r="U11" s="1695" t="s">
        <v>2204</v>
      </c>
      <c r="V11" s="1695" t="s">
        <v>1626</v>
      </c>
      <c r="W11" s="1696" t="s">
        <v>1627</v>
      </c>
      <c r="X11" s="1695" t="s">
        <v>1628</v>
      </c>
      <c r="Y11" s="1693" t="s">
        <v>2205</v>
      </c>
      <c r="Z11" s="1695" t="s">
        <v>2206</v>
      </c>
      <c r="AA11" s="1707" t="s">
        <v>1629</v>
      </c>
      <c r="AB11" s="1708" t="s">
        <v>1630</v>
      </c>
      <c r="AC11" s="1709" t="s">
        <v>2207</v>
      </c>
      <c r="AD11" s="1710" t="s">
        <v>1631</v>
      </c>
      <c r="AE11" s="1695" t="s">
        <v>1632</v>
      </c>
      <c r="AF11" s="1711" t="s">
        <v>1633</v>
      </c>
      <c r="AG11" s="1711" t="s">
        <v>1634</v>
      </c>
      <c r="AH11" s="1711" t="s">
        <v>1635</v>
      </c>
      <c r="AI11" s="1711" t="s">
        <v>2208</v>
      </c>
      <c r="AJ11" s="1711" t="s">
        <v>2209</v>
      </c>
    </row>
    <row r="12" spans="2:36" s="1692" customFormat="1">
      <c r="B12" s="1693" t="s">
        <v>2210</v>
      </c>
      <c r="C12" s="1694" t="s">
        <v>954</v>
      </c>
      <c r="D12" s="1703" t="s">
        <v>2271</v>
      </c>
      <c r="E12" s="1703" t="s">
        <v>2271</v>
      </c>
      <c r="F12" s="1703" t="s">
        <v>2271</v>
      </c>
      <c r="G12" s="1703" t="s">
        <v>2271</v>
      </c>
      <c r="H12" s="1712" t="s">
        <v>2271</v>
      </c>
      <c r="I12" s="1705" t="s">
        <v>2271</v>
      </c>
      <c r="J12" s="1705" t="s">
        <v>2271</v>
      </c>
      <c r="K12" s="1705" t="s">
        <v>1636</v>
      </c>
      <c r="L12" s="1703" t="s">
        <v>1636</v>
      </c>
      <c r="M12" s="1704" t="s">
        <v>1636</v>
      </c>
      <c r="N12" s="1705" t="s">
        <v>1636</v>
      </c>
      <c r="O12" s="1703" t="s">
        <v>1636</v>
      </c>
      <c r="P12" s="1695" t="s">
        <v>2272</v>
      </c>
      <c r="Q12" s="1695" t="s">
        <v>2272</v>
      </c>
      <c r="R12" s="1695" t="s">
        <v>2272</v>
      </c>
      <c r="S12" s="1695" t="s">
        <v>2272</v>
      </c>
      <c r="T12" s="1695" t="s">
        <v>2272</v>
      </c>
      <c r="U12" s="1695" t="s">
        <v>2272</v>
      </c>
      <c r="V12" s="1695" t="s">
        <v>2272</v>
      </c>
      <c r="W12" s="1695" t="s">
        <v>2272</v>
      </c>
      <c r="X12" s="1695" t="s">
        <v>2272</v>
      </c>
      <c r="Y12" s="1695" t="s">
        <v>2272</v>
      </c>
      <c r="Z12" s="1695" t="s">
        <v>2272</v>
      </c>
      <c r="AA12" s="1695" t="s">
        <v>2272</v>
      </c>
      <c r="AB12" s="1695" t="s">
        <v>2272</v>
      </c>
      <c r="AC12" s="1695" t="s">
        <v>2272</v>
      </c>
      <c r="AD12" s="1696" t="s">
        <v>1636</v>
      </c>
      <c r="AE12" s="1696" t="s">
        <v>1636</v>
      </c>
      <c r="AF12" s="1696" t="s">
        <v>1636</v>
      </c>
      <c r="AG12" s="1696" t="s">
        <v>1636</v>
      </c>
      <c r="AH12" s="1696" t="s">
        <v>1636</v>
      </c>
      <c r="AI12" s="1695" t="s">
        <v>2272</v>
      </c>
      <c r="AJ12" s="1695" t="s">
        <v>2272</v>
      </c>
    </row>
    <row r="13" spans="2:36" s="1692" customFormat="1">
      <c r="B13" s="1832" t="s">
        <v>1637</v>
      </c>
      <c r="C13" s="1713"/>
      <c r="D13" s="1697"/>
      <c r="E13" s="1697"/>
      <c r="F13" s="1697"/>
      <c r="G13" s="1693"/>
      <c r="H13" s="1697"/>
      <c r="I13" s="1697"/>
      <c r="J13" s="1697"/>
      <c r="K13" s="1697"/>
      <c r="L13" s="1693"/>
      <c r="M13" s="1697"/>
      <c r="N13" s="1697"/>
      <c r="O13" s="1693"/>
      <c r="P13" s="1697"/>
      <c r="Q13" s="1697"/>
      <c r="R13" s="1697"/>
      <c r="S13" s="1693"/>
      <c r="T13" s="1693"/>
      <c r="U13" s="1697"/>
      <c r="V13" s="1697"/>
      <c r="W13" s="1697"/>
      <c r="X13" s="1693"/>
      <c r="Y13" s="1697"/>
      <c r="Z13" s="1697"/>
      <c r="AA13" s="1693"/>
      <c r="AB13" s="1697"/>
      <c r="AC13" s="1697"/>
      <c r="AD13" s="1695"/>
      <c r="AE13" s="1695"/>
      <c r="AF13" s="1695"/>
      <c r="AG13" s="1695"/>
      <c r="AH13" s="1695"/>
      <c r="AI13" s="1695"/>
      <c r="AJ13" s="1695"/>
    </row>
    <row r="14" spans="2:36" s="1692" customFormat="1">
      <c r="B14" s="1693" t="s">
        <v>2211</v>
      </c>
      <c r="C14" s="1694" t="s">
        <v>1638</v>
      </c>
      <c r="D14" s="1695" t="s">
        <v>1528</v>
      </c>
      <c r="E14" s="1696" t="s">
        <v>1528</v>
      </c>
      <c r="F14" s="1696" t="s">
        <v>1528</v>
      </c>
      <c r="G14" s="1695" t="s">
        <v>1528</v>
      </c>
      <c r="H14" s="1697" t="s">
        <v>1528</v>
      </c>
      <c r="I14" s="1696" t="s">
        <v>1528</v>
      </c>
      <c r="J14" s="1696" t="s">
        <v>1528</v>
      </c>
      <c r="K14" s="1696" t="s">
        <v>1528</v>
      </c>
      <c r="L14" s="1695" t="s">
        <v>1528</v>
      </c>
      <c r="M14" s="1697" t="s">
        <v>1528</v>
      </c>
      <c r="N14" s="1696" t="s">
        <v>1528</v>
      </c>
      <c r="O14" s="1696" t="s">
        <v>1528</v>
      </c>
      <c r="P14" s="1695" t="s">
        <v>1639</v>
      </c>
      <c r="Q14" s="1695" t="s">
        <v>1639</v>
      </c>
      <c r="R14" s="1696" t="s">
        <v>1639</v>
      </c>
      <c r="S14" s="1695" t="s">
        <v>1639</v>
      </c>
      <c r="T14" s="1695" t="s">
        <v>1639</v>
      </c>
      <c r="U14" s="1695" t="s">
        <v>1639</v>
      </c>
      <c r="V14" s="1695" t="s">
        <v>1639</v>
      </c>
      <c r="W14" s="1696" t="s">
        <v>1639</v>
      </c>
      <c r="X14" s="1695" t="s">
        <v>1639</v>
      </c>
      <c r="Y14" s="1693" t="s">
        <v>1639</v>
      </c>
      <c r="Z14" s="1695" t="s">
        <v>1639</v>
      </c>
      <c r="AA14" s="1695" t="s">
        <v>1639</v>
      </c>
      <c r="AB14" s="1697" t="s">
        <v>1639</v>
      </c>
      <c r="AC14" s="1697" t="s">
        <v>1639</v>
      </c>
      <c r="AD14" s="1695" t="s">
        <v>1639</v>
      </c>
      <c r="AE14" s="1695" t="s">
        <v>1639</v>
      </c>
      <c r="AF14" s="1695" t="s">
        <v>1639</v>
      </c>
      <c r="AG14" s="1695" t="s">
        <v>1639</v>
      </c>
      <c r="AH14" s="1695" t="s">
        <v>1639</v>
      </c>
      <c r="AI14" s="1695" t="s">
        <v>1639</v>
      </c>
      <c r="AJ14" s="1695" t="s">
        <v>1639</v>
      </c>
    </row>
    <row r="15" spans="2:36" s="1692" customFormat="1">
      <c r="B15" s="1693" t="s">
        <v>2212</v>
      </c>
      <c r="C15" s="1694" t="s">
        <v>1638</v>
      </c>
      <c r="D15" s="1695" t="s">
        <v>1528</v>
      </c>
      <c r="E15" s="1696" t="s">
        <v>1528</v>
      </c>
      <c r="F15" s="1696" t="s">
        <v>1528</v>
      </c>
      <c r="G15" s="1695" t="s">
        <v>1528</v>
      </c>
      <c r="H15" s="1697" t="s">
        <v>1528</v>
      </c>
      <c r="I15" s="1696" t="s">
        <v>1528</v>
      </c>
      <c r="J15" s="1696" t="s">
        <v>1528</v>
      </c>
      <c r="K15" s="1696" t="s">
        <v>1528</v>
      </c>
      <c r="L15" s="1695" t="s">
        <v>1528</v>
      </c>
      <c r="M15" s="1697" t="s">
        <v>1528</v>
      </c>
      <c r="N15" s="1696" t="s">
        <v>1528</v>
      </c>
      <c r="O15" s="1696" t="s">
        <v>1528</v>
      </c>
      <c r="P15" s="1695" t="s">
        <v>1639</v>
      </c>
      <c r="Q15" s="1695" t="s">
        <v>1639</v>
      </c>
      <c r="R15" s="1696" t="s">
        <v>1639</v>
      </c>
      <c r="S15" s="1695" t="s">
        <v>1639</v>
      </c>
      <c r="T15" s="1695" t="s">
        <v>1639</v>
      </c>
      <c r="U15" s="1695" t="s">
        <v>1639</v>
      </c>
      <c r="V15" s="1695" t="s">
        <v>1639</v>
      </c>
      <c r="W15" s="1696" t="s">
        <v>1639</v>
      </c>
      <c r="X15" s="1695" t="s">
        <v>1639</v>
      </c>
      <c r="Y15" s="1693" t="s">
        <v>1639</v>
      </c>
      <c r="Z15" s="1695" t="s">
        <v>1639</v>
      </c>
      <c r="AA15" s="1695" t="s">
        <v>1639</v>
      </c>
      <c r="AB15" s="1696" t="s">
        <v>1639</v>
      </c>
      <c r="AC15" s="1696" t="s">
        <v>1639</v>
      </c>
      <c r="AD15" s="1695" t="s">
        <v>1639</v>
      </c>
      <c r="AE15" s="1695" t="s">
        <v>1639</v>
      </c>
      <c r="AF15" s="1695" t="s">
        <v>1639</v>
      </c>
      <c r="AG15" s="1695" t="s">
        <v>1639</v>
      </c>
      <c r="AH15" s="1695" t="s">
        <v>1639</v>
      </c>
      <c r="AI15" s="1695" t="s">
        <v>1639</v>
      </c>
      <c r="AJ15" s="1695" t="s">
        <v>1639</v>
      </c>
    </row>
    <row r="16" spans="2:36" s="1692" customFormat="1">
      <c r="B16" s="1693" t="s">
        <v>2213</v>
      </c>
      <c r="C16" s="1694" t="s">
        <v>1640</v>
      </c>
      <c r="D16" s="1694" t="s">
        <v>1640</v>
      </c>
      <c r="E16" s="1702" t="s">
        <v>1640</v>
      </c>
      <c r="F16" s="1702" t="s">
        <v>1640</v>
      </c>
      <c r="G16" s="1694" t="s">
        <v>1640</v>
      </c>
      <c r="H16" s="1713" t="s">
        <v>1640</v>
      </c>
      <c r="I16" s="1702" t="s">
        <v>1640</v>
      </c>
      <c r="J16" s="1702" t="s">
        <v>1640</v>
      </c>
      <c r="K16" s="1702" t="s">
        <v>1640</v>
      </c>
      <c r="L16" s="1694" t="s">
        <v>1640</v>
      </c>
      <c r="M16" s="1713" t="s">
        <v>1640</v>
      </c>
      <c r="N16" s="1702" t="s">
        <v>1640</v>
      </c>
      <c r="O16" s="1702" t="s">
        <v>1640</v>
      </c>
      <c r="P16" s="1694" t="s">
        <v>1640</v>
      </c>
      <c r="Q16" s="1694" t="s">
        <v>1640</v>
      </c>
      <c r="R16" s="1702" t="s">
        <v>1640</v>
      </c>
      <c r="S16" s="1694" t="s">
        <v>1640</v>
      </c>
      <c r="T16" s="1694" t="s">
        <v>1640</v>
      </c>
      <c r="U16" s="1694" t="s">
        <v>1640</v>
      </c>
      <c r="V16" s="1694" t="s">
        <v>1640</v>
      </c>
      <c r="W16" s="1702" t="s">
        <v>1640</v>
      </c>
      <c r="X16" s="1694" t="s">
        <v>1640</v>
      </c>
      <c r="Y16" s="1714" t="s">
        <v>1640</v>
      </c>
      <c r="Z16" s="1694" t="s">
        <v>1640</v>
      </c>
      <c r="AA16" s="1694" t="s">
        <v>1640</v>
      </c>
      <c r="AB16" s="1714" t="s">
        <v>1640</v>
      </c>
      <c r="AC16" s="1714" t="s">
        <v>1640</v>
      </c>
      <c r="AD16" s="1714" t="s">
        <v>1640</v>
      </c>
      <c r="AE16" s="1714" t="s">
        <v>1640</v>
      </c>
      <c r="AF16" s="1694" t="s">
        <v>1640</v>
      </c>
      <c r="AG16" s="1694" t="s">
        <v>1640</v>
      </c>
      <c r="AH16" s="1694" t="s">
        <v>1640</v>
      </c>
      <c r="AI16" s="1694" t="s">
        <v>1640</v>
      </c>
      <c r="AJ16" s="1694" t="s">
        <v>1640</v>
      </c>
    </row>
    <row r="17" spans="2:36" s="1692" customFormat="1">
      <c r="B17" s="1693" t="s">
        <v>2214</v>
      </c>
      <c r="C17" s="1694" t="s">
        <v>1641</v>
      </c>
      <c r="D17" s="1695" t="s">
        <v>1642</v>
      </c>
      <c r="E17" s="1696" t="s">
        <v>1642</v>
      </c>
      <c r="F17" s="1696" t="s">
        <v>1642</v>
      </c>
      <c r="G17" s="1695" t="s">
        <v>1642</v>
      </c>
      <c r="H17" s="1697" t="s">
        <v>1642</v>
      </c>
      <c r="I17" s="1696" t="s">
        <v>1642</v>
      </c>
      <c r="J17" s="1696" t="s">
        <v>1642</v>
      </c>
      <c r="K17" s="1696" t="s">
        <v>1642</v>
      </c>
      <c r="L17" s="1695" t="s">
        <v>1642</v>
      </c>
      <c r="M17" s="1697" t="s">
        <v>1642</v>
      </c>
      <c r="N17" s="1696" t="s">
        <v>1642</v>
      </c>
      <c r="O17" s="1696" t="s">
        <v>1642</v>
      </c>
      <c r="P17" s="1695" t="s">
        <v>1643</v>
      </c>
      <c r="Q17" s="1695" t="s">
        <v>1643</v>
      </c>
      <c r="R17" s="1696" t="s">
        <v>1643</v>
      </c>
      <c r="S17" s="1695" t="s">
        <v>1643</v>
      </c>
      <c r="T17" s="1695" t="s">
        <v>1643</v>
      </c>
      <c r="U17" s="1695" t="s">
        <v>1643</v>
      </c>
      <c r="V17" s="1695" t="s">
        <v>1643</v>
      </c>
      <c r="W17" s="1696" t="s">
        <v>1643</v>
      </c>
      <c r="X17" s="1695" t="s">
        <v>1643</v>
      </c>
      <c r="Y17" s="1693" t="s">
        <v>1643</v>
      </c>
      <c r="Z17" s="1695" t="s">
        <v>1643</v>
      </c>
      <c r="AA17" s="1695" t="s">
        <v>1643</v>
      </c>
      <c r="AB17" s="1695" t="s">
        <v>1643</v>
      </c>
      <c r="AC17" s="1695" t="s">
        <v>1643</v>
      </c>
      <c r="AD17" s="1695" t="s">
        <v>1643</v>
      </c>
      <c r="AE17" s="1695" t="s">
        <v>1643</v>
      </c>
      <c r="AF17" s="1695" t="s">
        <v>1643</v>
      </c>
      <c r="AG17" s="1695" t="s">
        <v>1643</v>
      </c>
      <c r="AH17" s="1695" t="s">
        <v>1643</v>
      </c>
      <c r="AI17" s="1695" t="s">
        <v>1643</v>
      </c>
      <c r="AJ17" s="1695" t="s">
        <v>1643</v>
      </c>
    </row>
    <row r="18" spans="2:36" s="1692" customFormat="1">
      <c r="B18" s="1701" t="s">
        <v>2215</v>
      </c>
      <c r="C18" s="1715">
        <v>38014.607000000004</v>
      </c>
      <c r="D18" s="1715">
        <v>2700</v>
      </c>
      <c r="E18" s="1716">
        <v>2750</v>
      </c>
      <c r="F18" s="1716">
        <v>500</v>
      </c>
      <c r="G18" s="1715">
        <v>950</v>
      </c>
      <c r="H18" s="1717">
        <v>600</v>
      </c>
      <c r="I18" s="1716">
        <v>7774.3549999999996</v>
      </c>
      <c r="J18" s="1716">
        <v>2300</v>
      </c>
      <c r="K18" s="1716">
        <v>100</v>
      </c>
      <c r="L18" s="1715">
        <v>100</v>
      </c>
      <c r="M18" s="1717">
        <v>300</v>
      </c>
      <c r="N18" s="1716">
        <v>100</v>
      </c>
      <c r="O18" s="1715">
        <v>100</v>
      </c>
      <c r="P18" s="1715">
        <v>2500</v>
      </c>
      <c r="Q18" s="1715">
        <v>2350</v>
      </c>
      <c r="R18" s="1718">
        <v>450</v>
      </c>
      <c r="S18" s="1719">
        <v>2500</v>
      </c>
      <c r="T18" s="1719">
        <v>1100</v>
      </c>
      <c r="U18" s="1715">
        <v>650</v>
      </c>
      <c r="V18" s="1715">
        <v>1488.1420000000001</v>
      </c>
      <c r="W18" s="1716">
        <v>1587.3520000000001</v>
      </c>
      <c r="X18" s="1715">
        <v>496.04700000000003</v>
      </c>
      <c r="Y18" s="1720">
        <v>694.46600000000001</v>
      </c>
      <c r="Z18" s="1715">
        <v>496.04700000000003</v>
      </c>
      <c r="AA18" s="1721">
        <v>8763.3809999999994</v>
      </c>
      <c r="AB18" s="1722">
        <v>667</v>
      </c>
      <c r="AC18" s="1702">
        <v>926</v>
      </c>
      <c r="AD18" s="1702">
        <v>125</v>
      </c>
      <c r="AE18" s="1702">
        <v>125</v>
      </c>
      <c r="AF18" s="1694">
        <v>350</v>
      </c>
      <c r="AG18" s="1694">
        <v>150</v>
      </c>
      <c r="AH18" s="1694">
        <v>150</v>
      </c>
      <c r="AI18" s="1715">
        <v>2000</v>
      </c>
      <c r="AJ18" s="1715">
        <v>5842</v>
      </c>
    </row>
    <row r="19" spans="2:36" s="1692" customFormat="1">
      <c r="B19" s="1701" t="s">
        <v>2216</v>
      </c>
      <c r="C19" s="1694" t="s">
        <v>1644</v>
      </c>
      <c r="D19" s="1694" t="s">
        <v>1645</v>
      </c>
      <c r="E19" s="1702" t="s">
        <v>1646</v>
      </c>
      <c r="F19" s="1716" t="s">
        <v>1647</v>
      </c>
      <c r="G19" s="1715" t="s">
        <v>1648</v>
      </c>
      <c r="H19" s="1717" t="s">
        <v>1649</v>
      </c>
      <c r="I19" s="1716" t="s">
        <v>1650</v>
      </c>
      <c r="J19" s="1716" t="s">
        <v>2217</v>
      </c>
      <c r="K19" s="1716" t="s">
        <v>1651</v>
      </c>
      <c r="L19" s="1715" t="s">
        <v>1651</v>
      </c>
      <c r="M19" s="1717" t="s">
        <v>1652</v>
      </c>
      <c r="N19" s="1716" t="s">
        <v>1651</v>
      </c>
      <c r="O19" s="1694" t="s">
        <v>1651</v>
      </c>
      <c r="P19" s="1694" t="s">
        <v>1653</v>
      </c>
      <c r="Q19" s="1723" t="s">
        <v>1654</v>
      </c>
      <c r="R19" s="1702" t="s">
        <v>1655</v>
      </c>
      <c r="S19" s="1694" t="s">
        <v>1653</v>
      </c>
      <c r="T19" s="1694" t="s">
        <v>2218</v>
      </c>
      <c r="U19" s="1723" t="s">
        <v>2219</v>
      </c>
      <c r="V19" s="1723" t="s">
        <v>1656</v>
      </c>
      <c r="W19" s="1724" t="s">
        <v>1657</v>
      </c>
      <c r="X19" s="1694" t="s">
        <v>1658</v>
      </c>
      <c r="Y19" s="1720" t="s">
        <v>2220</v>
      </c>
      <c r="Z19" s="1715" t="s">
        <v>1658</v>
      </c>
      <c r="AA19" s="1721" t="s">
        <v>1659</v>
      </c>
      <c r="AB19" s="1722" t="s">
        <v>1660</v>
      </c>
      <c r="AC19" s="1702" t="s">
        <v>2221</v>
      </c>
      <c r="AD19" s="1702" t="s">
        <v>1661</v>
      </c>
      <c r="AE19" s="1702" t="s">
        <v>1661</v>
      </c>
      <c r="AF19" s="1694" t="s">
        <v>1662</v>
      </c>
      <c r="AG19" s="1694" t="s">
        <v>1663</v>
      </c>
      <c r="AH19" s="1694" t="s">
        <v>1663</v>
      </c>
      <c r="AI19" s="1694" t="s">
        <v>2222</v>
      </c>
      <c r="AJ19" s="1694" t="s">
        <v>2223</v>
      </c>
    </row>
    <row r="20" spans="2:36" s="1692" customFormat="1">
      <c r="B20" s="1693" t="s">
        <v>2224</v>
      </c>
      <c r="C20" s="1694" t="s">
        <v>1664</v>
      </c>
      <c r="D20" s="1694">
        <v>100</v>
      </c>
      <c r="E20" s="1702">
        <v>100</v>
      </c>
      <c r="F20" s="1702">
        <v>99.97</v>
      </c>
      <c r="G20" s="1694">
        <v>100</v>
      </c>
      <c r="H20" s="1713">
        <v>100</v>
      </c>
      <c r="I20" s="1702">
        <v>100</v>
      </c>
      <c r="J20" s="1702">
        <v>100</v>
      </c>
      <c r="K20" s="1702">
        <v>100</v>
      </c>
      <c r="L20" s="1694">
        <v>100</v>
      </c>
      <c r="M20" s="1713">
        <v>100</v>
      </c>
      <c r="N20" s="1702">
        <v>100</v>
      </c>
      <c r="O20" s="1694">
        <v>100</v>
      </c>
      <c r="P20" s="1694">
        <v>100</v>
      </c>
      <c r="Q20" s="1702">
        <v>100</v>
      </c>
      <c r="R20" s="1694">
        <v>99.992000000000004</v>
      </c>
      <c r="S20" s="1723">
        <v>100</v>
      </c>
      <c r="T20" s="1702">
        <v>100</v>
      </c>
      <c r="U20" s="1723">
        <v>100</v>
      </c>
      <c r="V20" s="1723">
        <v>100</v>
      </c>
      <c r="W20" s="1724">
        <v>100</v>
      </c>
      <c r="X20" s="1694">
        <v>100</v>
      </c>
      <c r="Y20" s="1714">
        <v>100</v>
      </c>
      <c r="Z20" s="1723">
        <v>100</v>
      </c>
      <c r="AA20" s="1723">
        <v>99.882999999999996</v>
      </c>
      <c r="AB20" s="1723">
        <v>100</v>
      </c>
      <c r="AC20" s="1694">
        <v>100</v>
      </c>
      <c r="AD20" s="1714">
        <v>100</v>
      </c>
      <c r="AE20" s="1694">
        <v>100</v>
      </c>
      <c r="AF20" s="1694">
        <v>100</v>
      </c>
      <c r="AG20" s="1694">
        <v>100</v>
      </c>
      <c r="AH20" s="1694">
        <v>100</v>
      </c>
      <c r="AI20" s="1694">
        <v>100</v>
      </c>
      <c r="AJ20" s="1694">
        <v>99.751999999999995</v>
      </c>
    </row>
    <row r="21" spans="2:36" s="1692" customFormat="1">
      <c r="B21" s="1693" t="s">
        <v>2225</v>
      </c>
      <c r="C21" s="1694" t="s">
        <v>1644</v>
      </c>
      <c r="D21" s="1694">
        <v>100</v>
      </c>
      <c r="E21" s="1702">
        <v>100</v>
      </c>
      <c r="F21" s="1702">
        <v>100</v>
      </c>
      <c r="G21" s="1694">
        <v>100</v>
      </c>
      <c r="H21" s="1713">
        <v>100</v>
      </c>
      <c r="I21" s="1702">
        <v>100</v>
      </c>
      <c r="J21" s="1702">
        <v>100</v>
      </c>
      <c r="K21" s="1702">
        <v>100</v>
      </c>
      <c r="L21" s="1694">
        <v>100</v>
      </c>
      <c r="M21" s="1713">
        <v>100</v>
      </c>
      <c r="N21" s="1702">
        <v>100</v>
      </c>
      <c r="O21" s="1694">
        <v>100</v>
      </c>
      <c r="P21" s="1694">
        <v>100</v>
      </c>
      <c r="Q21" s="1702">
        <v>100</v>
      </c>
      <c r="R21" s="1694">
        <v>100</v>
      </c>
      <c r="S21" s="1723">
        <v>100</v>
      </c>
      <c r="T21" s="1702">
        <v>100</v>
      </c>
      <c r="U21" s="1723">
        <v>100</v>
      </c>
      <c r="V21" s="1723">
        <v>100</v>
      </c>
      <c r="W21" s="1724">
        <v>100</v>
      </c>
      <c r="X21" s="1694">
        <v>100</v>
      </c>
      <c r="Y21" s="1714">
        <v>100</v>
      </c>
      <c r="Z21" s="1723">
        <v>100</v>
      </c>
      <c r="AA21" s="1723">
        <v>100</v>
      </c>
      <c r="AB21" s="1723">
        <v>100</v>
      </c>
      <c r="AC21" s="1694">
        <v>100</v>
      </c>
      <c r="AD21" s="1714">
        <v>100</v>
      </c>
      <c r="AE21" s="1694">
        <v>100</v>
      </c>
      <c r="AF21" s="1694">
        <v>100</v>
      </c>
      <c r="AG21" s="1694">
        <v>100</v>
      </c>
      <c r="AH21" s="1694">
        <v>100</v>
      </c>
      <c r="AI21" s="1694">
        <v>100</v>
      </c>
      <c r="AJ21" s="1694">
        <v>100</v>
      </c>
    </row>
    <row r="22" spans="2:36" s="1692" customFormat="1" ht="22.5">
      <c r="B22" s="1693" t="s">
        <v>2226</v>
      </c>
      <c r="C22" s="1694" t="s">
        <v>1665</v>
      </c>
      <c r="D22" s="1711" t="s">
        <v>377</v>
      </c>
      <c r="E22" s="1725" t="s">
        <v>377</v>
      </c>
      <c r="F22" s="1725" t="s">
        <v>377</v>
      </c>
      <c r="G22" s="1711" t="s">
        <v>377</v>
      </c>
      <c r="H22" s="1726" t="s">
        <v>377</v>
      </c>
      <c r="I22" s="1725" t="s">
        <v>377</v>
      </c>
      <c r="J22" s="1725" t="s">
        <v>377</v>
      </c>
      <c r="K22" s="1725" t="s">
        <v>377</v>
      </c>
      <c r="L22" s="1711" t="s">
        <v>377</v>
      </c>
      <c r="M22" s="1726" t="s">
        <v>377</v>
      </c>
      <c r="N22" s="1725" t="s">
        <v>377</v>
      </c>
      <c r="O22" s="1711" t="s">
        <v>377</v>
      </c>
      <c r="P22" s="1711" t="s">
        <v>1666</v>
      </c>
      <c r="Q22" s="1711" t="s">
        <v>1666</v>
      </c>
      <c r="R22" s="1725" t="s">
        <v>1666</v>
      </c>
      <c r="S22" s="1711" t="s">
        <v>1666</v>
      </c>
      <c r="T22" s="1711" t="s">
        <v>1666</v>
      </c>
      <c r="U22" s="1727" t="s">
        <v>1666</v>
      </c>
      <c r="V22" s="1727" t="s">
        <v>1666</v>
      </c>
      <c r="W22" s="1728" t="s">
        <v>1666</v>
      </c>
      <c r="X22" s="1711" t="s">
        <v>1666</v>
      </c>
      <c r="Y22" s="1701" t="s">
        <v>1666</v>
      </c>
      <c r="Z22" s="1727" t="s">
        <v>1666</v>
      </c>
      <c r="AA22" s="1727" t="s">
        <v>1666</v>
      </c>
      <c r="AB22" s="1727" t="s">
        <v>1666</v>
      </c>
      <c r="AC22" s="1711" t="s">
        <v>1666</v>
      </c>
      <c r="AD22" s="1711" t="s">
        <v>1666</v>
      </c>
      <c r="AE22" s="1711" t="s">
        <v>1666</v>
      </c>
      <c r="AF22" s="1729" t="s">
        <v>1666</v>
      </c>
      <c r="AG22" s="1729" t="s">
        <v>1666</v>
      </c>
      <c r="AH22" s="1729" t="s">
        <v>1666</v>
      </c>
      <c r="AI22" s="1729" t="s">
        <v>1666</v>
      </c>
      <c r="AJ22" s="1729" t="s">
        <v>1666</v>
      </c>
    </row>
    <row r="23" spans="2:36" s="1692" customFormat="1">
      <c r="B23" s="1693" t="s">
        <v>2227</v>
      </c>
      <c r="C23" s="1694" t="s">
        <v>1644</v>
      </c>
      <c r="D23" s="1730" t="s">
        <v>1667</v>
      </c>
      <c r="E23" s="1731">
        <v>44791</v>
      </c>
      <c r="F23" s="1731">
        <v>44791</v>
      </c>
      <c r="G23" s="1730">
        <v>44869</v>
      </c>
      <c r="H23" s="1732">
        <v>44869</v>
      </c>
      <c r="I23" s="1731">
        <v>43781</v>
      </c>
      <c r="J23" s="1731">
        <v>44946</v>
      </c>
      <c r="K23" s="1731" t="s">
        <v>1668</v>
      </c>
      <c r="L23" s="1730" t="s">
        <v>1669</v>
      </c>
      <c r="M23" s="1732" t="s">
        <v>1670</v>
      </c>
      <c r="N23" s="1731" t="s">
        <v>1671</v>
      </c>
      <c r="O23" s="1730" t="s">
        <v>1672</v>
      </c>
      <c r="P23" s="1730" t="s">
        <v>1673</v>
      </c>
      <c r="Q23" s="1730">
        <v>44517</v>
      </c>
      <c r="R23" s="1731">
        <v>44517</v>
      </c>
      <c r="S23" s="1730" t="s">
        <v>1674</v>
      </c>
      <c r="T23" s="1730">
        <v>44980</v>
      </c>
      <c r="U23" s="1733">
        <v>44980</v>
      </c>
      <c r="V23" s="1733" t="s">
        <v>1673</v>
      </c>
      <c r="W23" s="1734">
        <v>44517</v>
      </c>
      <c r="X23" s="1730">
        <v>44517</v>
      </c>
      <c r="Y23" s="1735">
        <v>44980</v>
      </c>
      <c r="Z23" s="1733">
        <v>44980</v>
      </c>
      <c r="AA23" s="1733">
        <v>44893</v>
      </c>
      <c r="AB23" s="1734">
        <v>44798</v>
      </c>
      <c r="AC23" s="1731">
        <v>44981</v>
      </c>
      <c r="AD23" s="1731" t="s">
        <v>1668</v>
      </c>
      <c r="AE23" s="1731" t="s">
        <v>1669</v>
      </c>
      <c r="AF23" s="1736" t="s">
        <v>1670</v>
      </c>
      <c r="AG23" s="1736" t="s">
        <v>1671</v>
      </c>
      <c r="AH23" s="1736" t="s">
        <v>1672</v>
      </c>
      <c r="AI23" s="1736" t="s">
        <v>2228</v>
      </c>
      <c r="AJ23" s="1736" t="s">
        <v>2229</v>
      </c>
    </row>
    <row r="24" spans="2:36" s="1692" customFormat="1">
      <c r="B24" s="1693" t="s">
        <v>2230</v>
      </c>
      <c r="C24" s="1694" t="s">
        <v>1644</v>
      </c>
      <c r="D24" s="1695" t="s">
        <v>1675</v>
      </c>
      <c r="E24" s="1696" t="s">
        <v>1675</v>
      </c>
      <c r="F24" s="1696" t="s">
        <v>1675</v>
      </c>
      <c r="G24" s="1695" t="s">
        <v>1675</v>
      </c>
      <c r="H24" s="1697" t="s">
        <v>1675</v>
      </c>
      <c r="I24" s="1696" t="s">
        <v>1675</v>
      </c>
      <c r="J24" s="1696" t="s">
        <v>1675</v>
      </c>
      <c r="K24" s="1696" t="s">
        <v>1675</v>
      </c>
      <c r="L24" s="1695" t="s">
        <v>1675</v>
      </c>
      <c r="M24" s="1697" t="s">
        <v>1675</v>
      </c>
      <c r="N24" s="1696" t="s">
        <v>1675</v>
      </c>
      <c r="O24" s="1695" t="s">
        <v>1675</v>
      </c>
      <c r="P24" s="1695" t="s">
        <v>1676</v>
      </c>
      <c r="Q24" s="1695" t="s">
        <v>1676</v>
      </c>
      <c r="R24" s="1696" t="s">
        <v>1676</v>
      </c>
      <c r="S24" s="1695" t="s">
        <v>1676</v>
      </c>
      <c r="T24" s="1695" t="s">
        <v>1676</v>
      </c>
      <c r="U24" s="1699" t="s">
        <v>1676</v>
      </c>
      <c r="V24" s="1699" t="s">
        <v>1676</v>
      </c>
      <c r="W24" s="1698" t="s">
        <v>1676</v>
      </c>
      <c r="X24" s="1695" t="s">
        <v>1676</v>
      </c>
      <c r="Y24" s="1693" t="s">
        <v>1676</v>
      </c>
      <c r="Z24" s="1699" t="s">
        <v>1676</v>
      </c>
      <c r="AA24" s="1699" t="s">
        <v>1676</v>
      </c>
      <c r="AB24" s="1698" t="s">
        <v>1676</v>
      </c>
      <c r="AC24" s="1696" t="s">
        <v>1676</v>
      </c>
      <c r="AD24" s="1696" t="s">
        <v>1676</v>
      </c>
      <c r="AE24" s="1696" t="s">
        <v>1676</v>
      </c>
      <c r="AF24" s="1695" t="s">
        <v>1676</v>
      </c>
      <c r="AG24" s="1695" t="s">
        <v>1676</v>
      </c>
      <c r="AH24" s="1695" t="s">
        <v>1676</v>
      </c>
      <c r="AI24" s="1695" t="s">
        <v>1676</v>
      </c>
      <c r="AJ24" s="1695" t="s">
        <v>1676</v>
      </c>
    </row>
    <row r="25" spans="2:36" s="1692" customFormat="1">
      <c r="B25" s="1693" t="s">
        <v>2231</v>
      </c>
      <c r="C25" s="1694" t="s">
        <v>1644</v>
      </c>
      <c r="D25" s="1737" t="s">
        <v>1644</v>
      </c>
      <c r="E25" s="1738" t="s">
        <v>1644</v>
      </c>
      <c r="F25" s="1738" t="s">
        <v>1644</v>
      </c>
      <c r="G25" s="1737" t="s">
        <v>1644</v>
      </c>
      <c r="H25" s="1739" t="s">
        <v>1644</v>
      </c>
      <c r="I25" s="1738" t="s">
        <v>1644</v>
      </c>
      <c r="J25" s="1738" t="s">
        <v>1644</v>
      </c>
      <c r="K25" s="1737" t="s">
        <v>1644</v>
      </c>
      <c r="L25" s="1737" t="s">
        <v>1644</v>
      </c>
      <c r="M25" s="1740" t="s">
        <v>1644</v>
      </c>
      <c r="N25" s="1738" t="s">
        <v>1644</v>
      </c>
      <c r="O25" s="1738" t="s">
        <v>1644</v>
      </c>
      <c r="P25" s="1730" t="s">
        <v>1677</v>
      </c>
      <c r="Q25" s="1730">
        <v>48261</v>
      </c>
      <c r="R25" s="1731">
        <v>48261</v>
      </c>
      <c r="S25" s="1730">
        <v>48323</v>
      </c>
      <c r="T25" s="1730" t="s">
        <v>2232</v>
      </c>
      <c r="U25" s="1733" t="s">
        <v>2232</v>
      </c>
      <c r="V25" s="1733" t="s">
        <v>1677</v>
      </c>
      <c r="W25" s="1734">
        <v>48261</v>
      </c>
      <c r="X25" s="1730">
        <v>48261</v>
      </c>
      <c r="Y25" s="1735" t="s">
        <v>2232</v>
      </c>
      <c r="Z25" s="1733" t="s">
        <v>2232</v>
      </c>
      <c r="AA25" s="1733">
        <v>48638</v>
      </c>
      <c r="AB25" s="1698" t="s">
        <v>1678</v>
      </c>
      <c r="AC25" s="1696" t="s">
        <v>2233</v>
      </c>
      <c r="AD25" s="1696" t="s">
        <v>1679</v>
      </c>
      <c r="AE25" s="1731" t="s">
        <v>1680</v>
      </c>
      <c r="AF25" s="1730" t="s">
        <v>1681</v>
      </c>
      <c r="AG25" s="1730" t="s">
        <v>1682</v>
      </c>
      <c r="AH25" s="1730" t="s">
        <v>1683</v>
      </c>
      <c r="AI25" s="1730">
        <v>48803</v>
      </c>
      <c r="AJ25" s="1730">
        <v>48835</v>
      </c>
    </row>
    <row r="26" spans="2:36" s="1692" customFormat="1">
      <c r="B26" s="1693" t="s">
        <v>2234</v>
      </c>
      <c r="C26" s="1694" t="s">
        <v>1684</v>
      </c>
      <c r="D26" s="1694" t="s">
        <v>1685</v>
      </c>
      <c r="E26" s="1702" t="s">
        <v>1685</v>
      </c>
      <c r="F26" s="1702" t="s">
        <v>1685</v>
      </c>
      <c r="G26" s="1694" t="s">
        <v>1685</v>
      </c>
      <c r="H26" s="1713" t="s">
        <v>1685</v>
      </c>
      <c r="I26" s="1702" t="s">
        <v>1685</v>
      </c>
      <c r="J26" s="1702" t="s">
        <v>1685</v>
      </c>
      <c r="K26" s="1702" t="s">
        <v>1685</v>
      </c>
      <c r="L26" s="1694" t="s">
        <v>1685</v>
      </c>
      <c r="M26" s="1713" t="s">
        <v>1685</v>
      </c>
      <c r="N26" s="1702" t="s">
        <v>1685</v>
      </c>
      <c r="O26" s="1694" t="s">
        <v>1685</v>
      </c>
      <c r="P26" s="1694" t="s">
        <v>1685</v>
      </c>
      <c r="Q26" s="1694" t="s">
        <v>1685</v>
      </c>
      <c r="R26" s="1702" t="s">
        <v>1685</v>
      </c>
      <c r="S26" s="1694" t="s">
        <v>1685</v>
      </c>
      <c r="T26" s="1694" t="s">
        <v>1685</v>
      </c>
      <c r="U26" s="1723" t="s">
        <v>1685</v>
      </c>
      <c r="V26" s="1723" t="s">
        <v>1685</v>
      </c>
      <c r="W26" s="1724" t="s">
        <v>1685</v>
      </c>
      <c r="X26" s="1694" t="s">
        <v>1685</v>
      </c>
      <c r="Y26" s="1714" t="s">
        <v>1685</v>
      </c>
      <c r="Z26" s="1723" t="s">
        <v>1685</v>
      </c>
      <c r="AA26" s="1723" t="s">
        <v>1685</v>
      </c>
      <c r="AB26" s="1724" t="s">
        <v>1685</v>
      </c>
      <c r="AC26" s="1702" t="s">
        <v>1685</v>
      </c>
      <c r="AD26" s="1702" t="s">
        <v>1685</v>
      </c>
      <c r="AE26" s="1702" t="s">
        <v>1685</v>
      </c>
      <c r="AF26" s="1694" t="s">
        <v>1685</v>
      </c>
      <c r="AG26" s="1694" t="s">
        <v>1685</v>
      </c>
      <c r="AH26" s="1694" t="s">
        <v>1685</v>
      </c>
      <c r="AI26" s="1694" t="s">
        <v>1685</v>
      </c>
      <c r="AJ26" s="1694" t="s">
        <v>1685</v>
      </c>
    </row>
    <row r="27" spans="2:36" s="1692" customFormat="1" ht="56.25">
      <c r="B27" s="1693" t="s">
        <v>2235</v>
      </c>
      <c r="C27" s="1694" t="s">
        <v>1644</v>
      </c>
      <c r="D27" s="1741" t="s">
        <v>1686</v>
      </c>
      <c r="E27" s="1742" t="s">
        <v>1687</v>
      </c>
      <c r="F27" s="1742" t="s">
        <v>1687</v>
      </c>
      <c r="G27" s="1741" t="s">
        <v>1688</v>
      </c>
      <c r="H27" s="1743" t="s">
        <v>1688</v>
      </c>
      <c r="I27" s="1742" t="s">
        <v>1689</v>
      </c>
      <c r="J27" s="1742" t="s">
        <v>2236</v>
      </c>
      <c r="K27" s="1742" t="s">
        <v>1690</v>
      </c>
      <c r="L27" s="1741" t="s">
        <v>1691</v>
      </c>
      <c r="M27" s="1743" t="s">
        <v>1692</v>
      </c>
      <c r="N27" s="1742" t="s">
        <v>1693</v>
      </c>
      <c r="O27" s="1741" t="s">
        <v>1694</v>
      </c>
      <c r="P27" s="1744" t="s">
        <v>1695</v>
      </c>
      <c r="Q27" s="1745" t="s">
        <v>1696</v>
      </c>
      <c r="R27" s="1746" t="s">
        <v>1696</v>
      </c>
      <c r="S27" s="1745" t="s">
        <v>1697</v>
      </c>
      <c r="T27" s="1745" t="s">
        <v>2237</v>
      </c>
      <c r="U27" s="1747" t="s">
        <v>2237</v>
      </c>
      <c r="V27" s="1747" t="s">
        <v>1695</v>
      </c>
      <c r="W27" s="1748" t="s">
        <v>1696</v>
      </c>
      <c r="X27" s="1745" t="s">
        <v>1696</v>
      </c>
      <c r="Y27" s="1749" t="s">
        <v>2237</v>
      </c>
      <c r="Z27" s="1750" t="s">
        <v>2237</v>
      </c>
      <c r="AA27" s="1747" t="s">
        <v>1698</v>
      </c>
      <c r="AB27" s="1751" t="s">
        <v>1699</v>
      </c>
      <c r="AC27" s="1752" t="s">
        <v>2238</v>
      </c>
      <c r="AD27" s="1752" t="s">
        <v>1700</v>
      </c>
      <c r="AE27" s="1752" t="s">
        <v>1701</v>
      </c>
      <c r="AF27" s="1753" t="s">
        <v>1702</v>
      </c>
      <c r="AG27" s="1753">
        <v>45897</v>
      </c>
      <c r="AH27" s="1753">
        <v>46401</v>
      </c>
      <c r="AI27" s="1753" t="s">
        <v>2239</v>
      </c>
      <c r="AJ27" s="1753" t="s">
        <v>2240</v>
      </c>
    </row>
    <row r="28" spans="2:36" s="1692" customFormat="1" ht="56.25">
      <c r="B28" s="1693" t="s">
        <v>2241</v>
      </c>
      <c r="C28" s="1694" t="s">
        <v>1644</v>
      </c>
      <c r="D28" s="1745" t="s">
        <v>1703</v>
      </c>
      <c r="E28" s="1746" t="s">
        <v>1704</v>
      </c>
      <c r="F28" s="1746" t="s">
        <v>1704</v>
      </c>
      <c r="G28" s="1745" t="s">
        <v>1705</v>
      </c>
      <c r="H28" s="1754" t="s">
        <v>1705</v>
      </c>
      <c r="I28" s="1746" t="s">
        <v>1706</v>
      </c>
      <c r="J28" s="1746" t="s">
        <v>2242</v>
      </c>
      <c r="K28" s="1746" t="s">
        <v>1707</v>
      </c>
      <c r="L28" s="1745" t="s">
        <v>1708</v>
      </c>
      <c r="M28" s="1754" t="s">
        <v>1709</v>
      </c>
      <c r="N28" s="1746" t="s">
        <v>1710</v>
      </c>
      <c r="O28" s="1745" t="s">
        <v>1711</v>
      </c>
      <c r="P28" s="1745" t="s">
        <v>1712</v>
      </c>
      <c r="Q28" s="1745" t="s">
        <v>1713</v>
      </c>
      <c r="R28" s="1746" t="s">
        <v>1713</v>
      </c>
      <c r="S28" s="1745" t="s">
        <v>1714</v>
      </c>
      <c r="T28" s="1745" t="s">
        <v>1716</v>
      </c>
      <c r="U28" s="1745" t="s">
        <v>1716</v>
      </c>
      <c r="V28" s="1745" t="s">
        <v>1715</v>
      </c>
      <c r="W28" s="1755" t="s">
        <v>1713</v>
      </c>
      <c r="X28" s="1745" t="s">
        <v>1713</v>
      </c>
      <c r="Y28" s="1749" t="s">
        <v>1716</v>
      </c>
      <c r="Z28" s="1756" t="s">
        <v>1716</v>
      </c>
      <c r="AA28" s="1756" t="s">
        <v>1716</v>
      </c>
      <c r="AB28" s="1755" t="s">
        <v>1716</v>
      </c>
      <c r="AC28" s="1746" t="s">
        <v>1716</v>
      </c>
      <c r="AD28" s="1746" t="s">
        <v>1707</v>
      </c>
      <c r="AE28" s="1746" t="s">
        <v>1708</v>
      </c>
      <c r="AF28" s="1745" t="s">
        <v>1709</v>
      </c>
      <c r="AG28" s="1745" t="s">
        <v>1710</v>
      </c>
      <c r="AH28" s="1745" t="s">
        <v>1711</v>
      </c>
      <c r="AI28" s="1745" t="s">
        <v>1716</v>
      </c>
      <c r="AJ28" s="1745" t="s">
        <v>1716</v>
      </c>
    </row>
    <row r="29" spans="2:36" s="1675" customFormat="1">
      <c r="B29" s="1832" t="s">
        <v>1717</v>
      </c>
      <c r="C29" s="1757"/>
      <c r="D29" s="1758"/>
      <c r="E29" s="1758"/>
      <c r="F29" s="1758"/>
      <c r="G29" s="1758"/>
      <c r="H29" s="1758"/>
      <c r="I29" s="1758"/>
      <c r="J29" s="1758"/>
      <c r="K29" s="1758"/>
      <c r="L29" s="1758"/>
      <c r="M29" s="1758"/>
      <c r="N29" s="1758"/>
      <c r="O29" s="1759"/>
      <c r="P29" s="1758"/>
      <c r="Q29" s="1758"/>
      <c r="R29" s="1758"/>
      <c r="S29" s="1759"/>
      <c r="T29" s="1759"/>
      <c r="U29" s="1760"/>
      <c r="V29" s="1760"/>
      <c r="W29" s="1760"/>
      <c r="X29" s="1759"/>
      <c r="Y29" s="1758"/>
      <c r="Z29" s="1760"/>
      <c r="AA29" s="1761"/>
      <c r="AB29" s="1760"/>
      <c r="AC29" s="1758"/>
      <c r="AD29" s="1758"/>
      <c r="AE29" s="1758"/>
      <c r="AF29" s="1758"/>
      <c r="AG29" s="1758"/>
      <c r="AH29" s="1758"/>
      <c r="AI29" s="1758"/>
      <c r="AJ29" s="1759"/>
    </row>
    <row r="30" spans="2:36" s="1692" customFormat="1">
      <c r="B30" s="1693" t="s">
        <v>2243</v>
      </c>
      <c r="C30" s="1694" t="s">
        <v>1718</v>
      </c>
      <c r="D30" s="1694" t="s">
        <v>1718</v>
      </c>
      <c r="E30" s="1702" t="s">
        <v>1718</v>
      </c>
      <c r="F30" s="1702" t="s">
        <v>1719</v>
      </c>
      <c r="G30" s="1702" t="s">
        <v>1719</v>
      </c>
      <c r="H30" s="1702" t="s">
        <v>1718</v>
      </c>
      <c r="I30" s="1702" t="s">
        <v>1720</v>
      </c>
      <c r="J30" s="1702" t="s">
        <v>1718</v>
      </c>
      <c r="K30" s="1702" t="s">
        <v>1718</v>
      </c>
      <c r="L30" s="1702" t="s">
        <v>1718</v>
      </c>
      <c r="M30" s="1702" t="s">
        <v>1718</v>
      </c>
      <c r="N30" s="1702" t="s">
        <v>1718</v>
      </c>
      <c r="O30" s="1694" t="s">
        <v>1718</v>
      </c>
      <c r="P30" s="1694" t="s">
        <v>1718</v>
      </c>
      <c r="Q30" s="1694" t="s">
        <v>1718</v>
      </c>
      <c r="R30" s="1702" t="s">
        <v>1719</v>
      </c>
      <c r="S30" s="1694" t="s">
        <v>1718</v>
      </c>
      <c r="T30" s="1694" t="s">
        <v>1718</v>
      </c>
      <c r="U30" s="1723" t="s">
        <v>1719</v>
      </c>
      <c r="V30" s="1723" t="s">
        <v>1718</v>
      </c>
      <c r="W30" s="1724" t="s">
        <v>1718</v>
      </c>
      <c r="X30" s="1694" t="s">
        <v>1719</v>
      </c>
      <c r="Y30" s="1714" t="s">
        <v>1718</v>
      </c>
      <c r="Z30" s="1723" t="s">
        <v>1719</v>
      </c>
      <c r="AA30" s="1723" t="s">
        <v>1720</v>
      </c>
      <c r="AB30" s="1724" t="s">
        <v>1720</v>
      </c>
      <c r="AC30" s="1762" t="s">
        <v>1720</v>
      </c>
      <c r="AD30" s="1762" t="s">
        <v>1718</v>
      </c>
      <c r="AE30" s="1762" t="s">
        <v>1718</v>
      </c>
      <c r="AF30" s="1763" t="s">
        <v>1718</v>
      </c>
      <c r="AG30" s="1763" t="s">
        <v>1718</v>
      </c>
      <c r="AH30" s="1763" t="s">
        <v>1718</v>
      </c>
      <c r="AI30" s="1763" t="s">
        <v>1720</v>
      </c>
      <c r="AJ30" s="1763" t="s">
        <v>1720</v>
      </c>
    </row>
    <row r="31" spans="2:36" s="1692" customFormat="1" ht="45">
      <c r="B31" s="1693" t="s">
        <v>2244</v>
      </c>
      <c r="C31" s="1694" t="s">
        <v>1644</v>
      </c>
      <c r="D31" s="1745" t="s">
        <v>1721</v>
      </c>
      <c r="E31" s="1746" t="s">
        <v>1722</v>
      </c>
      <c r="F31" s="1746" t="s">
        <v>1723</v>
      </c>
      <c r="G31" s="1746" t="s">
        <v>1724</v>
      </c>
      <c r="H31" s="1746" t="s">
        <v>1725</v>
      </c>
      <c r="I31" s="1746" t="s">
        <v>1726</v>
      </c>
      <c r="J31" s="1746" t="s">
        <v>1721</v>
      </c>
      <c r="K31" s="1746" t="s">
        <v>1727</v>
      </c>
      <c r="L31" s="1746" t="s">
        <v>1728</v>
      </c>
      <c r="M31" s="1746" t="s">
        <v>1729</v>
      </c>
      <c r="N31" s="1746" t="s">
        <v>1730</v>
      </c>
      <c r="O31" s="1745" t="s">
        <v>1731</v>
      </c>
      <c r="P31" s="1694" t="s">
        <v>1732</v>
      </c>
      <c r="Q31" s="1764" t="s">
        <v>1733</v>
      </c>
      <c r="R31" s="1765" t="s">
        <v>1734</v>
      </c>
      <c r="S31" s="1764" t="s">
        <v>1735</v>
      </c>
      <c r="T31" s="1764" t="s">
        <v>2245</v>
      </c>
      <c r="U31" s="1766" t="s">
        <v>2246</v>
      </c>
      <c r="V31" s="1756" t="s">
        <v>1736</v>
      </c>
      <c r="W31" s="1765" t="s">
        <v>1737</v>
      </c>
      <c r="X31" s="1764" t="s">
        <v>1738</v>
      </c>
      <c r="Y31" s="1767" t="s">
        <v>2247</v>
      </c>
      <c r="Z31" s="1764" t="s">
        <v>2248</v>
      </c>
      <c r="AA31" s="1756" t="s">
        <v>1739</v>
      </c>
      <c r="AB31" s="1755" t="s">
        <v>1740</v>
      </c>
      <c r="AC31" s="1768" t="s">
        <v>2249</v>
      </c>
      <c r="AD31" s="1768" t="s">
        <v>1741</v>
      </c>
      <c r="AE31" s="1768" t="s">
        <v>1742</v>
      </c>
      <c r="AF31" s="1769" t="s">
        <v>1741</v>
      </c>
      <c r="AG31" s="1769" t="s">
        <v>1743</v>
      </c>
      <c r="AH31" s="1769" t="s">
        <v>1744</v>
      </c>
      <c r="AI31" s="1769" t="s">
        <v>2250</v>
      </c>
      <c r="AJ31" s="1769" t="s">
        <v>2251</v>
      </c>
    </row>
    <row r="32" spans="2:36" s="1692" customFormat="1">
      <c r="B32" s="1693" t="s">
        <v>2252</v>
      </c>
      <c r="C32" s="1694" t="s">
        <v>1685</v>
      </c>
      <c r="D32" s="1694" t="s">
        <v>1684</v>
      </c>
      <c r="E32" s="1702" t="s">
        <v>1684</v>
      </c>
      <c r="F32" s="1702" t="s">
        <v>1684</v>
      </c>
      <c r="G32" s="1702" t="s">
        <v>1684</v>
      </c>
      <c r="H32" s="1702" t="s">
        <v>1684</v>
      </c>
      <c r="I32" s="1702" t="s">
        <v>1684</v>
      </c>
      <c r="J32" s="1702" t="s">
        <v>1684</v>
      </c>
      <c r="K32" s="1702" t="s">
        <v>1684</v>
      </c>
      <c r="L32" s="1702" t="s">
        <v>1684</v>
      </c>
      <c r="M32" s="1702" t="s">
        <v>1684</v>
      </c>
      <c r="N32" s="1702" t="s">
        <v>1684</v>
      </c>
      <c r="O32" s="1694" t="s">
        <v>1684</v>
      </c>
      <c r="P32" s="1694" t="s">
        <v>1684</v>
      </c>
      <c r="Q32" s="1694" t="s">
        <v>1684</v>
      </c>
      <c r="R32" s="1702" t="s">
        <v>1684</v>
      </c>
      <c r="S32" s="1694" t="s">
        <v>1684</v>
      </c>
      <c r="T32" s="1694" t="s">
        <v>1684</v>
      </c>
      <c r="U32" s="1723" t="s">
        <v>1684</v>
      </c>
      <c r="V32" s="1723" t="s">
        <v>1684</v>
      </c>
      <c r="W32" s="1724" t="s">
        <v>1684</v>
      </c>
      <c r="X32" s="1694" t="s">
        <v>1684</v>
      </c>
      <c r="Y32" s="1714" t="s">
        <v>1684</v>
      </c>
      <c r="Z32" s="1723" t="s">
        <v>1684</v>
      </c>
      <c r="AA32" s="1723" t="s">
        <v>1684</v>
      </c>
      <c r="AB32" s="1724" t="s">
        <v>1684</v>
      </c>
      <c r="AC32" s="1762" t="s">
        <v>1684</v>
      </c>
      <c r="AD32" s="1762" t="s">
        <v>1684</v>
      </c>
      <c r="AE32" s="1762" t="s">
        <v>1684</v>
      </c>
      <c r="AF32" s="1763" t="s">
        <v>1684</v>
      </c>
      <c r="AG32" s="1763" t="s">
        <v>1684</v>
      </c>
      <c r="AH32" s="1763" t="s">
        <v>1684</v>
      </c>
      <c r="AI32" s="1763" t="s">
        <v>1684</v>
      </c>
      <c r="AJ32" s="1763" t="s">
        <v>1684</v>
      </c>
    </row>
    <row r="33" spans="2:36" s="1692" customFormat="1">
      <c r="B33" s="1701" t="s">
        <v>2253</v>
      </c>
      <c r="C33" s="1694" t="s">
        <v>1745</v>
      </c>
      <c r="D33" s="1745" t="s">
        <v>1746</v>
      </c>
      <c r="E33" s="1746" t="s">
        <v>1746</v>
      </c>
      <c r="F33" s="1746" t="s">
        <v>1746</v>
      </c>
      <c r="G33" s="1746" t="s">
        <v>1746</v>
      </c>
      <c r="H33" s="1746" t="s">
        <v>1746</v>
      </c>
      <c r="I33" s="1746" t="s">
        <v>1746</v>
      </c>
      <c r="J33" s="1746" t="s">
        <v>1746</v>
      </c>
      <c r="K33" s="1746" t="s">
        <v>1746</v>
      </c>
      <c r="L33" s="1746" t="s">
        <v>1746</v>
      </c>
      <c r="M33" s="1746" t="s">
        <v>1746</v>
      </c>
      <c r="N33" s="1746" t="s">
        <v>1746</v>
      </c>
      <c r="O33" s="1745" t="s">
        <v>1746</v>
      </c>
      <c r="P33" s="1694" t="s">
        <v>1747</v>
      </c>
      <c r="Q33" s="1694" t="s">
        <v>1747</v>
      </c>
      <c r="R33" s="1702" t="s">
        <v>1747</v>
      </c>
      <c r="S33" s="1694" t="s">
        <v>1747</v>
      </c>
      <c r="T33" s="1694" t="s">
        <v>1747</v>
      </c>
      <c r="U33" s="1723" t="s">
        <v>1747</v>
      </c>
      <c r="V33" s="1723" t="s">
        <v>1747</v>
      </c>
      <c r="W33" s="1724" t="s">
        <v>1747</v>
      </c>
      <c r="X33" s="1694" t="s">
        <v>1747</v>
      </c>
      <c r="Y33" s="1714" t="s">
        <v>1747</v>
      </c>
      <c r="Z33" s="1723" t="s">
        <v>1747</v>
      </c>
      <c r="AA33" s="1723" t="s">
        <v>1747</v>
      </c>
      <c r="AB33" s="1724" t="s">
        <v>1747</v>
      </c>
      <c r="AC33" s="1762" t="s">
        <v>1747</v>
      </c>
      <c r="AD33" s="1762" t="s">
        <v>1747</v>
      </c>
      <c r="AE33" s="1762" t="s">
        <v>1747</v>
      </c>
      <c r="AF33" s="1763" t="s">
        <v>1747</v>
      </c>
      <c r="AG33" s="1763" t="s">
        <v>1747</v>
      </c>
      <c r="AH33" s="1763" t="s">
        <v>1747</v>
      </c>
      <c r="AI33" s="1763" t="s">
        <v>1747</v>
      </c>
      <c r="AJ33" s="1763" t="s">
        <v>1747</v>
      </c>
    </row>
    <row r="34" spans="2:36" s="1692" customFormat="1">
      <c r="B34" s="1701" t="s">
        <v>2254</v>
      </c>
      <c r="C34" s="1694" t="s">
        <v>1745</v>
      </c>
      <c r="D34" s="1745" t="s">
        <v>1746</v>
      </c>
      <c r="E34" s="1746" t="s">
        <v>1746</v>
      </c>
      <c r="F34" s="1746" t="s">
        <v>1746</v>
      </c>
      <c r="G34" s="1746" t="s">
        <v>1746</v>
      </c>
      <c r="H34" s="1746" t="s">
        <v>1746</v>
      </c>
      <c r="I34" s="1746" t="s">
        <v>1746</v>
      </c>
      <c r="J34" s="1746" t="s">
        <v>1746</v>
      </c>
      <c r="K34" s="1746" t="s">
        <v>1746</v>
      </c>
      <c r="L34" s="1746" t="s">
        <v>1746</v>
      </c>
      <c r="M34" s="1746" t="s">
        <v>1746</v>
      </c>
      <c r="N34" s="1746" t="s">
        <v>1746</v>
      </c>
      <c r="O34" s="1745" t="s">
        <v>1746</v>
      </c>
      <c r="P34" s="1694" t="s">
        <v>1747</v>
      </c>
      <c r="Q34" s="1694" t="s">
        <v>1747</v>
      </c>
      <c r="R34" s="1702" t="s">
        <v>1747</v>
      </c>
      <c r="S34" s="1694" t="s">
        <v>1747</v>
      </c>
      <c r="T34" s="1694" t="s">
        <v>1747</v>
      </c>
      <c r="U34" s="1723" t="s">
        <v>1747</v>
      </c>
      <c r="V34" s="1723" t="s">
        <v>1747</v>
      </c>
      <c r="W34" s="1724" t="s">
        <v>1747</v>
      </c>
      <c r="X34" s="1694" t="s">
        <v>1747</v>
      </c>
      <c r="Y34" s="1714" t="s">
        <v>1747</v>
      </c>
      <c r="Z34" s="1723" t="s">
        <v>1747</v>
      </c>
      <c r="AA34" s="1723" t="s">
        <v>1747</v>
      </c>
      <c r="AB34" s="1724" t="s">
        <v>1747</v>
      </c>
      <c r="AC34" s="1762" t="s">
        <v>1747</v>
      </c>
      <c r="AD34" s="1762" t="s">
        <v>1747</v>
      </c>
      <c r="AE34" s="1762" t="s">
        <v>1747</v>
      </c>
      <c r="AF34" s="1763" t="s">
        <v>1747</v>
      </c>
      <c r="AG34" s="1763" t="s">
        <v>1747</v>
      </c>
      <c r="AH34" s="1763" t="s">
        <v>1747</v>
      </c>
      <c r="AI34" s="1763" t="s">
        <v>1747</v>
      </c>
      <c r="AJ34" s="1763" t="s">
        <v>1747</v>
      </c>
    </row>
    <row r="35" spans="2:36" s="1692" customFormat="1">
      <c r="B35" s="1693" t="s">
        <v>2255</v>
      </c>
      <c r="C35" s="1694" t="s">
        <v>1644</v>
      </c>
      <c r="D35" s="1694" t="s">
        <v>1684</v>
      </c>
      <c r="E35" s="1702" t="s">
        <v>1684</v>
      </c>
      <c r="F35" s="1702" t="s">
        <v>1684</v>
      </c>
      <c r="G35" s="1702" t="s">
        <v>1684</v>
      </c>
      <c r="H35" s="1702" t="s">
        <v>1684</v>
      </c>
      <c r="I35" s="1702" t="s">
        <v>1684</v>
      </c>
      <c r="J35" s="1702" t="s">
        <v>1684</v>
      </c>
      <c r="K35" s="1702" t="s">
        <v>1684</v>
      </c>
      <c r="L35" s="1702" t="s">
        <v>1684</v>
      </c>
      <c r="M35" s="1702" t="s">
        <v>1684</v>
      </c>
      <c r="N35" s="1702" t="s">
        <v>1684</v>
      </c>
      <c r="O35" s="1694" t="s">
        <v>1684</v>
      </c>
      <c r="P35" s="1694" t="s">
        <v>1684</v>
      </c>
      <c r="Q35" s="1694" t="s">
        <v>1684</v>
      </c>
      <c r="R35" s="1702" t="s">
        <v>1684</v>
      </c>
      <c r="S35" s="1694" t="s">
        <v>1684</v>
      </c>
      <c r="T35" s="1694" t="s">
        <v>1684</v>
      </c>
      <c r="U35" s="1723" t="s">
        <v>1684</v>
      </c>
      <c r="V35" s="1723" t="s">
        <v>1684</v>
      </c>
      <c r="W35" s="1724" t="s">
        <v>1684</v>
      </c>
      <c r="X35" s="1694" t="s">
        <v>1684</v>
      </c>
      <c r="Y35" s="1714" t="s">
        <v>1684</v>
      </c>
      <c r="Z35" s="1723" t="s">
        <v>1684</v>
      </c>
      <c r="AA35" s="1723" t="s">
        <v>1684</v>
      </c>
      <c r="AB35" s="1724" t="s">
        <v>1684</v>
      </c>
      <c r="AC35" s="1762" t="s">
        <v>1684</v>
      </c>
      <c r="AD35" s="1762" t="s">
        <v>1684</v>
      </c>
      <c r="AE35" s="1762" t="s">
        <v>1684</v>
      </c>
      <c r="AF35" s="1763" t="s">
        <v>1684</v>
      </c>
      <c r="AG35" s="1763" t="s">
        <v>1684</v>
      </c>
      <c r="AH35" s="1763" t="s">
        <v>1684</v>
      </c>
      <c r="AI35" s="1763" t="s">
        <v>1684</v>
      </c>
      <c r="AJ35" s="1763" t="s">
        <v>1684</v>
      </c>
    </row>
    <row r="36" spans="2:36" s="1692" customFormat="1">
      <c r="B36" s="1693" t="s">
        <v>2256</v>
      </c>
      <c r="C36" s="1694" t="s">
        <v>1748</v>
      </c>
      <c r="D36" s="1694" t="s">
        <v>1748</v>
      </c>
      <c r="E36" s="1702" t="s">
        <v>1748</v>
      </c>
      <c r="F36" s="1702" t="s">
        <v>1748</v>
      </c>
      <c r="G36" s="1702" t="s">
        <v>1748</v>
      </c>
      <c r="H36" s="1702" t="s">
        <v>1748</v>
      </c>
      <c r="I36" s="1702" t="s">
        <v>1748</v>
      </c>
      <c r="J36" s="1702" t="s">
        <v>1748</v>
      </c>
      <c r="K36" s="1702" t="s">
        <v>1748</v>
      </c>
      <c r="L36" s="1702" t="s">
        <v>1748</v>
      </c>
      <c r="M36" s="1702" t="s">
        <v>1748</v>
      </c>
      <c r="N36" s="1702" t="s">
        <v>1748</v>
      </c>
      <c r="O36" s="1694" t="s">
        <v>1748</v>
      </c>
      <c r="P36" s="1694" t="s">
        <v>1749</v>
      </c>
      <c r="Q36" s="1694" t="s">
        <v>1749</v>
      </c>
      <c r="R36" s="1702" t="s">
        <v>1749</v>
      </c>
      <c r="S36" s="1694" t="s">
        <v>1749</v>
      </c>
      <c r="T36" s="1694" t="s">
        <v>1749</v>
      </c>
      <c r="U36" s="1723" t="s">
        <v>1749</v>
      </c>
      <c r="V36" s="1723" t="s">
        <v>1749</v>
      </c>
      <c r="W36" s="1724" t="s">
        <v>1749</v>
      </c>
      <c r="X36" s="1694" t="s">
        <v>1749</v>
      </c>
      <c r="Y36" s="1714" t="s">
        <v>1749</v>
      </c>
      <c r="Z36" s="1723" t="s">
        <v>1749</v>
      </c>
      <c r="AA36" s="1723" t="s">
        <v>1749</v>
      </c>
      <c r="AB36" s="1724" t="s">
        <v>1749</v>
      </c>
      <c r="AC36" s="1762" t="s">
        <v>1749</v>
      </c>
      <c r="AD36" s="1762" t="s">
        <v>1749</v>
      </c>
      <c r="AE36" s="1762" t="s">
        <v>1749</v>
      </c>
      <c r="AF36" s="1763" t="s">
        <v>1749</v>
      </c>
      <c r="AG36" s="1763" t="s">
        <v>1749</v>
      </c>
      <c r="AH36" s="1763" t="s">
        <v>1749</v>
      </c>
      <c r="AI36" s="1763" t="s">
        <v>1749</v>
      </c>
      <c r="AJ36" s="1763" t="s">
        <v>1749</v>
      </c>
    </row>
    <row r="37" spans="2:36" s="1675" customFormat="1">
      <c r="B37" s="1832" t="s">
        <v>1750</v>
      </c>
      <c r="C37" s="1757"/>
      <c r="D37" s="1758"/>
      <c r="E37" s="1758"/>
      <c r="F37" s="1758"/>
      <c r="G37" s="1758"/>
      <c r="H37" s="1758"/>
      <c r="I37" s="1758"/>
      <c r="J37" s="1758"/>
      <c r="K37" s="1758"/>
      <c r="L37" s="1758"/>
      <c r="M37" s="1758"/>
      <c r="N37" s="1758"/>
      <c r="O37" s="1759"/>
      <c r="P37" s="1758"/>
      <c r="Q37" s="1758"/>
      <c r="R37" s="1758"/>
      <c r="S37" s="1759"/>
      <c r="T37" s="1759"/>
      <c r="U37" s="1760"/>
      <c r="V37" s="1760"/>
      <c r="W37" s="1760"/>
      <c r="X37" s="1759"/>
      <c r="Y37" s="1758"/>
      <c r="Z37" s="1760"/>
      <c r="AA37" s="1761"/>
      <c r="AB37" s="1760"/>
      <c r="AC37" s="1770"/>
      <c r="AD37" s="1770"/>
      <c r="AE37" s="1770"/>
      <c r="AF37" s="1771"/>
      <c r="AG37" s="1771"/>
      <c r="AH37" s="1771"/>
      <c r="AI37" s="1771"/>
      <c r="AJ37" s="1771"/>
    </row>
    <row r="38" spans="2:36" s="1692" customFormat="1">
      <c r="B38" s="1693" t="s">
        <v>2273</v>
      </c>
      <c r="C38" s="1694" t="s">
        <v>1644</v>
      </c>
      <c r="D38" s="1694" t="s">
        <v>2274</v>
      </c>
      <c r="E38" s="1694" t="s">
        <v>2274</v>
      </c>
      <c r="F38" s="1694" t="s">
        <v>2274</v>
      </c>
      <c r="G38" s="1694" t="s">
        <v>2274</v>
      </c>
      <c r="H38" s="1694" t="s">
        <v>2274</v>
      </c>
      <c r="I38" s="1694" t="s">
        <v>2274</v>
      </c>
      <c r="J38" s="1694" t="s">
        <v>2274</v>
      </c>
      <c r="K38" s="1694" t="s">
        <v>2274</v>
      </c>
      <c r="L38" s="1694" t="s">
        <v>2274</v>
      </c>
      <c r="M38" s="1694" t="s">
        <v>2274</v>
      </c>
      <c r="N38" s="1694" t="s">
        <v>2274</v>
      </c>
      <c r="O38" s="1694" t="s">
        <v>2274</v>
      </c>
      <c r="P38" s="1694" t="s">
        <v>2274</v>
      </c>
      <c r="Q38" s="1694" t="s">
        <v>2274</v>
      </c>
      <c r="R38" s="1694" t="s">
        <v>2274</v>
      </c>
      <c r="S38" s="1694" t="s">
        <v>2274</v>
      </c>
      <c r="T38" s="1694" t="s">
        <v>2274</v>
      </c>
      <c r="U38" s="1694" t="s">
        <v>2274</v>
      </c>
      <c r="V38" s="1694" t="s">
        <v>2274</v>
      </c>
      <c r="W38" s="1694" t="s">
        <v>2274</v>
      </c>
      <c r="X38" s="1694" t="s">
        <v>2274</v>
      </c>
      <c r="Y38" s="1694" t="s">
        <v>2274</v>
      </c>
      <c r="Z38" s="1694" t="s">
        <v>2274</v>
      </c>
      <c r="AA38" s="1694" t="s">
        <v>2274</v>
      </c>
      <c r="AB38" s="1694" t="s">
        <v>2274</v>
      </c>
      <c r="AC38" s="1694" t="s">
        <v>2274</v>
      </c>
      <c r="AD38" s="1694" t="s">
        <v>2274</v>
      </c>
      <c r="AE38" s="1694" t="s">
        <v>2274</v>
      </c>
      <c r="AF38" s="1694" t="s">
        <v>2274</v>
      </c>
      <c r="AG38" s="1694" t="s">
        <v>2274</v>
      </c>
      <c r="AH38" s="1694" t="s">
        <v>2274</v>
      </c>
      <c r="AI38" s="1694" t="s">
        <v>2274</v>
      </c>
      <c r="AJ38" s="1694" t="s">
        <v>2274</v>
      </c>
    </row>
    <row r="39" spans="2:36" s="1692" customFormat="1">
      <c r="B39" s="1693" t="s">
        <v>2257</v>
      </c>
      <c r="C39" s="1694" t="s">
        <v>1644</v>
      </c>
      <c r="D39" s="1694" t="s">
        <v>1751</v>
      </c>
      <c r="E39" s="1702" t="s">
        <v>1751</v>
      </c>
      <c r="F39" s="1702" t="s">
        <v>1751</v>
      </c>
      <c r="G39" s="1702" t="s">
        <v>1751</v>
      </c>
      <c r="H39" s="1702" t="s">
        <v>1751</v>
      </c>
      <c r="I39" s="1702" t="s">
        <v>1751</v>
      </c>
      <c r="J39" s="1702" t="s">
        <v>1751</v>
      </c>
      <c r="K39" s="1746" t="s">
        <v>1751</v>
      </c>
      <c r="L39" s="1746" t="s">
        <v>1751</v>
      </c>
      <c r="M39" s="1746" t="s">
        <v>1751</v>
      </c>
      <c r="N39" s="1746" t="s">
        <v>1751</v>
      </c>
      <c r="O39" s="1746" t="s">
        <v>1751</v>
      </c>
      <c r="P39" s="1694" t="s">
        <v>1751</v>
      </c>
      <c r="Q39" s="1694" t="s">
        <v>1751</v>
      </c>
      <c r="R39" s="1702" t="s">
        <v>1751</v>
      </c>
      <c r="S39" s="1694" t="s">
        <v>1751</v>
      </c>
      <c r="T39" s="1694" t="s">
        <v>1751</v>
      </c>
      <c r="U39" s="1694" t="s">
        <v>1751</v>
      </c>
      <c r="V39" s="1694" t="s">
        <v>1751</v>
      </c>
      <c r="W39" s="1702" t="s">
        <v>1751</v>
      </c>
      <c r="X39" s="1694" t="s">
        <v>1751</v>
      </c>
      <c r="Y39" s="1714" t="s">
        <v>1751</v>
      </c>
      <c r="Z39" s="1694" t="s">
        <v>1751</v>
      </c>
      <c r="AA39" s="1694" t="s">
        <v>1751</v>
      </c>
      <c r="AB39" s="1702" t="s">
        <v>1751</v>
      </c>
      <c r="AC39" s="1702" t="s">
        <v>1751</v>
      </c>
      <c r="AD39" s="1694" t="s">
        <v>1751</v>
      </c>
      <c r="AE39" s="1714" t="s">
        <v>1751</v>
      </c>
      <c r="AF39" s="1694" t="s">
        <v>1751</v>
      </c>
      <c r="AG39" s="1694" t="s">
        <v>1751</v>
      </c>
      <c r="AH39" s="1694" t="s">
        <v>1751</v>
      </c>
      <c r="AI39" s="1694" t="s">
        <v>1751</v>
      </c>
      <c r="AJ39" s="1694" t="s">
        <v>1751</v>
      </c>
    </row>
    <row r="40" spans="2:36" s="1692" customFormat="1">
      <c r="B40" s="1693" t="s">
        <v>2258</v>
      </c>
      <c r="C40" s="1694" t="s">
        <v>1644</v>
      </c>
      <c r="D40" s="1694" t="s">
        <v>1751</v>
      </c>
      <c r="E40" s="1702" t="s">
        <v>1751</v>
      </c>
      <c r="F40" s="1702" t="s">
        <v>1751</v>
      </c>
      <c r="G40" s="1702" t="s">
        <v>1751</v>
      </c>
      <c r="H40" s="1702" t="s">
        <v>1751</v>
      </c>
      <c r="I40" s="1702" t="s">
        <v>1751</v>
      </c>
      <c r="J40" s="1702" t="s">
        <v>1751</v>
      </c>
      <c r="K40" s="1702" t="s">
        <v>1751</v>
      </c>
      <c r="L40" s="1702" t="s">
        <v>1751</v>
      </c>
      <c r="M40" s="1702" t="s">
        <v>1751</v>
      </c>
      <c r="N40" s="1702" t="s">
        <v>1751</v>
      </c>
      <c r="O40" s="1694" t="s">
        <v>1751</v>
      </c>
      <c r="P40" s="1694" t="s">
        <v>1751</v>
      </c>
      <c r="Q40" s="1694" t="s">
        <v>1751</v>
      </c>
      <c r="R40" s="1702" t="s">
        <v>1751</v>
      </c>
      <c r="S40" s="1694" t="s">
        <v>1751</v>
      </c>
      <c r="T40" s="1694" t="s">
        <v>1751</v>
      </c>
      <c r="U40" s="1694" t="s">
        <v>1751</v>
      </c>
      <c r="V40" s="1694" t="s">
        <v>1751</v>
      </c>
      <c r="W40" s="1702" t="s">
        <v>1751</v>
      </c>
      <c r="X40" s="1694" t="s">
        <v>1751</v>
      </c>
      <c r="Y40" s="1714" t="s">
        <v>1751</v>
      </c>
      <c r="Z40" s="1694" t="s">
        <v>1751</v>
      </c>
      <c r="AA40" s="1694" t="s">
        <v>1751</v>
      </c>
      <c r="AB40" s="1702" t="s">
        <v>1751</v>
      </c>
      <c r="AC40" s="1702" t="s">
        <v>1751</v>
      </c>
      <c r="AD40" s="1694" t="s">
        <v>1751</v>
      </c>
      <c r="AE40" s="1714" t="s">
        <v>1751</v>
      </c>
      <c r="AF40" s="1694" t="s">
        <v>1751</v>
      </c>
      <c r="AG40" s="1694" t="s">
        <v>1751</v>
      </c>
      <c r="AH40" s="1694" t="s">
        <v>1751</v>
      </c>
      <c r="AI40" s="1694" t="s">
        <v>1751</v>
      </c>
      <c r="AJ40" s="1694" t="s">
        <v>1751</v>
      </c>
    </row>
    <row r="41" spans="2:36" s="1692" customFormat="1">
      <c r="B41" s="1693" t="s">
        <v>2259</v>
      </c>
      <c r="C41" s="1694" t="s">
        <v>1644</v>
      </c>
      <c r="D41" s="1694" t="s">
        <v>1751</v>
      </c>
      <c r="E41" s="1702" t="s">
        <v>1751</v>
      </c>
      <c r="F41" s="1702" t="s">
        <v>1751</v>
      </c>
      <c r="G41" s="1702" t="s">
        <v>1751</v>
      </c>
      <c r="H41" s="1702" t="s">
        <v>1751</v>
      </c>
      <c r="I41" s="1702" t="s">
        <v>1751</v>
      </c>
      <c r="J41" s="1702" t="s">
        <v>1751</v>
      </c>
      <c r="K41" s="1702" t="s">
        <v>1751</v>
      </c>
      <c r="L41" s="1702" t="s">
        <v>1751</v>
      </c>
      <c r="M41" s="1702" t="s">
        <v>1751</v>
      </c>
      <c r="N41" s="1702" t="s">
        <v>1751</v>
      </c>
      <c r="O41" s="1694" t="s">
        <v>1751</v>
      </c>
      <c r="P41" s="1694" t="s">
        <v>1751</v>
      </c>
      <c r="Q41" s="1694" t="s">
        <v>1751</v>
      </c>
      <c r="R41" s="1702" t="s">
        <v>1751</v>
      </c>
      <c r="S41" s="1694" t="s">
        <v>1751</v>
      </c>
      <c r="T41" s="1694" t="s">
        <v>1751</v>
      </c>
      <c r="U41" s="1694" t="s">
        <v>1751</v>
      </c>
      <c r="V41" s="1694" t="s">
        <v>1751</v>
      </c>
      <c r="W41" s="1702" t="s">
        <v>1751</v>
      </c>
      <c r="X41" s="1694" t="s">
        <v>1751</v>
      </c>
      <c r="Y41" s="1714" t="s">
        <v>1751</v>
      </c>
      <c r="Z41" s="1694" t="s">
        <v>1751</v>
      </c>
      <c r="AA41" s="1694" t="s">
        <v>1751</v>
      </c>
      <c r="AB41" s="1702" t="s">
        <v>1751</v>
      </c>
      <c r="AC41" s="1702" t="s">
        <v>1751</v>
      </c>
      <c r="AD41" s="1694" t="s">
        <v>1751</v>
      </c>
      <c r="AE41" s="1714" t="s">
        <v>1751</v>
      </c>
      <c r="AF41" s="1694" t="s">
        <v>1751</v>
      </c>
      <c r="AG41" s="1694" t="s">
        <v>1751</v>
      </c>
      <c r="AH41" s="1694" t="s">
        <v>1751</v>
      </c>
      <c r="AI41" s="1694" t="s">
        <v>1751</v>
      </c>
      <c r="AJ41" s="1694" t="s">
        <v>1751</v>
      </c>
    </row>
    <row r="42" spans="2:36" s="1692" customFormat="1">
      <c r="B42" s="1693" t="s">
        <v>2260</v>
      </c>
      <c r="C42" s="1694" t="s">
        <v>1644</v>
      </c>
      <c r="D42" s="1694" t="s">
        <v>1751</v>
      </c>
      <c r="E42" s="1702" t="s">
        <v>1751</v>
      </c>
      <c r="F42" s="1702" t="s">
        <v>1751</v>
      </c>
      <c r="G42" s="1702" t="s">
        <v>1751</v>
      </c>
      <c r="H42" s="1702" t="s">
        <v>1751</v>
      </c>
      <c r="I42" s="1702" t="s">
        <v>1751</v>
      </c>
      <c r="J42" s="1702" t="s">
        <v>1751</v>
      </c>
      <c r="K42" s="1702" t="s">
        <v>1751</v>
      </c>
      <c r="L42" s="1702" t="s">
        <v>1751</v>
      </c>
      <c r="M42" s="1702" t="s">
        <v>1751</v>
      </c>
      <c r="N42" s="1702" t="s">
        <v>1751</v>
      </c>
      <c r="O42" s="1694" t="s">
        <v>1751</v>
      </c>
      <c r="P42" s="1694" t="s">
        <v>1751</v>
      </c>
      <c r="Q42" s="1694" t="s">
        <v>1751</v>
      </c>
      <c r="R42" s="1702" t="s">
        <v>1751</v>
      </c>
      <c r="S42" s="1694" t="s">
        <v>1751</v>
      </c>
      <c r="T42" s="1694" t="s">
        <v>1751</v>
      </c>
      <c r="U42" s="1694" t="s">
        <v>1751</v>
      </c>
      <c r="V42" s="1694" t="s">
        <v>1751</v>
      </c>
      <c r="W42" s="1702" t="s">
        <v>1751</v>
      </c>
      <c r="X42" s="1694" t="s">
        <v>1751</v>
      </c>
      <c r="Y42" s="1714" t="s">
        <v>1751</v>
      </c>
      <c r="Z42" s="1694" t="s">
        <v>1751</v>
      </c>
      <c r="AA42" s="1694" t="s">
        <v>1751</v>
      </c>
      <c r="AB42" s="1702" t="s">
        <v>1751</v>
      </c>
      <c r="AC42" s="1702" t="s">
        <v>1751</v>
      </c>
      <c r="AD42" s="1694" t="s">
        <v>1751</v>
      </c>
      <c r="AE42" s="1714" t="s">
        <v>1751</v>
      </c>
      <c r="AF42" s="1694" t="s">
        <v>1751</v>
      </c>
      <c r="AG42" s="1694" t="s">
        <v>1751</v>
      </c>
      <c r="AH42" s="1694" t="s">
        <v>1751</v>
      </c>
      <c r="AI42" s="1694" t="s">
        <v>1751</v>
      </c>
      <c r="AJ42" s="1694" t="s">
        <v>1751</v>
      </c>
    </row>
    <row r="43" spans="2:36" s="1692" customFormat="1">
      <c r="B43" s="1693" t="s">
        <v>2261</v>
      </c>
      <c r="C43" s="1694" t="s">
        <v>1644</v>
      </c>
      <c r="D43" s="1694" t="s">
        <v>1751</v>
      </c>
      <c r="E43" s="1702" t="s">
        <v>1751</v>
      </c>
      <c r="F43" s="1702" t="s">
        <v>1751</v>
      </c>
      <c r="G43" s="1702" t="s">
        <v>1751</v>
      </c>
      <c r="H43" s="1702" t="s">
        <v>1751</v>
      </c>
      <c r="I43" s="1702" t="s">
        <v>1751</v>
      </c>
      <c r="J43" s="1702" t="s">
        <v>1751</v>
      </c>
      <c r="K43" s="1702" t="s">
        <v>1751</v>
      </c>
      <c r="L43" s="1702" t="s">
        <v>1751</v>
      </c>
      <c r="M43" s="1702" t="s">
        <v>1751</v>
      </c>
      <c r="N43" s="1702" t="s">
        <v>1751</v>
      </c>
      <c r="O43" s="1694" t="s">
        <v>1751</v>
      </c>
      <c r="P43" s="1694" t="s">
        <v>1751</v>
      </c>
      <c r="Q43" s="1694" t="s">
        <v>1751</v>
      </c>
      <c r="R43" s="1702" t="s">
        <v>1751</v>
      </c>
      <c r="S43" s="1694" t="s">
        <v>1751</v>
      </c>
      <c r="T43" s="1694" t="s">
        <v>1751</v>
      </c>
      <c r="U43" s="1694" t="s">
        <v>1751</v>
      </c>
      <c r="V43" s="1694" t="s">
        <v>1751</v>
      </c>
      <c r="W43" s="1702" t="s">
        <v>1751</v>
      </c>
      <c r="X43" s="1694" t="s">
        <v>1751</v>
      </c>
      <c r="Y43" s="1714" t="s">
        <v>1751</v>
      </c>
      <c r="Z43" s="1694" t="s">
        <v>1751</v>
      </c>
      <c r="AA43" s="1694" t="s">
        <v>1751</v>
      </c>
      <c r="AB43" s="1702" t="s">
        <v>1751</v>
      </c>
      <c r="AC43" s="1702" t="s">
        <v>1751</v>
      </c>
      <c r="AD43" s="1694" t="s">
        <v>1751</v>
      </c>
      <c r="AE43" s="1714" t="s">
        <v>1751</v>
      </c>
      <c r="AF43" s="1694" t="s">
        <v>1751</v>
      </c>
      <c r="AG43" s="1694" t="s">
        <v>1751</v>
      </c>
      <c r="AH43" s="1694" t="s">
        <v>1751</v>
      </c>
      <c r="AI43" s="1694" t="s">
        <v>1751</v>
      </c>
      <c r="AJ43" s="1694" t="s">
        <v>1751</v>
      </c>
    </row>
    <row r="44" spans="2:36" s="1692" customFormat="1">
      <c r="B44" s="1693" t="s">
        <v>2262</v>
      </c>
      <c r="C44" s="1694" t="s">
        <v>1644</v>
      </c>
      <c r="D44" s="1694" t="s">
        <v>1751</v>
      </c>
      <c r="E44" s="1702" t="s">
        <v>1751</v>
      </c>
      <c r="F44" s="1702" t="s">
        <v>1751</v>
      </c>
      <c r="G44" s="1702" t="s">
        <v>1751</v>
      </c>
      <c r="H44" s="1702" t="s">
        <v>1751</v>
      </c>
      <c r="I44" s="1702" t="s">
        <v>1751</v>
      </c>
      <c r="J44" s="1702" t="s">
        <v>1751</v>
      </c>
      <c r="K44" s="1702" t="s">
        <v>1751</v>
      </c>
      <c r="L44" s="1702" t="s">
        <v>1751</v>
      </c>
      <c r="M44" s="1702" t="s">
        <v>1751</v>
      </c>
      <c r="N44" s="1702" t="s">
        <v>1751</v>
      </c>
      <c r="O44" s="1694" t="s">
        <v>1751</v>
      </c>
      <c r="P44" s="1694" t="s">
        <v>1751</v>
      </c>
      <c r="Q44" s="1694" t="s">
        <v>1751</v>
      </c>
      <c r="R44" s="1702" t="s">
        <v>1751</v>
      </c>
      <c r="S44" s="1694" t="s">
        <v>1751</v>
      </c>
      <c r="T44" s="1694" t="s">
        <v>1751</v>
      </c>
      <c r="U44" s="1694" t="s">
        <v>1751</v>
      </c>
      <c r="V44" s="1694" t="s">
        <v>1751</v>
      </c>
      <c r="W44" s="1702" t="s">
        <v>1751</v>
      </c>
      <c r="X44" s="1694" t="s">
        <v>1751</v>
      </c>
      <c r="Y44" s="1714" t="s">
        <v>1751</v>
      </c>
      <c r="Z44" s="1694" t="s">
        <v>1751</v>
      </c>
      <c r="AA44" s="1694" t="s">
        <v>1751</v>
      </c>
      <c r="AB44" s="1702" t="s">
        <v>1751</v>
      </c>
      <c r="AC44" s="1702" t="s">
        <v>1751</v>
      </c>
      <c r="AD44" s="1694" t="s">
        <v>1751</v>
      </c>
      <c r="AE44" s="1714" t="s">
        <v>1751</v>
      </c>
      <c r="AF44" s="1694" t="s">
        <v>1751</v>
      </c>
      <c r="AG44" s="1694" t="s">
        <v>1751</v>
      </c>
      <c r="AH44" s="1694" t="s">
        <v>1751</v>
      </c>
      <c r="AI44" s="1694" t="s">
        <v>1751</v>
      </c>
      <c r="AJ44" s="1694" t="s">
        <v>1751</v>
      </c>
    </row>
    <row r="45" spans="2:36" s="1692" customFormat="1">
      <c r="B45" s="1693" t="s">
        <v>2263</v>
      </c>
      <c r="C45" s="1694" t="s">
        <v>1684</v>
      </c>
      <c r="D45" s="1694" t="s">
        <v>1685</v>
      </c>
      <c r="E45" s="1702" t="s">
        <v>1685</v>
      </c>
      <c r="F45" s="1702" t="s">
        <v>1685</v>
      </c>
      <c r="G45" s="1702" t="s">
        <v>1685</v>
      </c>
      <c r="H45" s="1702" t="s">
        <v>1685</v>
      </c>
      <c r="I45" s="1702" t="s">
        <v>1685</v>
      </c>
      <c r="J45" s="1702" t="s">
        <v>1685</v>
      </c>
      <c r="K45" s="1702" t="s">
        <v>1685</v>
      </c>
      <c r="L45" s="1702" t="s">
        <v>1685</v>
      </c>
      <c r="M45" s="1702" t="s">
        <v>1685</v>
      </c>
      <c r="N45" s="1702" t="s">
        <v>1685</v>
      </c>
      <c r="O45" s="1694" t="s">
        <v>1685</v>
      </c>
      <c r="P45" s="1694" t="s">
        <v>1684</v>
      </c>
      <c r="Q45" s="1694" t="s">
        <v>1684</v>
      </c>
      <c r="R45" s="1702" t="s">
        <v>1684</v>
      </c>
      <c r="S45" s="1694" t="s">
        <v>1684</v>
      </c>
      <c r="T45" s="1694" t="s">
        <v>1684</v>
      </c>
      <c r="U45" s="1694" t="s">
        <v>1684</v>
      </c>
      <c r="V45" s="1694" t="s">
        <v>1684</v>
      </c>
      <c r="W45" s="1702" t="s">
        <v>1684</v>
      </c>
      <c r="X45" s="1694" t="s">
        <v>1684</v>
      </c>
      <c r="Y45" s="1714" t="s">
        <v>1684</v>
      </c>
      <c r="Z45" s="1694" t="s">
        <v>1684</v>
      </c>
      <c r="AA45" s="1694" t="s">
        <v>1684</v>
      </c>
      <c r="AB45" s="1702" t="s">
        <v>1684</v>
      </c>
      <c r="AC45" s="1702" t="s">
        <v>1684</v>
      </c>
      <c r="AD45" s="1702" t="s">
        <v>1684</v>
      </c>
      <c r="AE45" s="1702" t="s">
        <v>1684</v>
      </c>
      <c r="AF45" s="1694" t="s">
        <v>1684</v>
      </c>
      <c r="AG45" s="1694" t="s">
        <v>1684</v>
      </c>
      <c r="AH45" s="1694" t="s">
        <v>1684</v>
      </c>
      <c r="AI45" s="1694" t="s">
        <v>1684</v>
      </c>
      <c r="AJ45" s="1694" t="s">
        <v>1684</v>
      </c>
    </row>
    <row r="46" spans="2:36" s="1692" customFormat="1">
      <c r="B46" s="1693" t="s">
        <v>2264</v>
      </c>
      <c r="C46" s="1694" t="s">
        <v>1644</v>
      </c>
      <c r="D46" s="1694" t="s">
        <v>1752</v>
      </c>
      <c r="E46" s="1702" t="s">
        <v>1752</v>
      </c>
      <c r="F46" s="1702" t="s">
        <v>1752</v>
      </c>
      <c r="G46" s="1702" t="s">
        <v>1752</v>
      </c>
      <c r="H46" s="1702" t="s">
        <v>1752</v>
      </c>
      <c r="I46" s="1702" t="s">
        <v>1752</v>
      </c>
      <c r="J46" s="1702" t="s">
        <v>1752</v>
      </c>
      <c r="K46" s="1702" t="s">
        <v>1752</v>
      </c>
      <c r="L46" s="1702" t="s">
        <v>1752</v>
      </c>
      <c r="M46" s="1702" t="s">
        <v>1752</v>
      </c>
      <c r="N46" s="1702" t="s">
        <v>1752</v>
      </c>
      <c r="O46" s="1694" t="s">
        <v>1752</v>
      </c>
      <c r="P46" s="1694" t="s">
        <v>1644</v>
      </c>
      <c r="Q46" s="1694" t="s">
        <v>1644</v>
      </c>
      <c r="R46" s="1702" t="s">
        <v>1644</v>
      </c>
      <c r="S46" s="1694" t="s">
        <v>1644</v>
      </c>
      <c r="T46" s="1694" t="s">
        <v>1644</v>
      </c>
      <c r="U46" s="1694" t="s">
        <v>1644</v>
      </c>
      <c r="V46" s="1694" t="s">
        <v>1644</v>
      </c>
      <c r="W46" s="1702" t="s">
        <v>1644</v>
      </c>
      <c r="X46" s="1694" t="s">
        <v>1644</v>
      </c>
      <c r="Y46" s="1714" t="s">
        <v>1644</v>
      </c>
      <c r="Z46" s="1694" t="s">
        <v>1644</v>
      </c>
      <c r="AA46" s="1694" t="s">
        <v>1644</v>
      </c>
      <c r="AB46" s="1702" t="s">
        <v>1644</v>
      </c>
      <c r="AC46" s="1746" t="s">
        <v>1644</v>
      </c>
      <c r="AD46" s="1746" t="s">
        <v>1644</v>
      </c>
      <c r="AE46" s="1746" t="s">
        <v>1644</v>
      </c>
      <c r="AF46" s="1745" t="s">
        <v>1644</v>
      </c>
      <c r="AG46" s="1745" t="s">
        <v>1644</v>
      </c>
      <c r="AH46" s="1745" t="s">
        <v>1644</v>
      </c>
      <c r="AI46" s="1745" t="s">
        <v>1644</v>
      </c>
      <c r="AJ46" s="1745" t="s">
        <v>1644</v>
      </c>
    </row>
    <row r="47" spans="2:36" s="1692" customFormat="1">
      <c r="B47" s="1693" t="s">
        <v>2265</v>
      </c>
      <c r="C47" s="1694" t="s">
        <v>1644</v>
      </c>
      <c r="D47" s="1694" t="s">
        <v>1753</v>
      </c>
      <c r="E47" s="1702" t="s">
        <v>1753</v>
      </c>
      <c r="F47" s="1702" t="s">
        <v>1753</v>
      </c>
      <c r="G47" s="1702" t="s">
        <v>1753</v>
      </c>
      <c r="H47" s="1702" t="s">
        <v>1753</v>
      </c>
      <c r="I47" s="1702" t="s">
        <v>1753</v>
      </c>
      <c r="J47" s="1702" t="s">
        <v>1753</v>
      </c>
      <c r="K47" s="1746" t="s">
        <v>1753</v>
      </c>
      <c r="L47" s="1746" t="s">
        <v>1753</v>
      </c>
      <c r="M47" s="1746" t="s">
        <v>1753</v>
      </c>
      <c r="N47" s="1746" t="s">
        <v>1753</v>
      </c>
      <c r="O47" s="1746" t="s">
        <v>1753</v>
      </c>
      <c r="P47" s="1694" t="s">
        <v>1644</v>
      </c>
      <c r="Q47" s="1694" t="s">
        <v>1644</v>
      </c>
      <c r="R47" s="1702" t="s">
        <v>1644</v>
      </c>
      <c r="S47" s="1694" t="s">
        <v>1644</v>
      </c>
      <c r="T47" s="1694" t="s">
        <v>1644</v>
      </c>
      <c r="U47" s="1694" t="s">
        <v>1644</v>
      </c>
      <c r="V47" s="1694" t="s">
        <v>1644</v>
      </c>
      <c r="W47" s="1702" t="s">
        <v>1644</v>
      </c>
      <c r="X47" s="1694" t="s">
        <v>1644</v>
      </c>
      <c r="Y47" s="1714" t="s">
        <v>1644</v>
      </c>
      <c r="Z47" s="1694" t="s">
        <v>1644</v>
      </c>
      <c r="AA47" s="1694" t="s">
        <v>1644</v>
      </c>
      <c r="AB47" s="1702" t="s">
        <v>1644</v>
      </c>
      <c r="AC47" s="1702" t="s">
        <v>1644</v>
      </c>
      <c r="AD47" s="1702" t="s">
        <v>1644</v>
      </c>
      <c r="AE47" s="1702" t="s">
        <v>1644</v>
      </c>
      <c r="AF47" s="1694" t="s">
        <v>1644</v>
      </c>
      <c r="AG47" s="1694" t="s">
        <v>1644</v>
      </c>
      <c r="AH47" s="1694" t="s">
        <v>1644</v>
      </c>
      <c r="AI47" s="1694" t="s">
        <v>1644</v>
      </c>
      <c r="AJ47" s="1694" t="s">
        <v>1644</v>
      </c>
    </row>
    <row r="48" spans="2:36" s="1692" customFormat="1">
      <c r="B48" s="1693" t="s">
        <v>2266</v>
      </c>
      <c r="C48" s="1694" t="s">
        <v>1754</v>
      </c>
      <c r="D48" s="1694" t="s">
        <v>1755</v>
      </c>
      <c r="E48" s="1702" t="s">
        <v>1755</v>
      </c>
      <c r="F48" s="1702" t="s">
        <v>1755</v>
      </c>
      <c r="G48" s="1702" t="s">
        <v>1755</v>
      </c>
      <c r="H48" s="1702" t="s">
        <v>1755</v>
      </c>
      <c r="I48" s="1702" t="s">
        <v>1755</v>
      </c>
      <c r="J48" s="1702" t="s">
        <v>1755</v>
      </c>
      <c r="K48" s="1702" t="s">
        <v>1755</v>
      </c>
      <c r="L48" s="1746" t="s">
        <v>1755</v>
      </c>
      <c r="M48" s="1746" t="s">
        <v>1755</v>
      </c>
      <c r="N48" s="1746" t="s">
        <v>1755</v>
      </c>
      <c r="O48" s="1745" t="s">
        <v>1755</v>
      </c>
      <c r="P48" s="1694" t="s">
        <v>1644</v>
      </c>
      <c r="Q48" s="1694" t="s">
        <v>1644</v>
      </c>
      <c r="R48" s="1702" t="s">
        <v>1644</v>
      </c>
      <c r="S48" s="1694" t="s">
        <v>1644</v>
      </c>
      <c r="T48" s="1694" t="s">
        <v>1644</v>
      </c>
      <c r="U48" s="1694" t="s">
        <v>1644</v>
      </c>
      <c r="V48" s="1694" t="s">
        <v>1644</v>
      </c>
      <c r="W48" s="1702" t="s">
        <v>1644</v>
      </c>
      <c r="X48" s="1694" t="s">
        <v>1644</v>
      </c>
      <c r="Y48" s="1714" t="s">
        <v>1644</v>
      </c>
      <c r="Z48" s="1694" t="s">
        <v>1644</v>
      </c>
      <c r="AA48" s="1694" t="s">
        <v>1644</v>
      </c>
      <c r="AB48" s="1702" t="s">
        <v>1644</v>
      </c>
      <c r="AC48" s="1702" t="s">
        <v>1644</v>
      </c>
      <c r="AD48" s="1702" t="s">
        <v>1644</v>
      </c>
      <c r="AE48" s="1702" t="s">
        <v>1644</v>
      </c>
      <c r="AF48" s="1694" t="s">
        <v>1644</v>
      </c>
      <c r="AG48" s="1694" t="s">
        <v>1644</v>
      </c>
      <c r="AH48" s="1694" t="s">
        <v>1644</v>
      </c>
      <c r="AI48" s="1694" t="s">
        <v>1644</v>
      </c>
      <c r="AJ48" s="1694" t="s">
        <v>1644</v>
      </c>
    </row>
    <row r="49" spans="2:36" s="1692" customFormat="1">
      <c r="B49" s="1693" t="s">
        <v>2267</v>
      </c>
      <c r="C49" s="1694" t="s">
        <v>1644</v>
      </c>
      <c r="D49" s="1694" t="s">
        <v>1756</v>
      </c>
      <c r="E49" s="1702" t="s">
        <v>1756</v>
      </c>
      <c r="F49" s="1702" t="s">
        <v>1756</v>
      </c>
      <c r="G49" s="1702" t="s">
        <v>1756</v>
      </c>
      <c r="H49" s="1702" t="s">
        <v>1756</v>
      </c>
      <c r="I49" s="1702" t="s">
        <v>1756</v>
      </c>
      <c r="J49" s="1702" t="s">
        <v>1756</v>
      </c>
      <c r="K49" s="1746" t="s">
        <v>1756</v>
      </c>
      <c r="L49" s="1746" t="s">
        <v>1756</v>
      </c>
      <c r="M49" s="1746" t="s">
        <v>1756</v>
      </c>
      <c r="N49" s="1746" t="s">
        <v>1756</v>
      </c>
      <c r="O49" s="1746" t="s">
        <v>1756</v>
      </c>
      <c r="P49" s="1745" t="s">
        <v>1644</v>
      </c>
      <c r="Q49" s="1694" t="s">
        <v>1644</v>
      </c>
      <c r="R49" s="1702" t="s">
        <v>1644</v>
      </c>
      <c r="S49" s="1694" t="s">
        <v>1644</v>
      </c>
      <c r="T49" s="1694" t="s">
        <v>1644</v>
      </c>
      <c r="U49" s="1694" t="s">
        <v>1644</v>
      </c>
      <c r="V49" s="1694" t="s">
        <v>1644</v>
      </c>
      <c r="W49" s="1702" t="s">
        <v>1644</v>
      </c>
      <c r="X49" s="1694" t="s">
        <v>1644</v>
      </c>
      <c r="Y49" s="1714" t="s">
        <v>1644</v>
      </c>
      <c r="Z49" s="1694" t="s">
        <v>1644</v>
      </c>
      <c r="AA49" s="1694" t="s">
        <v>1644</v>
      </c>
      <c r="AB49" s="1702" t="s">
        <v>1644</v>
      </c>
      <c r="AC49" s="1746" t="s">
        <v>1644</v>
      </c>
      <c r="AD49" s="1746" t="s">
        <v>1644</v>
      </c>
      <c r="AE49" s="1746" t="s">
        <v>1644</v>
      </c>
      <c r="AF49" s="1746" t="s">
        <v>1644</v>
      </c>
      <c r="AG49" s="1746" t="s">
        <v>1644</v>
      </c>
      <c r="AH49" s="1746" t="s">
        <v>1644</v>
      </c>
      <c r="AI49" s="1746" t="s">
        <v>1644</v>
      </c>
      <c r="AJ49" s="1745" t="s">
        <v>1644</v>
      </c>
    </row>
    <row r="50" spans="2:36" s="1692" customFormat="1" ht="22.5">
      <c r="B50" s="1701" t="s">
        <v>2268</v>
      </c>
      <c r="C50" s="1694" t="s">
        <v>1528</v>
      </c>
      <c r="D50" s="1694" t="s">
        <v>1757</v>
      </c>
      <c r="E50" s="1702" t="s">
        <v>1757</v>
      </c>
      <c r="F50" s="1702" t="s">
        <v>1757</v>
      </c>
      <c r="G50" s="1702" t="s">
        <v>1757</v>
      </c>
      <c r="H50" s="1702" t="s">
        <v>1757</v>
      </c>
      <c r="I50" s="1702" t="s">
        <v>1757</v>
      </c>
      <c r="J50" s="1702" t="s">
        <v>1757</v>
      </c>
      <c r="K50" s="1694" t="s">
        <v>1757</v>
      </c>
      <c r="L50" s="1694" t="s">
        <v>1757</v>
      </c>
      <c r="M50" s="1702" t="s">
        <v>1757</v>
      </c>
      <c r="N50" s="1694" t="s">
        <v>1757</v>
      </c>
      <c r="O50" s="1702" t="s">
        <v>1757</v>
      </c>
      <c r="P50" s="1694" t="s">
        <v>774</v>
      </c>
      <c r="Q50" s="1694" t="s">
        <v>774</v>
      </c>
      <c r="R50" s="1702" t="s">
        <v>774</v>
      </c>
      <c r="S50" s="1694" t="s">
        <v>774</v>
      </c>
      <c r="T50" s="1694" t="s">
        <v>774</v>
      </c>
      <c r="U50" s="1694" t="s">
        <v>774</v>
      </c>
      <c r="V50" s="1694" t="s">
        <v>774</v>
      </c>
      <c r="W50" s="1702" t="s">
        <v>774</v>
      </c>
      <c r="X50" s="1694" t="s">
        <v>774</v>
      </c>
      <c r="Y50" s="1714" t="s">
        <v>774</v>
      </c>
      <c r="Z50" s="1694" t="s">
        <v>774</v>
      </c>
      <c r="AA50" s="1694" t="s">
        <v>774</v>
      </c>
      <c r="AB50" s="1702" t="s">
        <v>774</v>
      </c>
      <c r="AC50" s="1702" t="s">
        <v>774</v>
      </c>
      <c r="AD50" s="1694" t="s">
        <v>774</v>
      </c>
      <c r="AE50" s="1714" t="s">
        <v>774</v>
      </c>
      <c r="AF50" s="1694" t="s">
        <v>774</v>
      </c>
      <c r="AG50" s="1694" t="s">
        <v>774</v>
      </c>
      <c r="AH50" s="1694" t="s">
        <v>774</v>
      </c>
      <c r="AI50" s="1694" t="s">
        <v>774</v>
      </c>
      <c r="AJ50" s="1694" t="s">
        <v>774</v>
      </c>
    </row>
    <row r="51" spans="2:36" s="1692" customFormat="1">
      <c r="B51" s="1693" t="s">
        <v>2269</v>
      </c>
      <c r="C51" s="1694" t="s">
        <v>1684</v>
      </c>
      <c r="D51" s="1694" t="s">
        <v>1684</v>
      </c>
      <c r="E51" s="1702" t="s">
        <v>1684</v>
      </c>
      <c r="F51" s="1702" t="s">
        <v>1684</v>
      </c>
      <c r="G51" s="1702" t="s">
        <v>1684</v>
      </c>
      <c r="H51" s="1702" t="s">
        <v>1684</v>
      </c>
      <c r="I51" s="1702" t="s">
        <v>1684</v>
      </c>
      <c r="J51" s="1702" t="s">
        <v>1684</v>
      </c>
      <c r="K51" s="1745" t="s">
        <v>1644</v>
      </c>
      <c r="L51" s="1746" t="s">
        <v>1644</v>
      </c>
      <c r="M51" s="1745" t="s">
        <v>1644</v>
      </c>
      <c r="N51" s="1746" t="s">
        <v>1644</v>
      </c>
      <c r="O51" s="1746" t="s">
        <v>1644</v>
      </c>
      <c r="P51" s="1694" t="s">
        <v>1684</v>
      </c>
      <c r="Q51" s="1694" t="s">
        <v>1684</v>
      </c>
      <c r="R51" s="1702" t="s">
        <v>1684</v>
      </c>
      <c r="S51" s="1694" t="s">
        <v>1684</v>
      </c>
      <c r="T51" s="1694" t="s">
        <v>1684</v>
      </c>
      <c r="U51" s="1694" t="s">
        <v>1684</v>
      </c>
      <c r="V51" s="1694" t="s">
        <v>1684</v>
      </c>
      <c r="W51" s="1702" t="s">
        <v>1684</v>
      </c>
      <c r="X51" s="1694" t="s">
        <v>1684</v>
      </c>
      <c r="Y51" s="1714" t="s">
        <v>1684</v>
      </c>
      <c r="Z51" s="1694" t="s">
        <v>1684</v>
      </c>
      <c r="AA51" s="1694" t="s">
        <v>1684</v>
      </c>
      <c r="AB51" s="1694" t="s">
        <v>1684</v>
      </c>
      <c r="AC51" s="1694" t="s">
        <v>1684</v>
      </c>
      <c r="AD51" s="1714" t="s">
        <v>1684</v>
      </c>
      <c r="AE51" s="1694" t="s">
        <v>1684</v>
      </c>
      <c r="AF51" s="1694" t="s">
        <v>1684</v>
      </c>
      <c r="AG51" s="1694" t="s">
        <v>1684</v>
      </c>
      <c r="AH51" s="1694" t="s">
        <v>1684</v>
      </c>
      <c r="AI51" s="1694" t="s">
        <v>1684</v>
      </c>
      <c r="AJ51" s="1694" t="s">
        <v>1684</v>
      </c>
    </row>
    <row r="52" spans="2:36" s="1692" customFormat="1">
      <c r="B52" s="1693" t="s">
        <v>2270</v>
      </c>
      <c r="C52" s="1694" t="s">
        <v>1644</v>
      </c>
      <c r="D52" s="1745" t="s">
        <v>1644</v>
      </c>
      <c r="E52" s="1746" t="s">
        <v>1644</v>
      </c>
      <c r="F52" s="1746" t="s">
        <v>1644</v>
      </c>
      <c r="G52" s="1746" t="s">
        <v>1644</v>
      </c>
      <c r="H52" s="1746" t="s">
        <v>1644</v>
      </c>
      <c r="I52" s="1746" t="s">
        <v>1644</v>
      </c>
      <c r="J52" s="1746" t="s">
        <v>1644</v>
      </c>
      <c r="K52" s="1745" t="s">
        <v>1644</v>
      </c>
      <c r="L52" s="1746" t="s">
        <v>1644</v>
      </c>
      <c r="M52" s="1745" t="s">
        <v>1644</v>
      </c>
      <c r="N52" s="1746" t="s">
        <v>1644</v>
      </c>
      <c r="O52" s="1746" t="s">
        <v>1644</v>
      </c>
      <c r="P52" s="1694" t="s">
        <v>1644</v>
      </c>
      <c r="Q52" s="1694" t="s">
        <v>1644</v>
      </c>
      <c r="R52" s="1702" t="s">
        <v>1644</v>
      </c>
      <c r="S52" s="1694" t="s">
        <v>1644</v>
      </c>
      <c r="T52" s="1694" t="s">
        <v>1644</v>
      </c>
      <c r="U52" s="1694" t="s">
        <v>1644</v>
      </c>
      <c r="V52" s="1694" t="s">
        <v>1644</v>
      </c>
      <c r="W52" s="1702" t="s">
        <v>1644</v>
      </c>
      <c r="X52" s="1694" t="s">
        <v>1644</v>
      </c>
      <c r="Y52" s="1714" t="s">
        <v>1644</v>
      </c>
      <c r="Z52" s="1694" t="s">
        <v>1644</v>
      </c>
      <c r="AA52" s="1694" t="s">
        <v>1644</v>
      </c>
      <c r="AB52" s="1702" t="s">
        <v>1644</v>
      </c>
      <c r="AC52" s="1702" t="s">
        <v>1644</v>
      </c>
      <c r="AD52" s="1694" t="s">
        <v>1644</v>
      </c>
      <c r="AE52" s="1714" t="s">
        <v>1644</v>
      </c>
      <c r="AF52" s="1694" t="s">
        <v>1644</v>
      </c>
      <c r="AG52" s="1694" t="s">
        <v>1644</v>
      </c>
      <c r="AH52" s="1694" t="s">
        <v>1644</v>
      </c>
      <c r="AI52" s="1694" t="s">
        <v>1644</v>
      </c>
      <c r="AJ52" s="1694" t="s">
        <v>1644</v>
      </c>
    </row>
    <row r="53" spans="2:36" s="1675" customFormat="1">
      <c r="B53" s="1772"/>
      <c r="C53" s="1772"/>
      <c r="D53" s="1772"/>
      <c r="E53" s="1772"/>
      <c r="F53" s="1772"/>
      <c r="G53" s="1772"/>
      <c r="H53" s="1772"/>
      <c r="I53" s="1772"/>
      <c r="J53" s="1772"/>
      <c r="K53" s="1772"/>
      <c r="L53" s="1772"/>
      <c r="M53" s="1772"/>
      <c r="N53" s="1772"/>
      <c r="O53" s="1772"/>
      <c r="P53" s="1772"/>
      <c r="Q53" s="1772"/>
      <c r="R53" s="1772"/>
      <c r="S53" s="1772"/>
      <c r="T53" s="1772"/>
      <c r="U53" s="1772"/>
      <c r="V53" s="1772"/>
      <c r="W53" s="1772"/>
      <c r="X53" s="1772"/>
      <c r="Y53" s="1772"/>
      <c r="Z53" s="1772"/>
      <c r="AA53" s="1772"/>
      <c r="AB53" s="1772"/>
      <c r="AC53" s="1772"/>
      <c r="AD53" s="1772"/>
      <c r="AE53" s="1772"/>
      <c r="AF53" s="1772"/>
      <c r="AG53" s="1772"/>
      <c r="AH53" s="1772"/>
      <c r="AI53" s="1772"/>
      <c r="AJ53" s="1772"/>
    </row>
    <row r="54" spans="2:36" s="1675" customFormat="1"/>
    <row r="55" spans="2:36" s="1675" customFormat="1" ht="12.75">
      <c r="B55" s="1773" t="s">
        <v>1758</v>
      </c>
    </row>
  </sheetData>
  <mergeCells count="2">
    <mergeCell ref="C8:C9"/>
    <mergeCell ref="B3:J3"/>
  </mergeCells>
  <hyperlinks>
    <hyperlink ref="B3" location="Contents!A1" display="Back to index page" xr:uid="{42FED0A9-9324-4190-915E-ACF06AC7B761}"/>
  </hyperlinks>
  <pageMargins left="0.7" right="0.7" top="0.75" bottom="0.75" header="0.3" footer="0.3"/>
  <pageSetup paperSize="9" orientation="portrait" verticalDpi="0" r:id="rId1"/>
  <colBreaks count="1" manualBreakCount="1">
    <brk id="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E89C0-2DF8-480E-A615-00A4BD029AF3}">
  <sheetPr>
    <tabColor rgb="FF007272"/>
  </sheetPr>
  <dimension ref="B2:L25"/>
  <sheetViews>
    <sheetView showGridLines="0" showRowColHeaders="0" zoomScaleNormal="100" zoomScalePageLayoutView="64" workbookViewId="0"/>
  </sheetViews>
  <sheetFormatPr baseColWidth="10" defaultColWidth="9.140625" defaultRowHeight="11.25"/>
  <cols>
    <col min="1" max="1" width="2.7109375" style="1792" customWidth="1"/>
    <col min="2" max="2" width="4.85546875" style="1792" customWidth="1"/>
    <col min="3" max="3" width="43.85546875" style="1792" customWidth="1"/>
    <col min="4" max="7" width="15.85546875" style="1792" customWidth="1"/>
    <col min="8" max="8" width="3.7109375" style="1792" customWidth="1"/>
    <col min="9" max="9" width="6" style="1792" customWidth="1"/>
    <col min="10" max="10" width="9.140625" style="1792" bestFit="1"/>
    <col min="11" max="11" width="13.140625" style="1795" customWidth="1"/>
    <col min="12" max="12" width="52.42578125" style="1792" customWidth="1"/>
    <col min="13" max="16384" width="9.140625" style="1792"/>
  </cols>
  <sheetData>
    <row r="2" spans="2:12" ht="5.25" customHeight="1">
      <c r="L2" s="1796"/>
    </row>
    <row r="3" spans="2:12" ht="12.75">
      <c r="B3" s="2076" t="s">
        <v>269</v>
      </c>
      <c r="C3" s="2076"/>
      <c r="D3" s="2076"/>
      <c r="E3" s="2076"/>
      <c r="F3" s="2076"/>
      <c r="G3" s="2076"/>
      <c r="H3" s="2076"/>
      <c r="I3" s="2076"/>
      <c r="L3" s="1796"/>
    </row>
    <row r="4" spans="2:12" ht="5.25" customHeight="1">
      <c r="B4" s="1797"/>
      <c r="C4" s="1798"/>
      <c r="D4" s="1798"/>
      <c r="E4" s="1798"/>
      <c r="F4" s="1798"/>
      <c r="G4" s="1798"/>
      <c r="H4" s="1798"/>
      <c r="I4" s="1798"/>
      <c r="J4" s="1798"/>
    </row>
    <row r="5" spans="2:12" s="1793" customFormat="1" ht="15.75" customHeight="1">
      <c r="B5" s="1816" t="s">
        <v>227</v>
      </c>
    </row>
    <row r="6" spans="2:12" s="1793" customFormat="1" ht="12.75" customHeight="1">
      <c r="B6" s="1799"/>
      <c r="J6" s="1800"/>
      <c r="K6" s="1800"/>
      <c r="L6" s="1800"/>
    </row>
    <row r="7" spans="2:12" s="1794" customFormat="1" ht="130.5" customHeight="1">
      <c r="B7" s="2077" t="s">
        <v>2279</v>
      </c>
      <c r="C7" s="2077"/>
      <c r="D7" s="2077"/>
      <c r="E7" s="2077"/>
      <c r="F7" s="2077"/>
      <c r="G7" s="2077"/>
      <c r="J7" s="1801"/>
    </row>
    <row r="8" spans="2:12" s="1794" customFormat="1" ht="11.25" customHeight="1">
      <c r="B8" s="1803"/>
      <c r="C8" s="1803"/>
      <c r="D8" s="1803"/>
      <c r="E8" s="1803"/>
      <c r="F8" s="1803"/>
      <c r="G8" s="1803"/>
      <c r="J8" s="1801"/>
    </row>
    <row r="9" spans="2:12" s="1794" customFormat="1" ht="11.25" customHeight="1">
      <c r="B9" s="1792"/>
    </row>
    <row r="10" spans="2:12" ht="11.25" customHeight="1">
      <c r="D10" s="1804"/>
      <c r="E10" s="1804"/>
      <c r="F10" s="1804"/>
      <c r="G10" s="1804"/>
      <c r="K10" s="1802"/>
    </row>
    <row r="11" spans="2:12" ht="11.25" customHeight="1">
      <c r="B11" s="1795"/>
      <c r="C11" s="1795"/>
      <c r="D11" s="2078"/>
      <c r="E11" s="2078"/>
      <c r="F11" s="2078"/>
      <c r="G11" s="2078"/>
    </row>
    <row r="12" spans="2:12" ht="11.25" customHeight="1">
      <c r="B12" s="2079"/>
      <c r="C12" s="2079"/>
      <c r="D12" s="1805"/>
      <c r="E12" s="1805"/>
      <c r="F12" s="1805"/>
      <c r="G12" s="1805"/>
    </row>
    <row r="13" spans="2:12" ht="15" customHeight="1">
      <c r="B13" s="2080"/>
      <c r="C13" s="2081"/>
      <c r="D13" s="1805"/>
      <c r="E13" s="1805"/>
      <c r="F13" s="1805"/>
      <c r="G13" s="1805"/>
    </row>
    <row r="14" spans="2:12" ht="11.25" customHeight="1">
      <c r="B14" s="1806"/>
      <c r="C14" s="1807"/>
      <c r="D14" s="1808"/>
      <c r="E14" s="1808"/>
      <c r="F14" s="1808"/>
      <c r="G14" s="1808"/>
    </row>
    <row r="15" spans="2:12" ht="11.25" customHeight="1">
      <c r="B15" s="1806"/>
      <c r="C15" s="1809"/>
      <c r="D15" s="1808"/>
      <c r="E15" s="1808"/>
      <c r="F15" s="1808"/>
      <c r="G15" s="1808"/>
    </row>
    <row r="16" spans="2:12" ht="11.25" customHeight="1">
      <c r="B16" s="1806"/>
      <c r="C16" s="1807"/>
      <c r="D16" s="1808"/>
      <c r="E16" s="1808"/>
      <c r="F16" s="1808"/>
      <c r="G16" s="1808"/>
    </row>
    <row r="17" spans="2:7" ht="11.25" customHeight="1">
      <c r="B17" s="1806"/>
      <c r="C17" s="1807"/>
      <c r="D17" s="1808"/>
      <c r="E17" s="1808"/>
      <c r="F17" s="1808"/>
      <c r="G17" s="1808"/>
    </row>
    <row r="18" spans="2:7" ht="11.25" customHeight="1">
      <c r="B18" s="1806"/>
      <c r="C18" s="1807"/>
      <c r="D18" s="1808"/>
      <c r="E18" s="1808"/>
      <c r="F18" s="1808"/>
      <c r="G18" s="1808"/>
    </row>
    <row r="19" spans="2:7" ht="11.25" customHeight="1">
      <c r="B19" s="1806"/>
      <c r="C19" s="1807"/>
      <c r="D19" s="1808"/>
      <c r="E19" s="1808"/>
      <c r="F19" s="1808"/>
      <c r="G19" s="1808"/>
    </row>
    <row r="20" spans="2:7" ht="11.25" customHeight="1"/>
    <row r="21" spans="2:7" ht="11.25" customHeight="1"/>
    <row r="22" spans="2:7" ht="11.25" customHeight="1"/>
    <row r="23" spans="2:7" ht="11.25" customHeight="1"/>
    <row r="24" spans="2:7" ht="11.25" customHeight="1"/>
    <row r="25" spans="2:7" ht="11.25" customHeight="1"/>
  </sheetData>
  <mergeCells count="6">
    <mergeCell ref="B13:C13"/>
    <mergeCell ref="B3:I3"/>
    <mergeCell ref="B7:G7"/>
    <mergeCell ref="D11:E11"/>
    <mergeCell ref="F11:G11"/>
    <mergeCell ref="B12:C12"/>
  </mergeCells>
  <hyperlinks>
    <hyperlink ref="B3" location="Contents!A1" display="Back to index page" xr:uid="{135CBF9D-FFD6-4D42-8C59-94315622AA9A}"/>
    <hyperlink ref="B3:I3" location="CONTENTS!A1" display="Back to contents page" xr:uid="{82F03010-8C84-4035-9A2B-0B519414A955}"/>
    <hyperlink ref="G3" location="CONTENTS!A1" display="Back to contents page" xr:uid="{A106AC63-AB78-4F1A-ADAA-FB31D4FEFF1A}"/>
  </hyperlinks>
  <pageMargins left="0.7" right="0.7" top="0.75" bottom="0.75" header="0.3" footer="0.3"/>
  <pageSetup paperSize="9" scale="75" orientation="landscape" r:id="rId1"/>
  <headerFooter>
    <oddHeader>&amp;CEN
Annex XX</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E0F1-7A64-4924-9D51-9B018944B4E8}">
  <sheetPr codeName="Sheet38">
    <tabColor rgb="FF007272"/>
  </sheetPr>
  <dimension ref="A1:M218"/>
  <sheetViews>
    <sheetView showGridLines="0" showRowColHeaders="0" zoomScaleNormal="100" workbookViewId="0"/>
  </sheetViews>
  <sheetFormatPr baseColWidth="10" defaultColWidth="11.42578125" defaultRowHeight="11.25"/>
  <cols>
    <col min="1" max="1" width="2.7109375" style="31" customWidth="1"/>
    <col min="2" max="2" width="4.85546875" style="31" customWidth="1"/>
    <col min="3" max="3" width="61.28515625" style="31" customWidth="1"/>
    <col min="4" max="10" width="15.7109375" style="31" customWidth="1"/>
    <col min="11" max="11" width="11.42578125" style="31"/>
    <col min="12" max="12" width="12.7109375" style="31" customWidth="1"/>
    <col min="13" max="16384" width="11.42578125" style="31"/>
  </cols>
  <sheetData>
    <row r="1" spans="1:13" s="10" customFormat="1" ht="11.25" customHeight="1">
      <c r="A1" s="73"/>
      <c r="B1" s="7"/>
      <c r="C1" s="7"/>
      <c r="D1" s="7"/>
      <c r="E1" s="7"/>
      <c r="F1" s="8"/>
      <c r="G1" s="8"/>
      <c r="H1" s="8"/>
    </row>
    <row r="2" spans="1:13" s="10" customFormat="1" ht="5.25" customHeight="1">
      <c r="B2" s="7"/>
      <c r="C2" s="7"/>
      <c r="D2" s="7"/>
      <c r="E2" s="7"/>
      <c r="F2" s="8"/>
      <c r="G2" s="8"/>
      <c r="H2" s="9"/>
    </row>
    <row r="3" spans="1:13" s="12" customFormat="1" ht="12.75">
      <c r="B3" s="1840" t="s">
        <v>269</v>
      </c>
      <c r="C3" s="1840"/>
      <c r="D3" s="1840"/>
      <c r="E3" s="1840"/>
      <c r="F3" s="1840"/>
      <c r="G3" s="1840"/>
      <c r="H3" s="1840"/>
    </row>
    <row r="4" spans="1:13" s="12" customFormat="1" ht="5.25" customHeight="1">
      <c r="B4" s="318"/>
      <c r="C4" s="318"/>
      <c r="D4" s="318"/>
      <c r="E4" s="318"/>
      <c r="F4" s="318"/>
      <c r="G4" s="318"/>
      <c r="H4" s="318"/>
    </row>
    <row r="5" spans="1:13" s="12" customFormat="1" ht="15.75">
      <c r="B5" s="1816" t="s">
        <v>385</v>
      </c>
      <c r="C5" s="318"/>
      <c r="D5" s="318"/>
      <c r="E5" s="318"/>
      <c r="F5" s="318"/>
      <c r="G5" s="318"/>
      <c r="H5" s="318"/>
    </row>
    <row r="6" spans="1:13" s="10" customFormat="1" ht="11.25" customHeight="1">
      <c r="B6" s="7"/>
      <c r="C6" s="7"/>
      <c r="D6" s="7"/>
      <c r="E6" s="7"/>
      <c r="F6" s="8"/>
      <c r="G6" s="8"/>
      <c r="H6" s="9"/>
    </row>
    <row r="7" spans="1:13" s="10" customFormat="1" ht="22.5" customHeight="1">
      <c r="B7" s="1841" t="s">
        <v>1865</v>
      </c>
      <c r="C7" s="1841"/>
      <c r="D7" s="1841"/>
      <c r="E7" s="1841"/>
      <c r="F7" s="1841"/>
      <c r="G7" s="1841"/>
      <c r="H7" s="1841"/>
      <c r="I7" s="1847"/>
      <c r="J7" s="1847"/>
    </row>
    <row r="8" spans="1:13" s="10" customFormat="1" ht="11.25" customHeight="1">
      <c r="B8" s="246"/>
      <c r="C8" s="246"/>
      <c r="D8" s="246"/>
      <c r="E8" s="246"/>
      <c r="F8" s="246"/>
      <c r="G8" s="246"/>
      <c r="H8" s="246"/>
    </row>
    <row r="9" spans="1:13" s="10" customFormat="1" ht="11.25" customHeight="1">
      <c r="B9" s="1841" t="s">
        <v>2191</v>
      </c>
      <c r="C9" s="1841"/>
      <c r="D9" s="1841"/>
      <c r="E9" s="1841"/>
      <c r="F9" s="1841"/>
      <c r="G9" s="1841"/>
      <c r="H9" s="1841"/>
      <c r="I9" s="1847"/>
      <c r="J9" s="1847"/>
    </row>
    <row r="10" spans="1:13" s="10" customFormat="1" ht="11.25" customHeight="1">
      <c r="B10" s="246"/>
      <c r="C10" s="246"/>
      <c r="D10" s="246"/>
      <c r="E10" s="246"/>
      <c r="F10" s="246"/>
      <c r="G10" s="246"/>
      <c r="H10" s="246"/>
    </row>
    <row r="11" spans="1:13" s="10" customFormat="1" ht="22.5" customHeight="1">
      <c r="B11" s="1864" t="s">
        <v>386</v>
      </c>
      <c r="C11" s="1864"/>
      <c r="D11" s="1864"/>
      <c r="E11" s="1864"/>
      <c r="F11" s="1864"/>
      <c r="G11" s="1864"/>
      <c r="H11" s="1864"/>
      <c r="I11" s="1867"/>
      <c r="J11" s="1867"/>
      <c r="K11" s="313"/>
      <c r="L11" s="313"/>
      <c r="M11" s="313"/>
    </row>
    <row r="12" spans="1:13" s="10" customFormat="1" ht="11.25" customHeight="1">
      <c r="B12" s="313"/>
      <c r="C12" s="313"/>
      <c r="D12" s="313"/>
      <c r="E12" s="313"/>
      <c r="F12" s="313"/>
      <c r="G12" s="313"/>
      <c r="H12" s="313"/>
      <c r="I12" s="313"/>
      <c r="J12" s="313"/>
      <c r="K12" s="313"/>
      <c r="L12" s="313"/>
      <c r="M12" s="313"/>
    </row>
    <row r="13" spans="1:13" s="10" customFormat="1" ht="11.25" customHeight="1">
      <c r="B13" s="313"/>
      <c r="C13" s="313"/>
      <c r="D13" s="313"/>
      <c r="E13" s="313"/>
      <c r="F13" s="313"/>
      <c r="G13" s="313"/>
      <c r="H13" s="313"/>
      <c r="I13" s="313"/>
      <c r="J13" s="313"/>
      <c r="K13" s="313"/>
      <c r="L13" s="313"/>
      <c r="M13" s="313"/>
    </row>
    <row r="14" spans="1:13" s="6" customFormat="1" ht="15.75">
      <c r="B14" s="1815" t="s">
        <v>33</v>
      </c>
    </row>
    <row r="15" spans="1:13" s="6" customFormat="1" ht="11.25" customHeight="1">
      <c r="B15" s="14"/>
    </row>
    <row r="16" spans="1:13" s="6" customFormat="1" ht="22.5" customHeight="1">
      <c r="B16" s="1868" t="s">
        <v>1866</v>
      </c>
      <c r="C16" s="1868"/>
      <c r="D16" s="1868"/>
      <c r="E16" s="1868"/>
      <c r="F16" s="1868"/>
      <c r="G16" s="1868"/>
      <c r="H16" s="1868"/>
      <c r="I16" s="1847"/>
      <c r="J16" s="1847"/>
    </row>
    <row r="17" spans="2:13" s="6" customFormat="1" ht="11.25" customHeight="1">
      <c r="B17" s="323"/>
      <c r="C17" s="323"/>
      <c r="D17" s="323"/>
      <c r="E17" s="323"/>
      <c r="F17" s="323"/>
      <c r="G17" s="323"/>
      <c r="H17" s="323"/>
    </row>
    <row r="18" spans="2:13" customFormat="1" ht="11.25" customHeight="1">
      <c r="B18" s="367" t="s">
        <v>274</v>
      </c>
      <c r="C18" s="653"/>
      <c r="D18" s="653"/>
      <c r="E18" s="653"/>
      <c r="F18" s="152" t="s">
        <v>2104</v>
      </c>
      <c r="G18" s="1445" t="s">
        <v>2107</v>
      </c>
      <c r="H18" s="152" t="s">
        <v>2074</v>
      </c>
      <c r="I18" s="1445" t="s">
        <v>2075</v>
      </c>
      <c r="J18" s="152" t="s">
        <v>1934</v>
      </c>
      <c r="K18" s="125"/>
    </row>
    <row r="19" spans="2:13" customFormat="1" ht="11.25" customHeight="1">
      <c r="B19" s="611" t="s">
        <v>358</v>
      </c>
      <c r="C19" s="368"/>
      <c r="D19" s="368"/>
      <c r="E19" s="368"/>
      <c r="F19" s="1186">
        <v>4527</v>
      </c>
      <c r="G19" s="1186">
        <v>4527</v>
      </c>
      <c r="H19" s="1186">
        <v>4527</v>
      </c>
      <c r="I19" s="1186">
        <v>4527</v>
      </c>
      <c r="J19" s="1186">
        <v>4527</v>
      </c>
      <c r="K19" s="368"/>
    </row>
    <row r="20" spans="2:13" customFormat="1" ht="11.25" customHeight="1">
      <c r="B20" s="148" t="s">
        <v>778</v>
      </c>
      <c r="C20" s="368"/>
      <c r="D20" s="368"/>
      <c r="E20" s="368"/>
      <c r="F20" s="1646">
        <v>25149</v>
      </c>
      <c r="G20" s="1186">
        <v>25149</v>
      </c>
      <c r="H20" s="1186">
        <v>25149</v>
      </c>
      <c r="I20" s="1186">
        <v>25149</v>
      </c>
      <c r="J20" s="1186">
        <v>25149</v>
      </c>
      <c r="K20" s="368"/>
    </row>
    <row r="21" spans="2:13" customFormat="1" ht="11.25" customHeight="1">
      <c r="B21" s="148" t="s">
        <v>359</v>
      </c>
      <c r="C21" s="368"/>
      <c r="D21" s="368"/>
      <c r="E21" s="368"/>
      <c r="F21" s="1646">
        <f>F22-F20-F19</f>
        <v>6596</v>
      </c>
      <c r="G21" s="1647">
        <v>10704.389000000003</v>
      </c>
      <c r="H21" s="1186">
        <v>10698.661</v>
      </c>
      <c r="I21" s="1186">
        <v>6484</v>
      </c>
      <c r="J21" s="1186">
        <v>6472.3723800000007</v>
      </c>
      <c r="K21" s="1639"/>
      <c r="M21" s="1186"/>
    </row>
    <row r="22" spans="2:13" customFormat="1" ht="11.25" customHeight="1">
      <c r="B22" s="1020" t="s">
        <v>360</v>
      </c>
      <c r="C22" s="1022"/>
      <c r="D22" s="1022"/>
      <c r="E22" s="1022"/>
      <c r="F22" s="1185">
        <v>36272</v>
      </c>
      <c r="G22" s="1185">
        <v>40380.389000000003</v>
      </c>
      <c r="H22" s="1185">
        <v>40374.661</v>
      </c>
      <c r="I22" s="1185">
        <v>36160</v>
      </c>
      <c r="J22" s="1185">
        <v>36148.372380000001</v>
      </c>
      <c r="K22" s="368"/>
    </row>
    <row r="23" spans="2:13" customFormat="1" ht="11.25" customHeight="1">
      <c r="B23" s="148" t="s">
        <v>281</v>
      </c>
      <c r="C23" s="368"/>
      <c r="D23" s="368"/>
      <c r="E23" s="368"/>
      <c r="F23" s="368"/>
      <c r="G23" s="368"/>
      <c r="H23" s="368"/>
      <c r="I23" s="368"/>
      <c r="J23" s="368"/>
      <c r="K23" s="368"/>
    </row>
    <row r="24" spans="2:13" customFormat="1" ht="11.25" customHeight="1">
      <c r="B24" s="157" t="s">
        <v>361</v>
      </c>
      <c r="C24" s="368"/>
      <c r="D24" s="368"/>
      <c r="E24" s="368"/>
      <c r="F24" s="368"/>
      <c r="G24" s="368"/>
      <c r="H24" s="368"/>
      <c r="I24" s="368"/>
      <c r="J24" s="368"/>
      <c r="K24" s="368"/>
    </row>
    <row r="25" spans="2:13" customFormat="1" ht="11.25" customHeight="1">
      <c r="B25" s="157" t="s">
        <v>288</v>
      </c>
      <c r="C25" s="368"/>
      <c r="D25" s="368"/>
      <c r="E25" s="368"/>
      <c r="F25" s="368">
        <v>-985</v>
      </c>
      <c r="G25" s="368">
        <v>-945.01900000000001</v>
      </c>
      <c r="H25" s="368">
        <v>-949.22699999999998</v>
      </c>
      <c r="I25" s="368">
        <v>-992</v>
      </c>
      <c r="J25" s="368">
        <v>-966.49386724561646</v>
      </c>
      <c r="K25" s="368"/>
    </row>
    <row r="26" spans="2:13" customFormat="1" ht="11.25" customHeight="1">
      <c r="B26" s="157" t="s">
        <v>362</v>
      </c>
      <c r="C26" s="1010"/>
      <c r="D26" s="1010"/>
      <c r="E26" s="1010"/>
      <c r="F26" s="368">
        <v>-366</v>
      </c>
      <c r="G26" s="368">
        <v>-373.17200000000003</v>
      </c>
      <c r="H26" s="368">
        <v>-440.75799999999998</v>
      </c>
      <c r="I26" s="368">
        <v>-368</v>
      </c>
      <c r="J26" s="368">
        <v>-420.40359933984502</v>
      </c>
      <c r="K26" s="368"/>
    </row>
    <row r="27" spans="2:13" customFormat="1" ht="11.25" customHeight="1">
      <c r="B27" s="157" t="s">
        <v>291</v>
      </c>
      <c r="C27" s="157"/>
      <c r="D27" s="157"/>
      <c r="E27" s="157"/>
      <c r="F27" s="368">
        <v>-32</v>
      </c>
      <c r="G27" s="368">
        <v>-16.678999999999998</v>
      </c>
      <c r="H27" s="368">
        <v>-24.792000000000002</v>
      </c>
      <c r="I27" s="368">
        <v>-46</v>
      </c>
      <c r="J27" s="368">
        <v>-34.892000000000003</v>
      </c>
      <c r="K27" s="368"/>
    </row>
    <row r="28" spans="2:13" customFormat="1" ht="11.25" customHeight="1">
      <c r="B28" s="157" t="s">
        <v>292</v>
      </c>
      <c r="C28" s="369"/>
      <c r="D28" s="369"/>
      <c r="E28" s="369"/>
      <c r="F28" s="368">
        <v>-8</v>
      </c>
      <c r="G28" s="368">
        <v>-30.52</v>
      </c>
      <c r="H28" s="368">
        <v>-24.885000000000002</v>
      </c>
      <c r="I28" s="368">
        <v>-29</v>
      </c>
      <c r="J28" s="368">
        <v>-30.477005539701402</v>
      </c>
      <c r="K28" s="368"/>
    </row>
    <row r="29" spans="2:13" customFormat="1" ht="11.25" customHeight="1">
      <c r="B29" s="157" t="s">
        <v>363</v>
      </c>
      <c r="C29" s="368"/>
      <c r="D29" s="368"/>
      <c r="E29" s="368"/>
      <c r="F29" s="368"/>
      <c r="G29" s="368">
        <v>-4110</v>
      </c>
      <c r="H29" s="368">
        <v>-4110</v>
      </c>
      <c r="I29" s="368"/>
      <c r="J29" s="368"/>
      <c r="K29" s="368"/>
    </row>
    <row r="30" spans="2:13" customFormat="1" ht="11.25" customHeight="1">
      <c r="B30" s="611" t="s">
        <v>364</v>
      </c>
      <c r="C30" s="1022"/>
      <c r="D30" s="1022"/>
      <c r="E30" s="1022"/>
      <c r="F30" s="1185">
        <v>34881</v>
      </c>
      <c r="G30" s="1185">
        <v>34904.999000000011</v>
      </c>
      <c r="H30" s="1185">
        <v>34825</v>
      </c>
      <c r="I30" s="1185">
        <v>34725</v>
      </c>
      <c r="J30" s="1185">
        <v>34696.105907874837</v>
      </c>
      <c r="K30" s="368"/>
    </row>
    <row r="31" spans="2:13" customFormat="1" ht="11.25" customHeight="1">
      <c r="B31" s="611" t="s">
        <v>365</v>
      </c>
      <c r="C31" s="1022"/>
      <c r="D31" s="1022"/>
      <c r="E31" s="1022"/>
      <c r="F31" s="1185"/>
      <c r="G31" s="1185"/>
      <c r="H31" s="1185"/>
      <c r="I31" s="1185"/>
      <c r="J31" s="1185"/>
      <c r="K31" s="368"/>
    </row>
    <row r="32" spans="2:13" customFormat="1" ht="11.25" customHeight="1">
      <c r="B32" s="611" t="s">
        <v>295</v>
      </c>
      <c r="C32" s="1022"/>
      <c r="D32" s="1022"/>
      <c r="E32" s="1022"/>
      <c r="F32" s="1185">
        <v>34881</v>
      </c>
      <c r="G32" s="1185">
        <v>34904.999000000011</v>
      </c>
      <c r="H32" s="1185">
        <v>34825</v>
      </c>
      <c r="I32" s="1185">
        <v>34725</v>
      </c>
      <c r="J32" s="1185">
        <v>34696.105907874837</v>
      </c>
      <c r="K32" s="368"/>
    </row>
    <row r="33" spans="2:13" customFormat="1" ht="11.25" customHeight="1">
      <c r="B33" s="611" t="s">
        <v>366</v>
      </c>
      <c r="C33" s="1022"/>
      <c r="D33" s="1022"/>
      <c r="E33" s="1022"/>
      <c r="F33" s="1185">
        <v>5200</v>
      </c>
      <c r="G33" s="1185">
        <v>5200</v>
      </c>
      <c r="H33" s="1185">
        <v>5200</v>
      </c>
      <c r="I33" s="1185">
        <v>5200</v>
      </c>
      <c r="J33" s="1185">
        <v>5200</v>
      </c>
      <c r="K33" s="368"/>
    </row>
    <row r="34" spans="2:13" customFormat="1" ht="11.25" customHeight="1">
      <c r="B34" s="611" t="s">
        <v>33</v>
      </c>
      <c r="C34" s="368"/>
      <c r="D34" s="368"/>
      <c r="E34" s="368"/>
      <c r="F34" s="1186">
        <v>40081</v>
      </c>
      <c r="G34" s="1186">
        <v>40104.999000000011</v>
      </c>
      <c r="H34" s="1186">
        <v>40024.999000000003</v>
      </c>
      <c r="I34" s="1186">
        <v>39925</v>
      </c>
      <c r="J34" s="1186">
        <v>39896.105907874837</v>
      </c>
      <c r="K34" s="368"/>
    </row>
    <row r="35" spans="2:13" customFormat="1" ht="11.25" customHeight="1">
      <c r="B35" s="611" t="s">
        <v>299</v>
      </c>
      <c r="C35" s="1022"/>
      <c r="D35" s="1022"/>
      <c r="E35" s="1022"/>
      <c r="F35" s="1185">
        <v>183793</v>
      </c>
      <c r="G35" s="1185">
        <v>187720.45901814185</v>
      </c>
      <c r="H35" s="1185">
        <v>186016</v>
      </c>
      <c r="I35" s="1185">
        <v>186415</v>
      </c>
      <c r="J35" s="1185">
        <v>185514.24059419998</v>
      </c>
      <c r="K35" s="368"/>
    </row>
    <row r="36" spans="2:13" customFormat="1" ht="11.25" customHeight="1">
      <c r="B36" s="611" t="s">
        <v>300</v>
      </c>
      <c r="C36" s="1022"/>
      <c r="D36" s="1022"/>
      <c r="E36" s="1022"/>
      <c r="F36" s="1645">
        <v>14703</v>
      </c>
      <c r="G36" s="1185">
        <v>15017.636721451348</v>
      </c>
      <c r="H36" s="1185">
        <v>14881</v>
      </c>
      <c r="I36" s="1185">
        <v>14913</v>
      </c>
      <c r="J36" s="1185">
        <v>14841.139247535999</v>
      </c>
      <c r="K36" s="368"/>
    </row>
    <row r="37" spans="2:13" customFormat="1" ht="11.25" customHeight="1">
      <c r="B37" s="611" t="s">
        <v>367</v>
      </c>
      <c r="C37" s="370"/>
      <c r="D37" s="370"/>
      <c r="E37" s="370"/>
      <c r="F37" s="1187">
        <v>18.978000000000002</v>
      </c>
      <c r="G37" s="1188">
        <v>18.594136825878255</v>
      </c>
      <c r="H37" s="1187">
        <v>18.72</v>
      </c>
      <c r="I37" s="1188">
        <v>18.63</v>
      </c>
      <c r="J37" s="1187">
        <v>18.702664440607691</v>
      </c>
      <c r="K37" s="370"/>
    </row>
    <row r="38" spans="2:13" customFormat="1" ht="11.25" customHeight="1">
      <c r="B38" s="347" t="s">
        <v>368</v>
      </c>
      <c r="C38" s="370"/>
      <c r="D38" s="370"/>
      <c r="E38" s="370"/>
      <c r="F38" s="1187">
        <f>F32/F35*100</f>
        <v>18.978415935318537</v>
      </c>
      <c r="G38" s="1188">
        <v>18.594136825878255</v>
      </c>
      <c r="H38" s="1187">
        <v>18.72</v>
      </c>
      <c r="I38" s="1188">
        <v>18.63</v>
      </c>
      <c r="J38" s="1187">
        <v>18.696401637578109</v>
      </c>
      <c r="K38" s="370"/>
    </row>
    <row r="39" spans="2:13" customFormat="1" ht="11.25" customHeight="1">
      <c r="B39" s="2084" t="s">
        <v>369</v>
      </c>
      <c r="C39" s="1920"/>
      <c r="D39" s="372"/>
      <c r="E39" s="372"/>
      <c r="F39" s="1648">
        <v>21.808</v>
      </c>
      <c r="G39" s="1189">
        <v>21.36421315490399</v>
      </c>
      <c r="H39" s="1189">
        <v>21.52</v>
      </c>
      <c r="I39" s="1189">
        <v>21.42</v>
      </c>
      <c r="J39" s="1189">
        <v>21.505683757801055</v>
      </c>
      <c r="K39" s="370"/>
    </row>
    <row r="40" spans="2:13" customFormat="1" ht="11.25" customHeight="1">
      <c r="B40" s="365"/>
      <c r="C40" s="370"/>
      <c r="D40" s="370"/>
      <c r="E40" s="370"/>
      <c r="F40" s="1187"/>
      <c r="G40" s="1187"/>
      <c r="H40" s="1187"/>
      <c r="I40" s="370"/>
    </row>
    <row r="41" spans="2:13" customFormat="1" ht="11.25" customHeight="1">
      <c r="B41" s="323"/>
      <c r="C41" s="323"/>
      <c r="D41" s="323"/>
      <c r="E41" s="323"/>
      <c r="F41" s="323"/>
      <c r="G41" s="323"/>
      <c r="H41" s="323"/>
    </row>
    <row r="42" spans="2:13" customFormat="1" ht="15.75">
      <c r="B42" s="1852" t="s">
        <v>2110</v>
      </c>
      <c r="C42" s="1852"/>
      <c r="D42" s="1852"/>
      <c r="E42" s="1852"/>
      <c r="F42" s="1852"/>
      <c r="G42" s="1852"/>
      <c r="H42" s="1852"/>
      <c r="I42" s="1852"/>
      <c r="J42" s="1852"/>
      <c r="K42" s="1852"/>
      <c r="L42" s="1853"/>
      <c r="M42" s="1853"/>
    </row>
    <row r="43" spans="2:13" customFormat="1" ht="11.25" customHeight="1">
      <c r="B43" s="170"/>
      <c r="C43" s="170"/>
      <c r="D43" s="31"/>
      <c r="E43" s="31"/>
      <c r="F43" s="170"/>
      <c r="G43" s="170"/>
      <c r="H43" s="170"/>
      <c r="I43" s="170"/>
      <c r="J43" s="170"/>
      <c r="K43" s="170"/>
      <c r="L43" s="12"/>
      <c r="M43" s="12"/>
    </row>
    <row r="44" spans="2:13" customFormat="1" ht="11.25" customHeight="1">
      <c r="B44" s="148"/>
      <c r="C44" s="148"/>
      <c r="D44" s="148"/>
      <c r="E44" s="1489"/>
      <c r="F44" s="172" t="s">
        <v>311</v>
      </c>
      <c r="G44" s="112" t="s">
        <v>370</v>
      </c>
      <c r="H44" s="112" t="s">
        <v>387</v>
      </c>
      <c r="I44" s="112" t="s">
        <v>314</v>
      </c>
      <c r="J44" s="112" t="s">
        <v>371</v>
      </c>
      <c r="K44" s="112"/>
      <c r="L44" s="112"/>
      <c r="M44" s="112"/>
    </row>
    <row r="45" spans="2:13" s="6" customFormat="1" ht="11.25" customHeight="1">
      <c r="B45" s="151" t="s">
        <v>274</v>
      </c>
      <c r="C45" s="151"/>
      <c r="D45" s="151"/>
      <c r="E45" s="151"/>
      <c r="F45" s="1057" t="s">
        <v>315</v>
      </c>
      <c r="G45" s="152" t="s">
        <v>372</v>
      </c>
      <c r="H45" s="152" t="s">
        <v>388</v>
      </c>
      <c r="I45" s="152" t="s">
        <v>318</v>
      </c>
      <c r="J45" s="152" t="s">
        <v>319</v>
      </c>
      <c r="K45" s="125"/>
      <c r="L45" s="125"/>
      <c r="M45" s="125"/>
    </row>
    <row r="46" spans="2:13">
      <c r="B46" s="148" t="s">
        <v>320</v>
      </c>
      <c r="C46" s="148"/>
      <c r="D46" s="148"/>
      <c r="E46" s="148"/>
      <c r="F46" s="148"/>
      <c r="G46" s="148"/>
      <c r="H46" s="148"/>
      <c r="I46" s="537"/>
      <c r="J46" s="537"/>
      <c r="K46" s="153"/>
      <c r="L46" s="153"/>
      <c r="M46" s="153"/>
    </row>
    <row r="47" spans="2:13">
      <c r="B47" s="157" t="s">
        <v>373</v>
      </c>
      <c r="C47" s="157"/>
      <c r="D47" s="157"/>
      <c r="E47" s="157"/>
      <c r="F47" s="368">
        <v>489.48640600000004</v>
      </c>
      <c r="G47" s="368">
        <v>489.48640600000004</v>
      </c>
      <c r="H47" s="1187">
        <v>40.880238868165797</v>
      </c>
      <c r="I47" s="25">
        <v>200.10321200000001</v>
      </c>
      <c r="J47" s="25">
        <v>16.008256960000001</v>
      </c>
      <c r="K47" s="25"/>
      <c r="L47" s="25"/>
      <c r="M47" s="25"/>
    </row>
    <row r="48" spans="2:13">
      <c r="B48" s="157" t="s">
        <v>374</v>
      </c>
      <c r="C48" s="157"/>
      <c r="D48" s="157"/>
      <c r="E48" s="157"/>
      <c r="F48" s="368">
        <v>767823.99923700001</v>
      </c>
      <c r="G48" s="368">
        <v>767823.99923700001</v>
      </c>
      <c r="H48" s="1187">
        <v>21.318218350905699</v>
      </c>
      <c r="I48" s="25">
        <v>163686.39670800001</v>
      </c>
      <c r="J48" s="25">
        <v>13094.911736640001</v>
      </c>
      <c r="L48" s="25"/>
      <c r="M48" s="25"/>
    </row>
    <row r="49" spans="2:13">
      <c r="B49" s="1019" t="s">
        <v>328</v>
      </c>
      <c r="C49" s="1019"/>
      <c r="D49" s="1019"/>
      <c r="E49" s="1019"/>
      <c r="F49" s="1209">
        <v>768313.495643</v>
      </c>
      <c r="G49" s="1209">
        <v>768313.495643</v>
      </c>
      <c r="H49" s="1664">
        <v>21.330682182387498</v>
      </c>
      <c r="I49" s="1209">
        <v>163886.50991999998</v>
      </c>
      <c r="J49" s="1209">
        <v>13110.929993599999</v>
      </c>
      <c r="K49" s="25"/>
      <c r="L49" s="25"/>
      <c r="M49" s="170"/>
    </row>
    <row r="50" spans="2:13">
      <c r="B50" s="148" t="s">
        <v>103</v>
      </c>
      <c r="C50" s="148"/>
      <c r="D50" s="148"/>
      <c r="E50" s="148"/>
      <c r="F50" s="368"/>
      <c r="G50" s="368"/>
      <c r="H50" s="1187"/>
      <c r="I50" s="158"/>
      <c r="J50" s="25"/>
      <c r="K50" s="25"/>
      <c r="L50" s="25"/>
      <c r="M50" s="538"/>
    </row>
    <row r="51" spans="2:13">
      <c r="B51" s="148" t="s">
        <v>375</v>
      </c>
      <c r="C51" s="148"/>
      <c r="D51" s="148"/>
      <c r="E51" s="148"/>
      <c r="F51" s="368"/>
      <c r="G51" s="368"/>
      <c r="H51" s="1187"/>
      <c r="I51" s="158"/>
      <c r="J51" s="25"/>
      <c r="K51" s="25"/>
      <c r="L51" s="25"/>
      <c r="M51" s="538"/>
    </row>
    <row r="52" spans="2:13">
      <c r="B52" s="157" t="s">
        <v>334</v>
      </c>
      <c r="C52" s="157"/>
      <c r="D52" s="157"/>
      <c r="E52" s="157"/>
      <c r="F52" s="368">
        <v>20951.929496000001</v>
      </c>
      <c r="G52" s="368">
        <v>20951.929496000001</v>
      </c>
      <c r="H52" s="1187">
        <v>19.9999999990454</v>
      </c>
      <c r="I52" s="158">
        <v>4190.3858989999999</v>
      </c>
      <c r="J52" s="25">
        <v>335.23087192000003</v>
      </c>
      <c r="K52" s="25"/>
      <c r="L52" s="25"/>
      <c r="M52" s="538"/>
    </row>
    <row r="53" spans="2:13">
      <c r="B53" s="157" t="s">
        <v>373</v>
      </c>
      <c r="C53" s="157"/>
      <c r="D53" s="157"/>
      <c r="E53" s="157"/>
      <c r="F53" s="368">
        <v>17773.491923000001</v>
      </c>
      <c r="G53" s="368">
        <v>17769.169859999998</v>
      </c>
      <c r="H53" s="1187">
        <v>27.296875268882101</v>
      </c>
      <c r="I53" s="158">
        <v>4850.4281330000003</v>
      </c>
      <c r="J53" s="25">
        <v>388.03425063999998</v>
      </c>
      <c r="K53" s="25"/>
      <c r="M53" s="538"/>
    </row>
    <row r="54" spans="2:13">
      <c r="B54" s="157" t="s">
        <v>376</v>
      </c>
      <c r="C54" s="157"/>
      <c r="D54" s="157"/>
      <c r="E54" s="157"/>
      <c r="F54" s="368">
        <v>565.2462240000001</v>
      </c>
      <c r="G54" s="368">
        <v>408.73105599999997</v>
      </c>
      <c r="H54" s="1187">
        <v>75</v>
      </c>
      <c r="I54" s="158">
        <v>306.548292</v>
      </c>
      <c r="J54" s="25">
        <v>24.52386336</v>
      </c>
      <c r="K54" s="25"/>
      <c r="L54" s="25"/>
      <c r="M54" s="538"/>
    </row>
    <row r="55" spans="2:13">
      <c r="B55" s="157" t="s">
        <v>374</v>
      </c>
      <c r="C55" s="157"/>
      <c r="D55" s="157"/>
      <c r="E55" s="157"/>
      <c r="F55" s="368">
        <v>853.240587</v>
      </c>
      <c r="G55" s="368">
        <v>767.35857200000009</v>
      </c>
      <c r="H55" s="1187">
        <v>35.761746335193102</v>
      </c>
      <c r="I55" s="158">
        <v>274.42082599999998</v>
      </c>
      <c r="J55" s="25">
        <v>21.953666079999998</v>
      </c>
      <c r="K55" s="25"/>
      <c r="L55" s="25"/>
      <c r="M55" s="538"/>
    </row>
    <row r="56" spans="2:13">
      <c r="B56" s="148" t="s">
        <v>389</v>
      </c>
      <c r="C56" s="157"/>
      <c r="D56" s="157"/>
      <c r="E56" s="157"/>
      <c r="F56" s="368">
        <v>219.436307</v>
      </c>
      <c r="G56" s="368">
        <v>206.42827400000002</v>
      </c>
      <c r="H56" s="1187">
        <v>149.91139828064399</v>
      </c>
      <c r="I56" s="158">
        <v>309.45951199999996</v>
      </c>
      <c r="J56" s="25">
        <v>24.756760960000001</v>
      </c>
      <c r="K56" s="25"/>
      <c r="L56" s="25"/>
      <c r="M56" s="538"/>
    </row>
    <row r="57" spans="2:13">
      <c r="B57" s="157" t="s">
        <v>377</v>
      </c>
      <c r="C57" s="157"/>
      <c r="D57" s="157"/>
      <c r="E57" s="157"/>
      <c r="F57" s="368"/>
      <c r="G57" s="368"/>
      <c r="H57" s="1187"/>
      <c r="I57" s="158"/>
      <c r="J57" s="25"/>
      <c r="K57" s="25"/>
      <c r="L57" s="25"/>
      <c r="M57" s="538"/>
    </row>
    <row r="58" spans="2:13">
      <c r="B58" s="157" t="s">
        <v>343</v>
      </c>
      <c r="C58" s="157"/>
      <c r="D58" s="157"/>
      <c r="E58" s="157"/>
      <c r="F58" s="1662"/>
      <c r="G58" s="1662"/>
      <c r="H58" s="1665"/>
      <c r="I58" s="1663"/>
      <c r="J58" s="1489"/>
      <c r="K58" s="25"/>
      <c r="L58" s="25"/>
      <c r="M58" s="538"/>
    </row>
    <row r="59" spans="2:13">
      <c r="B59" s="1020" t="s">
        <v>344</v>
      </c>
      <c r="C59" s="1020"/>
      <c r="D59" s="1020"/>
      <c r="E59" s="1020"/>
      <c r="F59" s="1209">
        <v>40363.344536999997</v>
      </c>
      <c r="G59" s="1209">
        <v>40103.617257999998</v>
      </c>
      <c r="H59" s="1666">
        <v>24.763957321128899</v>
      </c>
      <c r="I59" s="1093">
        <v>9931.2426620000006</v>
      </c>
      <c r="J59" s="1093">
        <v>794.49941295999997</v>
      </c>
      <c r="K59" s="538"/>
      <c r="L59" s="538"/>
      <c r="M59" s="538"/>
    </row>
    <row r="60" spans="2:13">
      <c r="B60" s="1020" t="s">
        <v>345</v>
      </c>
      <c r="C60" s="1020"/>
      <c r="D60" s="1020"/>
      <c r="E60" s="1020"/>
      <c r="F60" s="1209">
        <v>808676.84017999994</v>
      </c>
      <c r="G60" s="1209">
        <v>808417.11290100007</v>
      </c>
      <c r="H60" s="1666">
        <v>21.500998656282299</v>
      </c>
      <c r="I60" s="1093">
        <v>173817.75258199999</v>
      </c>
      <c r="J60" s="1093">
        <v>13905.429406560001</v>
      </c>
      <c r="K60" s="538"/>
      <c r="L60" s="538"/>
      <c r="M60" s="538"/>
    </row>
    <row r="61" spans="2:13">
      <c r="B61" s="174" t="s">
        <v>349</v>
      </c>
      <c r="C61" s="174"/>
      <c r="D61" s="174"/>
      <c r="E61" s="174"/>
      <c r="F61" s="174"/>
      <c r="G61" s="174"/>
      <c r="H61" s="174"/>
      <c r="I61" s="175">
        <v>1638.0450601781199</v>
      </c>
      <c r="J61" s="25">
        <v>131.04360481424959</v>
      </c>
      <c r="K61" s="25"/>
      <c r="L61" s="25"/>
      <c r="M61" s="175"/>
    </row>
    <row r="62" spans="2:13" s="3" customFormat="1">
      <c r="B62" s="148" t="s">
        <v>198</v>
      </c>
      <c r="C62" s="148"/>
      <c r="D62" s="148"/>
      <c r="E62" s="148"/>
      <c r="F62" s="148"/>
      <c r="G62" s="148"/>
      <c r="H62" s="148"/>
      <c r="I62" s="175">
        <v>8337.6625000000004</v>
      </c>
      <c r="J62" s="25">
        <v>667.01300000000003</v>
      </c>
      <c r="K62" s="25"/>
      <c r="L62" s="25"/>
      <c r="M62" s="175"/>
    </row>
    <row r="63" spans="2:13" s="3" customFormat="1">
      <c r="B63" s="1021" t="s">
        <v>355</v>
      </c>
      <c r="C63" s="1021"/>
      <c r="D63" s="1021"/>
      <c r="E63" s="1021"/>
      <c r="F63" s="1021"/>
      <c r="G63" s="1021"/>
      <c r="H63" s="1021"/>
      <c r="I63" s="1094">
        <v>183793.46508199998</v>
      </c>
      <c r="J63" s="1089">
        <v>14703.48640656</v>
      </c>
      <c r="K63" s="25"/>
      <c r="L63" s="25"/>
      <c r="M63" s="175"/>
    </row>
    <row r="64" spans="2:13" s="3" customFormat="1">
      <c r="B64" s="31"/>
      <c r="C64" s="31"/>
      <c r="D64" s="31"/>
      <c r="E64" s="31"/>
      <c r="F64" s="31"/>
      <c r="G64" s="175"/>
      <c r="H64" s="25"/>
      <c r="I64" s="25"/>
      <c r="J64" s="25"/>
      <c r="K64" s="112"/>
      <c r="L64" s="175"/>
      <c r="M64" s="175"/>
    </row>
    <row r="65" spans="2:13" ht="11.25" customHeight="1">
      <c r="B65" s="323"/>
      <c r="C65" s="323"/>
      <c r="D65" s="323"/>
      <c r="E65" s="323"/>
      <c r="F65" s="323"/>
      <c r="G65" s="323"/>
      <c r="H65" s="323"/>
      <c r="I65"/>
      <c r="J65"/>
      <c r="K65"/>
      <c r="L65"/>
      <c r="M65"/>
    </row>
    <row r="66" spans="2:13" ht="15.75" customHeight="1">
      <c r="B66" s="1815" t="s">
        <v>390</v>
      </c>
      <c r="C66" s="6"/>
      <c r="D66" s="6"/>
      <c r="E66" s="6"/>
      <c r="F66" s="6"/>
      <c r="G66" s="6"/>
      <c r="H66" s="6"/>
      <c r="I66" s="6"/>
      <c r="J66" s="6"/>
      <c r="K66" s="6"/>
      <c r="L66" s="6"/>
      <c r="M66" s="6"/>
    </row>
    <row r="67" spans="2:13" ht="11.25" customHeight="1">
      <c r="B67" s="14"/>
      <c r="C67" s="6"/>
      <c r="D67" s="6"/>
      <c r="E67" s="6"/>
      <c r="F67" s="6"/>
      <c r="G67" s="6"/>
      <c r="H67" s="6"/>
      <c r="I67" s="6"/>
      <c r="J67" s="6"/>
      <c r="K67" s="6"/>
      <c r="L67" s="6"/>
      <c r="M67" s="6"/>
    </row>
    <row r="68" spans="2:13" ht="22.5" customHeight="1">
      <c r="B68" s="1868" t="s">
        <v>2280</v>
      </c>
      <c r="C68" s="1868"/>
      <c r="D68" s="1868"/>
      <c r="E68" s="1868"/>
      <c r="F68" s="1868"/>
      <c r="G68" s="1868"/>
      <c r="H68" s="1868"/>
      <c r="I68" s="1847"/>
      <c r="J68" s="1847"/>
      <c r="K68" s="6"/>
      <c r="L68" s="6"/>
      <c r="M68" s="6"/>
    </row>
    <row r="69" spans="2:13" ht="11.25" customHeight="1">
      <c r="B69" s="323"/>
      <c r="C69" s="323"/>
      <c r="D69" s="323"/>
      <c r="E69" s="323"/>
      <c r="F69" s="323"/>
      <c r="G69" s="323"/>
      <c r="H69" s="323"/>
      <c r="I69" s="6"/>
      <c r="J69" s="6"/>
      <c r="K69" s="6"/>
      <c r="L69" s="6"/>
      <c r="M69" s="6"/>
    </row>
    <row r="70" spans="2:13" ht="11.25" customHeight="1"/>
    <row r="71" spans="2:13" ht="11.25" customHeight="1">
      <c r="B71" s="2083" t="s">
        <v>274</v>
      </c>
      <c r="C71" s="2083"/>
      <c r="D71" s="326"/>
      <c r="E71" s="326"/>
      <c r="F71" s="1013" t="s">
        <v>391</v>
      </c>
      <c r="G71" s="1013" t="s">
        <v>392</v>
      </c>
      <c r="H71" s="1013" t="s">
        <v>391</v>
      </c>
      <c r="I71" s="1013" t="s">
        <v>392</v>
      </c>
      <c r="J71" s="1013" t="s">
        <v>393</v>
      </c>
    </row>
    <row r="72" spans="2:13" ht="11.25" customHeight="1">
      <c r="B72" s="1890"/>
      <c r="C72" s="1890"/>
      <c r="D72" s="333"/>
      <c r="E72" s="333"/>
      <c r="F72" s="152" t="s">
        <v>2104</v>
      </c>
      <c r="G72" s="1445" t="s">
        <v>2105</v>
      </c>
      <c r="H72" s="152" t="s">
        <v>2074</v>
      </c>
      <c r="I72" s="1445" t="s">
        <v>2075</v>
      </c>
      <c r="J72" s="152" t="s">
        <v>1934</v>
      </c>
    </row>
    <row r="73" spans="2:13" ht="11.25" customHeight="1">
      <c r="B73" s="1870" t="s">
        <v>394</v>
      </c>
      <c r="C73" s="1871"/>
      <c r="D73" s="189"/>
      <c r="E73" s="404"/>
      <c r="F73" s="189"/>
      <c r="G73" s="189"/>
      <c r="H73" s="189"/>
      <c r="I73" s="189"/>
      <c r="J73" s="189"/>
    </row>
    <row r="74" spans="2:13" ht="11.25" customHeight="1">
      <c r="B74" s="190">
        <v>1</v>
      </c>
      <c r="C74" s="322" t="s">
        <v>395</v>
      </c>
      <c r="D74" s="322"/>
      <c r="E74" s="322"/>
      <c r="F74" s="65">
        <v>34881.020694999999</v>
      </c>
      <c r="G74" s="65">
        <v>34904.998610000002</v>
      </c>
      <c r="H74" s="65">
        <v>34824.998584000001</v>
      </c>
      <c r="I74" s="65">
        <v>34724.965613</v>
      </c>
      <c r="J74" s="65">
        <v>34696.105907999998</v>
      </c>
      <c r="M74" s="42"/>
    </row>
    <row r="75" spans="2:13" ht="11.25" customHeight="1">
      <c r="B75" s="190">
        <v>2</v>
      </c>
      <c r="C75" s="322" t="s">
        <v>396</v>
      </c>
      <c r="D75" s="322"/>
      <c r="E75" s="322"/>
      <c r="F75" s="65">
        <v>34881.020694999999</v>
      </c>
      <c r="G75" s="65">
        <v>34904.998610000002</v>
      </c>
      <c r="H75" s="65">
        <v>34824.998584000001</v>
      </c>
      <c r="I75" s="65">
        <v>34724.965613</v>
      </c>
      <c r="J75" s="65">
        <v>34696.105907999998</v>
      </c>
      <c r="M75" s="42"/>
    </row>
    <row r="76" spans="2:13" ht="11.25" customHeight="1">
      <c r="B76" s="190">
        <v>3</v>
      </c>
      <c r="C76" s="322" t="s">
        <v>397</v>
      </c>
      <c r="D76" s="322"/>
      <c r="E76" s="322"/>
      <c r="F76" s="65">
        <v>40081.020694999999</v>
      </c>
      <c r="G76" s="65">
        <v>40104.998610000002</v>
      </c>
      <c r="H76" s="65">
        <v>40024.998584000001</v>
      </c>
      <c r="I76" s="65">
        <v>39924.965613</v>
      </c>
      <c r="J76" s="65">
        <v>39896.105907999998</v>
      </c>
    </row>
    <row r="77" spans="2:13" ht="11.25" customHeight="1">
      <c r="B77" s="1872" t="s">
        <v>398</v>
      </c>
      <c r="C77" s="1873"/>
      <c r="D77" s="189"/>
      <c r="E77" s="404"/>
      <c r="F77" s="425"/>
      <c r="G77" s="189"/>
      <c r="H77" s="425"/>
      <c r="I77" s="189"/>
      <c r="J77" s="189"/>
    </row>
    <row r="78" spans="2:13" ht="11.25" customHeight="1">
      <c r="B78" s="190">
        <v>4</v>
      </c>
      <c r="C78" s="322" t="s">
        <v>299</v>
      </c>
      <c r="D78" s="322"/>
      <c r="E78" s="322"/>
      <c r="F78" s="65">
        <v>183793.455082</v>
      </c>
      <c r="G78" s="65">
        <v>187720.12004400001</v>
      </c>
      <c r="H78" s="65">
        <v>186016.16664499999</v>
      </c>
      <c r="I78" s="65">
        <v>186415.41634</v>
      </c>
      <c r="J78" s="65">
        <v>185514.240594</v>
      </c>
      <c r="L78" s="737"/>
      <c r="M78" s="263"/>
    </row>
    <row r="79" spans="2:13" ht="11.25" customHeight="1">
      <c r="B79" s="191"/>
      <c r="C79" s="189" t="s">
        <v>399</v>
      </c>
      <c r="D79" s="189"/>
      <c r="E79" s="189"/>
      <c r="F79" s="425"/>
      <c r="G79" s="425"/>
      <c r="H79" s="425"/>
      <c r="I79" s="425"/>
      <c r="J79" s="189"/>
      <c r="K79" s="42"/>
      <c r="L79" s="42"/>
      <c r="M79" s="42"/>
    </row>
    <row r="80" spans="2:13" ht="11.25" customHeight="1">
      <c r="B80" s="190">
        <v>5</v>
      </c>
      <c r="C80" s="322" t="s">
        <v>400</v>
      </c>
      <c r="D80" s="322"/>
      <c r="E80" s="322"/>
      <c r="F80" s="426">
        <v>18.978380203711701</v>
      </c>
      <c r="G80" s="426">
        <v>18.5941701943396</v>
      </c>
      <c r="H80" s="426">
        <v>18.721490294153501</v>
      </c>
      <c r="I80" s="426">
        <v>18.627732778101201</v>
      </c>
      <c r="J80" s="426">
        <v>18.702664440695301</v>
      </c>
      <c r="L80" s="779"/>
      <c r="M80" s="779"/>
    </row>
    <row r="81" spans="2:13" ht="11.25" customHeight="1">
      <c r="B81" s="190">
        <v>6</v>
      </c>
      <c r="C81" s="322" t="s">
        <v>401</v>
      </c>
      <c r="D81" s="322"/>
      <c r="E81" s="322"/>
      <c r="F81" s="426">
        <v>18.978380203711701</v>
      </c>
      <c r="G81" s="426">
        <v>18.5941701943396</v>
      </c>
      <c r="H81" s="426">
        <v>18.721490294153401</v>
      </c>
      <c r="I81" s="426">
        <v>18.627732778101201</v>
      </c>
      <c r="J81" s="426">
        <v>18.702664440695301</v>
      </c>
    </row>
    <row r="82" spans="2:13" ht="11.25" customHeight="1">
      <c r="B82" s="190">
        <v>7</v>
      </c>
      <c r="C82" s="322" t="s">
        <v>402</v>
      </c>
      <c r="D82" s="322"/>
      <c r="E82" s="322"/>
      <c r="F82" s="1294">
        <v>21.807643083437199</v>
      </c>
      <c r="G82" s="426">
        <v>21.364251525409099</v>
      </c>
      <c r="H82" s="1294">
        <v>21.516946244992301</v>
      </c>
      <c r="I82" s="426">
        <v>21.417201643978601</v>
      </c>
      <c r="J82" s="426">
        <v>21.505683757891699</v>
      </c>
      <c r="L82" s="737"/>
      <c r="M82" s="263"/>
    </row>
    <row r="83" spans="2:13" ht="11.25" customHeight="1">
      <c r="B83" s="404" t="s">
        <v>403</v>
      </c>
      <c r="C83" s="404"/>
      <c r="D83" s="404"/>
      <c r="E83" s="404"/>
      <c r="F83" s="404"/>
      <c r="G83" s="404"/>
      <c r="H83" s="404"/>
      <c r="I83" s="404"/>
      <c r="J83" s="404"/>
      <c r="L83" s="263"/>
      <c r="M83" s="263"/>
    </row>
    <row r="84" spans="2:13" ht="11.25" customHeight="1">
      <c r="B84" s="427" t="s">
        <v>404</v>
      </c>
      <c r="C84" s="313" t="s">
        <v>405</v>
      </c>
      <c r="D84" s="313"/>
      <c r="E84" s="313"/>
      <c r="F84" s="426">
        <v>3</v>
      </c>
      <c r="G84" s="431">
        <v>3</v>
      </c>
      <c r="H84" s="426">
        <v>3</v>
      </c>
      <c r="I84" s="426">
        <v>3</v>
      </c>
      <c r="J84" s="426">
        <v>3</v>
      </c>
      <c r="K84" s="3"/>
      <c r="L84" s="263"/>
      <c r="M84" s="263"/>
    </row>
    <row r="85" spans="2:13" ht="11.25" customHeight="1">
      <c r="B85" s="428" t="s">
        <v>406</v>
      </c>
      <c r="C85" s="1403" t="s">
        <v>499</v>
      </c>
      <c r="D85" s="429"/>
      <c r="E85" s="429"/>
      <c r="F85" s="430"/>
      <c r="G85" s="1615"/>
      <c r="H85" s="430"/>
      <c r="I85" s="430"/>
      <c r="J85" s="430"/>
      <c r="K85" s="3"/>
      <c r="L85" s="180"/>
      <c r="M85" s="3"/>
    </row>
    <row r="86" spans="2:13" ht="11.25" customHeight="1">
      <c r="B86" s="428" t="s">
        <v>407</v>
      </c>
      <c r="C86" s="1403" t="s">
        <v>2022</v>
      </c>
      <c r="D86" s="429"/>
      <c r="E86" s="429"/>
      <c r="F86" s="430"/>
      <c r="G86" s="1615"/>
      <c r="H86" s="430"/>
      <c r="I86" s="430"/>
      <c r="J86" s="430"/>
      <c r="K86" s="3"/>
      <c r="L86" s="180"/>
      <c r="M86" s="734"/>
    </row>
    <row r="87" spans="2:13" ht="11.25" customHeight="1">
      <c r="B87" s="427" t="s">
        <v>408</v>
      </c>
      <c r="C87" s="313" t="s">
        <v>409</v>
      </c>
      <c r="D87" s="313"/>
      <c r="E87" s="313"/>
      <c r="F87" s="431">
        <v>8.3000000000000007</v>
      </c>
      <c r="G87" s="431">
        <v>8.3000000000000007</v>
      </c>
      <c r="H87" s="431">
        <v>8.3000000000000007</v>
      </c>
      <c r="I87" s="431">
        <v>8.3000000000000007</v>
      </c>
      <c r="J87" s="426">
        <v>8.3000000000000007</v>
      </c>
      <c r="K87" s="3"/>
      <c r="L87" s="180"/>
      <c r="M87" s="734"/>
    </row>
    <row r="88" spans="2:13" ht="11.25" customHeight="1">
      <c r="B88" s="1872" t="s">
        <v>410</v>
      </c>
      <c r="C88" s="1873"/>
      <c r="D88" s="2034"/>
      <c r="E88" s="404"/>
      <c r="F88" s="298"/>
      <c r="G88" s="298"/>
      <c r="H88" s="298"/>
      <c r="I88" s="298"/>
      <c r="J88" s="298"/>
      <c r="K88" s="3"/>
      <c r="L88" s="180"/>
      <c r="M88" s="734"/>
    </row>
    <row r="89" spans="2:13" ht="11.25" customHeight="1">
      <c r="B89" s="190">
        <v>8</v>
      </c>
      <c r="C89" s="322" t="s">
        <v>411</v>
      </c>
      <c r="D89" s="322"/>
      <c r="E89" s="322"/>
      <c r="F89" s="426">
        <v>2.4999999999728</v>
      </c>
      <c r="G89" s="426">
        <v>2.5</v>
      </c>
      <c r="H89" s="426">
        <v>2.5</v>
      </c>
      <c r="I89" s="426">
        <v>2.5</v>
      </c>
      <c r="J89" s="426">
        <v>2.5000000041449302</v>
      </c>
      <c r="L89" s="263"/>
    </row>
    <row r="90" spans="2:13" ht="11.25" customHeight="1">
      <c r="B90" s="433" t="s">
        <v>412</v>
      </c>
      <c r="C90" s="1864" t="s">
        <v>1879</v>
      </c>
      <c r="D90" s="1867"/>
      <c r="E90" s="1867"/>
      <c r="F90" s="426"/>
      <c r="G90" s="299"/>
      <c r="H90" s="426"/>
      <c r="I90" s="299"/>
      <c r="J90" s="299">
        <v>0</v>
      </c>
      <c r="L90" s="263"/>
      <c r="M90" s="42"/>
    </row>
    <row r="91" spans="2:13" ht="11.25" customHeight="1">
      <c r="B91" s="433">
        <v>9</v>
      </c>
      <c r="C91" s="313" t="s">
        <v>413</v>
      </c>
      <c r="D91" s="313"/>
      <c r="E91" s="313"/>
      <c r="F91" s="426">
        <v>2.4999999999728</v>
      </c>
      <c r="G91" s="431">
        <v>2.5</v>
      </c>
      <c r="H91" s="426">
        <v>2</v>
      </c>
      <c r="I91" s="431">
        <v>1.5000000000485101</v>
      </c>
      <c r="J91" s="431">
        <v>1.5000000000485101</v>
      </c>
      <c r="L91" s="263"/>
      <c r="M91" s="42"/>
    </row>
    <row r="92" spans="2:13" ht="11.25" customHeight="1">
      <c r="B92" s="433" t="s">
        <v>414</v>
      </c>
      <c r="C92" s="313" t="s">
        <v>415</v>
      </c>
      <c r="D92" s="313"/>
      <c r="E92" s="313"/>
      <c r="F92" s="426">
        <v>4.5000000001686704</v>
      </c>
      <c r="G92" s="431">
        <v>4.5</v>
      </c>
      <c r="H92" s="426">
        <v>4.5</v>
      </c>
      <c r="I92" s="431">
        <v>4.4859028304547097</v>
      </c>
      <c r="J92" s="431">
        <v>4.5000000001455396</v>
      </c>
      <c r="L92" s="263"/>
      <c r="M92" s="42"/>
    </row>
    <row r="93" spans="2:13" ht="11.25" customHeight="1">
      <c r="B93" s="433">
        <v>10</v>
      </c>
      <c r="C93" s="313" t="s">
        <v>416</v>
      </c>
      <c r="D93" s="313"/>
      <c r="E93" s="313"/>
      <c r="F93" s="426"/>
      <c r="G93" s="431"/>
      <c r="H93" s="426"/>
      <c r="I93" s="431"/>
      <c r="J93" s="431">
        <v>0</v>
      </c>
      <c r="L93" s="263"/>
    </row>
    <row r="94" spans="2:13" ht="11.25" customHeight="1">
      <c r="B94" s="433" t="s">
        <v>417</v>
      </c>
      <c r="C94" s="313" t="s">
        <v>418</v>
      </c>
      <c r="D94" s="313"/>
      <c r="E94" s="313"/>
      <c r="F94" s="426">
        <v>2.00000000019587</v>
      </c>
      <c r="G94" s="431">
        <v>2.0000000001072902</v>
      </c>
      <c r="H94" s="426">
        <v>2.0000000001072902</v>
      </c>
      <c r="I94" s="431">
        <v>2.0000000001072902</v>
      </c>
      <c r="J94" s="431">
        <v>2.00000000006469</v>
      </c>
      <c r="L94" s="263"/>
      <c r="M94" s="42"/>
    </row>
    <row r="95" spans="2:13" ht="11.25" customHeight="1">
      <c r="B95" s="433">
        <v>11</v>
      </c>
      <c r="C95" s="313" t="s">
        <v>419</v>
      </c>
      <c r="D95" s="313"/>
      <c r="E95" s="313"/>
      <c r="F95" s="426">
        <v>11.5000000003101</v>
      </c>
      <c r="G95" s="431">
        <v>11.50000000010729</v>
      </c>
      <c r="H95" s="426">
        <f>H89+H91+H92+H94</f>
        <v>11.00000000010729</v>
      </c>
      <c r="I95" s="431">
        <v>10.485902830610511</v>
      </c>
      <c r="J95" s="431">
        <v>10.5000000003396</v>
      </c>
      <c r="L95" s="263"/>
      <c r="M95" s="42"/>
    </row>
    <row r="96" spans="2:13" ht="11.25" customHeight="1">
      <c r="B96" s="433" t="s">
        <v>420</v>
      </c>
      <c r="C96" s="313" t="s">
        <v>421</v>
      </c>
      <c r="D96" s="313"/>
      <c r="E96" s="313"/>
      <c r="F96" s="431">
        <v>19.800000000310099</v>
      </c>
      <c r="G96" s="431">
        <v>19.800000000107289</v>
      </c>
      <c r="H96" s="431">
        <f>H87+H95</f>
        <v>19.300000000107289</v>
      </c>
      <c r="I96" s="431">
        <f t="shared" ref="I96:J96" si="0">I87+I95</f>
        <v>18.78590283061051</v>
      </c>
      <c r="J96" s="431">
        <f t="shared" si="0"/>
        <v>18.800000000339601</v>
      </c>
      <c r="K96" s="3"/>
      <c r="L96" s="263"/>
      <c r="M96" s="42"/>
    </row>
    <row r="97" spans="1:13" ht="11.25" customHeight="1">
      <c r="B97" s="190">
        <v>12</v>
      </c>
      <c r="C97" s="322" t="s">
        <v>422</v>
      </c>
      <c r="D97" s="322"/>
      <c r="E97" s="322"/>
      <c r="F97" s="431">
        <v>12.9783802037117</v>
      </c>
      <c r="G97" s="431">
        <v>12.593999999999999</v>
      </c>
      <c r="H97" s="431">
        <v>12.72</v>
      </c>
      <c r="I97" s="431">
        <v>12.63</v>
      </c>
      <c r="J97" s="431">
        <v>12.7</v>
      </c>
      <c r="L97" s="263"/>
    </row>
    <row r="98" spans="1:13" ht="11.25" customHeight="1">
      <c r="B98" s="1872" t="s">
        <v>167</v>
      </c>
      <c r="C98" s="1873"/>
      <c r="D98" s="189"/>
      <c r="E98" s="404"/>
      <c r="F98" s="189"/>
      <c r="G98" s="189"/>
      <c r="H98" s="189"/>
      <c r="I98" s="189"/>
      <c r="J98" s="189"/>
      <c r="L98" s="263"/>
    </row>
    <row r="99" spans="1:13" ht="11.25" customHeight="1">
      <c r="B99" s="190">
        <v>13</v>
      </c>
      <c r="C99" s="322" t="s">
        <v>423</v>
      </c>
      <c r="D99" s="322"/>
      <c r="E99" s="322"/>
      <c r="F99" s="65">
        <v>778524.61359299999</v>
      </c>
      <c r="G99" s="192">
        <f>G154</f>
        <v>804608.65621399996</v>
      </c>
      <c r="H99" s="65">
        <v>784226.59406200005</v>
      </c>
      <c r="I99" s="65">
        <v>767103.61342499999</v>
      </c>
      <c r="J99" s="65">
        <v>773301.84949199995</v>
      </c>
      <c r="L99"/>
    </row>
    <row r="100" spans="1:13" ht="11.25" customHeight="1">
      <c r="B100" s="190">
        <v>14</v>
      </c>
      <c r="C100" s="322" t="s">
        <v>424</v>
      </c>
      <c r="D100" s="322"/>
      <c r="E100" s="322"/>
      <c r="F100" s="426">
        <v>4.48040050192109</v>
      </c>
      <c r="G100" s="431">
        <f>G187</f>
        <v>4.3381336181792696</v>
      </c>
      <c r="H100" s="426">
        <v>4.4406806460897421</v>
      </c>
      <c r="I100" s="426">
        <v>4.5267634000520935</v>
      </c>
      <c r="J100" s="426">
        <v>4.4867480830147608</v>
      </c>
      <c r="L100" s="263"/>
    </row>
    <row r="101" spans="1:13" ht="11.25" customHeight="1">
      <c r="B101" s="190" t="s">
        <v>425</v>
      </c>
      <c r="C101" s="322" t="s">
        <v>426</v>
      </c>
      <c r="D101" s="322"/>
      <c r="E101" s="322"/>
      <c r="F101" s="431"/>
      <c r="G101" s="431"/>
      <c r="H101" s="431"/>
      <c r="I101" s="431"/>
      <c r="J101" s="431"/>
    </row>
    <row r="102" spans="1:13" ht="11.25" customHeight="1">
      <c r="B102" s="190" t="s">
        <v>427</v>
      </c>
      <c r="C102" s="322" t="s">
        <v>428</v>
      </c>
      <c r="D102" s="322"/>
      <c r="E102" s="322"/>
      <c r="F102" s="431">
        <v>3</v>
      </c>
      <c r="G102" s="431">
        <v>3</v>
      </c>
      <c r="H102" s="431">
        <v>3</v>
      </c>
      <c r="I102" s="431">
        <v>3</v>
      </c>
      <c r="J102" s="431">
        <v>3</v>
      </c>
    </row>
    <row r="103" spans="1:13" ht="11.25" customHeight="1">
      <c r="B103" s="1872" t="s">
        <v>429</v>
      </c>
      <c r="C103" s="1872"/>
      <c r="D103" s="404"/>
      <c r="E103" s="404"/>
      <c r="F103" s="189"/>
      <c r="G103" s="189"/>
      <c r="H103" s="189"/>
      <c r="I103" s="189"/>
      <c r="J103" s="189"/>
    </row>
    <row r="104" spans="1:13" ht="11.25" customHeight="1">
      <c r="B104" s="190">
        <v>15</v>
      </c>
      <c r="C104" s="322" t="s">
        <v>430</v>
      </c>
      <c r="D104" s="322"/>
      <c r="E104" s="322"/>
      <c r="F104" s="192">
        <v>11724.882699735419</v>
      </c>
      <c r="G104" s="192">
        <v>11244.936327228148</v>
      </c>
      <c r="H104" s="192">
        <v>13380.779550921339</v>
      </c>
      <c r="I104" s="192">
        <v>14005.467037691918</v>
      </c>
      <c r="J104" s="192">
        <v>14003.5262899439</v>
      </c>
    </row>
    <row r="105" spans="1:13" ht="11.25" customHeight="1">
      <c r="B105" s="190" t="s">
        <v>431</v>
      </c>
      <c r="C105" s="322" t="s">
        <v>432</v>
      </c>
      <c r="D105" s="322"/>
      <c r="E105" s="322"/>
      <c r="F105" s="192">
        <v>17898.87624010424</v>
      </c>
      <c r="G105" s="192">
        <v>15934.064129071299</v>
      </c>
      <c r="H105" s="192">
        <v>19144.516946024974</v>
      </c>
      <c r="I105" s="192">
        <v>19328.804546135922</v>
      </c>
      <c r="J105" s="192">
        <v>19361.185188106745</v>
      </c>
    </row>
    <row r="106" spans="1:13" ht="11.25" customHeight="1">
      <c r="B106" s="190" t="s">
        <v>433</v>
      </c>
      <c r="C106" s="322" t="s">
        <v>434</v>
      </c>
      <c r="D106" s="322"/>
      <c r="E106" s="322"/>
      <c r="F106" s="192">
        <v>9024.136575659837</v>
      </c>
      <c r="G106" s="192">
        <v>7241.4824866395275</v>
      </c>
      <c r="H106" s="192">
        <v>8301.7303621189039</v>
      </c>
      <c r="I106" s="192">
        <v>6914.1907673056603</v>
      </c>
      <c r="J106" s="192">
        <v>7062.6082850768498</v>
      </c>
    </row>
    <row r="107" spans="1:13" ht="11.25" customHeight="1">
      <c r="B107" s="190">
        <v>16</v>
      </c>
      <c r="C107" s="322" t="s">
        <v>435</v>
      </c>
      <c r="D107" s="322"/>
      <c r="E107" s="322"/>
      <c r="F107" s="192">
        <v>8874.7396644444052</v>
      </c>
      <c r="G107" s="192">
        <v>8692.5816424317709</v>
      </c>
      <c r="H107" s="192">
        <v>10842.786583906072</v>
      </c>
      <c r="I107" s="192">
        <v>10712.170929009719</v>
      </c>
      <c r="J107" s="192">
        <v>10596.134053209353</v>
      </c>
    </row>
    <row r="108" spans="1:13" ht="11.25" customHeight="1">
      <c r="B108" s="190">
        <v>17</v>
      </c>
      <c r="C108" s="322" t="s">
        <v>436</v>
      </c>
      <c r="D108" s="322"/>
      <c r="E108" s="322"/>
      <c r="F108" s="1446">
        <v>159.75004518727752</v>
      </c>
      <c r="G108" s="1446">
        <v>154.478348541104</v>
      </c>
      <c r="H108" s="1446">
        <v>152.48107897287045</v>
      </c>
      <c r="I108" s="1446">
        <v>156.34127799574051</v>
      </c>
      <c r="J108" s="1446">
        <v>163.83948815868911</v>
      </c>
    </row>
    <row r="109" spans="1:13" s="6" customFormat="1" ht="11.25" customHeight="1">
      <c r="A109" s="13"/>
      <c r="B109" s="1872" t="s">
        <v>181</v>
      </c>
      <c r="C109" s="1873"/>
      <c r="D109" s="189"/>
      <c r="E109" s="404"/>
      <c r="F109" s="189"/>
      <c r="G109" s="189"/>
      <c r="H109" s="189"/>
      <c r="I109" s="189"/>
      <c r="J109" s="189"/>
      <c r="K109" s="31"/>
      <c r="L109" s="31"/>
      <c r="M109" s="31"/>
    </row>
    <row r="110" spans="1:13" s="12" customFormat="1" ht="11.25" customHeight="1">
      <c r="A110" s="19"/>
      <c r="B110" s="193">
        <v>18</v>
      </c>
      <c r="C110" s="246" t="s">
        <v>437</v>
      </c>
      <c r="D110" s="246"/>
      <c r="E110" s="246"/>
      <c r="F110" s="1447">
        <v>588286.09862061997</v>
      </c>
      <c r="G110" s="1447">
        <v>613067.79041392496</v>
      </c>
      <c r="H110" s="1447">
        <v>640928.46374244511</v>
      </c>
      <c r="I110" s="1447">
        <v>629183.24828409508</v>
      </c>
      <c r="J110" s="1447">
        <v>637147.67122834001</v>
      </c>
      <c r="K110" s="31"/>
      <c r="L110" s="31"/>
      <c r="M110" s="31"/>
    </row>
    <row r="111" spans="1:13" s="12" customFormat="1" ht="11.25" customHeight="1">
      <c r="A111" s="16"/>
      <c r="B111" s="193">
        <v>19</v>
      </c>
      <c r="C111" s="246" t="s">
        <v>438</v>
      </c>
      <c r="D111" s="246"/>
      <c r="E111" s="246"/>
      <c r="F111" s="1447">
        <v>536950.49211829051</v>
      </c>
      <c r="G111" s="1447">
        <v>541998.77481674298</v>
      </c>
      <c r="H111" s="1447">
        <v>537950.23247156944</v>
      </c>
      <c r="I111" s="1447">
        <v>541407.10537875933</v>
      </c>
      <c r="J111" s="1447">
        <v>533752.94435094297</v>
      </c>
      <c r="K111" s="31"/>
      <c r="L111" s="31"/>
      <c r="M111" s="31"/>
    </row>
    <row r="112" spans="1:13" s="12" customFormat="1" ht="11.25" customHeight="1">
      <c r="A112" s="16"/>
      <c r="B112" s="608">
        <v>20</v>
      </c>
      <c r="C112" s="658" t="s">
        <v>439</v>
      </c>
      <c r="D112" s="658"/>
      <c r="E112" s="658"/>
      <c r="F112" s="1448">
        <v>109.5605846825484</v>
      </c>
      <c r="G112" s="1448">
        <v>113.11239414170471</v>
      </c>
      <c r="H112" s="1448">
        <v>119.14270597072714</v>
      </c>
      <c r="I112" s="1448">
        <v>116.21259529719859</v>
      </c>
      <c r="J112" s="1448">
        <v>116.87889510259353</v>
      </c>
      <c r="K112" s="31"/>
      <c r="L112" s="31"/>
      <c r="M112" s="31"/>
    </row>
    <row r="113" spans="1:13" s="12" customFormat="1" ht="11.25" customHeight="1">
      <c r="A113" s="16"/>
      <c r="B113" s="193"/>
      <c r="C113" s="246"/>
      <c r="D113" s="246"/>
      <c r="E113" s="246"/>
      <c r="F113" s="1446"/>
      <c r="G113" s="1446"/>
      <c r="H113" s="1446"/>
      <c r="I113" s="31"/>
      <c r="J113" s="31"/>
      <c r="K113" s="31"/>
      <c r="L113" s="31"/>
      <c r="M113" s="31"/>
    </row>
    <row r="114" spans="1:13" s="12" customFormat="1" ht="11.25" customHeight="1">
      <c r="A114" s="16"/>
      <c r="B114" s="193"/>
      <c r="C114" s="246"/>
      <c r="D114" s="246"/>
      <c r="E114" s="246"/>
      <c r="F114" s="1446"/>
      <c r="G114" s="1446"/>
      <c r="H114" s="1446"/>
      <c r="I114" s="31"/>
      <c r="J114" s="31"/>
      <c r="K114" s="31"/>
      <c r="L114" s="31"/>
      <c r="M114" s="31"/>
    </row>
    <row r="115" spans="1:13" ht="15.75" customHeight="1">
      <c r="B115" s="1815" t="s">
        <v>440</v>
      </c>
    </row>
    <row r="116" spans="1:13" ht="11.25" customHeight="1">
      <c r="B116" s="14"/>
    </row>
    <row r="117" spans="1:13" ht="11.25" customHeight="1"/>
    <row r="118" spans="1:13" ht="11.25" customHeight="1">
      <c r="B118" s="413"/>
      <c r="H118" s="1929" t="s">
        <v>300</v>
      </c>
    </row>
    <row r="119" spans="1:13" ht="11.25" customHeight="1">
      <c r="B119" s="326"/>
      <c r="C119" s="326"/>
      <c r="D119" s="326"/>
      <c r="E119" s="326"/>
      <c r="F119" s="1865" t="s">
        <v>441</v>
      </c>
      <c r="G119" s="1865"/>
      <c r="H119" s="1929"/>
    </row>
    <row r="120" spans="1:13" ht="11.25" customHeight="1">
      <c r="B120" s="1008" t="s">
        <v>274</v>
      </c>
      <c r="C120" s="1009"/>
      <c r="D120" s="1009"/>
      <c r="E120" s="1009"/>
      <c r="F120" s="1460" t="s">
        <v>2104</v>
      </c>
      <c r="G120" s="1466" t="s">
        <v>2107</v>
      </c>
      <c r="H120" s="1460" t="s">
        <v>2104</v>
      </c>
    </row>
    <row r="121" spans="1:13" ht="11.25" customHeight="1">
      <c r="B121" s="414">
        <v>1</v>
      </c>
      <c r="C121" s="415" t="s">
        <v>442</v>
      </c>
      <c r="D121" s="415"/>
      <c r="E121" s="415"/>
      <c r="F121" s="1210">
        <v>169972.98038200001</v>
      </c>
      <c r="G121" s="1210">
        <v>174955.3131</v>
      </c>
      <c r="H121" s="1210">
        <f>8%*F121</f>
        <v>13597.838430560001</v>
      </c>
    </row>
    <row r="122" spans="1:13" ht="11.25" customHeight="1">
      <c r="B122" s="414">
        <v>2</v>
      </c>
      <c r="C122" s="417" t="s">
        <v>443</v>
      </c>
      <c r="D122" s="417"/>
      <c r="E122" s="417"/>
      <c r="F122" s="1213">
        <v>6086.4804620000004</v>
      </c>
      <c r="G122" s="1213">
        <v>10654.052901999999</v>
      </c>
      <c r="H122" s="65">
        <f t="shared" ref="H122:H140" si="1">8%*F122</f>
        <v>486.91843696000007</v>
      </c>
    </row>
    <row r="123" spans="1:13" ht="11.25" customHeight="1">
      <c r="B123" s="420">
        <v>5</v>
      </c>
      <c r="C123" s="419" t="s">
        <v>444</v>
      </c>
      <c r="D123" s="419"/>
      <c r="E123" s="419"/>
      <c r="F123" s="1213">
        <v>163886.49992</v>
      </c>
      <c r="G123" s="1213">
        <v>164301.260198</v>
      </c>
      <c r="H123" s="65">
        <f t="shared" si="1"/>
        <v>13110.9199936</v>
      </c>
    </row>
    <row r="124" spans="1:13" ht="11.25" customHeight="1">
      <c r="B124" s="420">
        <v>6</v>
      </c>
      <c r="C124" s="421" t="s">
        <v>445</v>
      </c>
      <c r="D124" s="421"/>
      <c r="E124" s="421"/>
      <c r="F124" s="1210">
        <v>3844.7622000000001</v>
      </c>
      <c r="G124" s="1210">
        <v>2928.3254320000001</v>
      </c>
      <c r="H124" s="1210">
        <f t="shared" si="1"/>
        <v>307.58097600000002</v>
      </c>
    </row>
    <row r="125" spans="1:13" ht="11.25" customHeight="1">
      <c r="B125" s="420">
        <v>7</v>
      </c>
      <c r="C125" s="419" t="s">
        <v>446</v>
      </c>
      <c r="D125" s="419"/>
      <c r="E125" s="419"/>
      <c r="F125" s="65"/>
      <c r="G125" s="65"/>
      <c r="H125" s="65"/>
    </row>
    <row r="126" spans="1:13" ht="11.25" customHeight="1">
      <c r="B126" s="420">
        <v>8</v>
      </c>
      <c r="C126" s="419" t="s">
        <v>447</v>
      </c>
      <c r="D126" s="419"/>
      <c r="E126" s="419"/>
      <c r="F126" s="1213">
        <v>3816.1028700000002</v>
      </c>
      <c r="G126" s="1213">
        <v>2818.2821300000001</v>
      </c>
      <c r="H126" s="65">
        <f t="shared" si="1"/>
        <v>305.28822960000002</v>
      </c>
    </row>
    <row r="127" spans="1:13" ht="11.25" customHeight="1">
      <c r="B127" s="420">
        <v>9</v>
      </c>
      <c r="C127" s="419" t="s">
        <v>448</v>
      </c>
      <c r="D127" s="419"/>
      <c r="E127" s="419"/>
      <c r="F127" s="65">
        <v>28.659330000000001</v>
      </c>
      <c r="G127" s="65">
        <v>110.043302</v>
      </c>
      <c r="H127" s="65">
        <f t="shared" si="1"/>
        <v>2.2927464</v>
      </c>
    </row>
    <row r="128" spans="1:13" ht="11.25" customHeight="1">
      <c r="B128" s="420">
        <v>15</v>
      </c>
      <c r="C128" s="227" t="s">
        <v>351</v>
      </c>
      <c r="D128" s="227"/>
      <c r="E128" s="227"/>
      <c r="F128" s="65"/>
      <c r="G128" s="65"/>
      <c r="H128" s="65"/>
    </row>
    <row r="129" spans="2:13" ht="11.25" customHeight="1">
      <c r="B129" s="420">
        <v>16</v>
      </c>
      <c r="C129" s="227" t="s">
        <v>449</v>
      </c>
      <c r="D129" s="227"/>
      <c r="E129" s="227"/>
      <c r="F129" s="65"/>
      <c r="G129" s="65"/>
      <c r="H129" s="65"/>
    </row>
    <row r="130" spans="2:13" ht="11.25" customHeight="1">
      <c r="B130" s="420">
        <v>17</v>
      </c>
      <c r="C130" s="419" t="s">
        <v>450</v>
      </c>
      <c r="D130" s="419"/>
      <c r="E130" s="419"/>
      <c r="F130" s="65"/>
      <c r="G130" s="65"/>
      <c r="H130" s="65"/>
    </row>
    <row r="131" spans="2:13" ht="11.25" customHeight="1">
      <c r="B131" s="420">
        <v>18</v>
      </c>
      <c r="C131" s="419" t="s">
        <v>451</v>
      </c>
      <c r="D131" s="419"/>
      <c r="E131" s="419"/>
      <c r="F131" s="65"/>
      <c r="G131" s="65"/>
      <c r="H131" s="65"/>
    </row>
    <row r="132" spans="2:13" ht="11.25" customHeight="1">
      <c r="B132" s="420">
        <v>19</v>
      </c>
      <c r="C132" s="419" t="s">
        <v>452</v>
      </c>
      <c r="D132" s="419"/>
      <c r="E132" s="419"/>
      <c r="F132" s="65"/>
      <c r="G132" s="65"/>
      <c r="H132" s="65"/>
    </row>
    <row r="133" spans="2:13" ht="11.25" customHeight="1">
      <c r="B133" s="420" t="s">
        <v>453</v>
      </c>
      <c r="C133" s="419" t="s">
        <v>454</v>
      </c>
      <c r="D133" s="419"/>
      <c r="E133" s="419"/>
      <c r="F133" s="65"/>
      <c r="G133" s="65"/>
      <c r="H133" s="65"/>
    </row>
    <row r="134" spans="2:13" ht="11.25" customHeight="1">
      <c r="B134" s="420">
        <v>20</v>
      </c>
      <c r="C134" s="421" t="s">
        <v>455</v>
      </c>
      <c r="D134" s="421"/>
      <c r="E134" s="421"/>
      <c r="F134" s="1210">
        <v>1638.05</v>
      </c>
      <c r="G134" s="1210">
        <v>1498.8190119999999</v>
      </c>
      <c r="H134" s="1210">
        <f t="shared" si="1"/>
        <v>131.04400000000001</v>
      </c>
    </row>
    <row r="135" spans="2:13" ht="11.25" customHeight="1">
      <c r="B135" s="420">
        <v>21</v>
      </c>
      <c r="C135" s="419" t="s">
        <v>446</v>
      </c>
      <c r="D135" s="419"/>
      <c r="E135" s="419"/>
      <c r="F135" s="1213">
        <v>1638.05</v>
      </c>
      <c r="G135" s="1213">
        <v>1498.8190119999999</v>
      </c>
      <c r="H135" s="65">
        <f t="shared" si="1"/>
        <v>131.04400000000001</v>
      </c>
    </row>
    <row r="136" spans="2:13" ht="11.25" customHeight="1">
      <c r="B136" s="420">
        <v>22</v>
      </c>
      <c r="C136" s="419" t="s">
        <v>456</v>
      </c>
      <c r="D136" s="419"/>
      <c r="E136" s="419"/>
      <c r="F136" s="1213"/>
      <c r="G136" s="1213"/>
      <c r="H136" s="65"/>
    </row>
    <row r="137" spans="2:13" ht="11.25" customHeight="1">
      <c r="B137" s="420" t="s">
        <v>457</v>
      </c>
      <c r="C137" s="227" t="s">
        <v>458</v>
      </c>
      <c r="D137" s="227"/>
      <c r="E137" s="227"/>
      <c r="F137" s="65"/>
      <c r="G137" s="65"/>
      <c r="H137" s="65"/>
    </row>
    <row r="138" spans="2:13" ht="11.25" customHeight="1">
      <c r="B138" s="420">
        <v>23</v>
      </c>
      <c r="C138" s="421" t="s">
        <v>198</v>
      </c>
      <c r="D138" s="421"/>
      <c r="E138" s="421"/>
      <c r="F138" s="1210">
        <v>8337.6625000000004</v>
      </c>
      <c r="G138" s="1210">
        <v>8337.6625000000004</v>
      </c>
      <c r="H138" s="1210">
        <f t="shared" si="1"/>
        <v>667.01300000000003</v>
      </c>
    </row>
    <row r="139" spans="2:13" ht="11.25" customHeight="1">
      <c r="B139" s="414" t="s">
        <v>459</v>
      </c>
      <c r="C139" s="417" t="s">
        <v>460</v>
      </c>
      <c r="D139" s="417"/>
      <c r="E139" s="417"/>
      <c r="F139" s="65"/>
      <c r="G139" s="65"/>
      <c r="H139" s="65"/>
    </row>
    <row r="140" spans="2:13" ht="11.25" customHeight="1">
      <c r="B140" s="414" t="s">
        <v>461</v>
      </c>
      <c r="C140" s="417" t="s">
        <v>462</v>
      </c>
      <c r="D140" s="417"/>
      <c r="E140" s="417"/>
      <c r="F140" s="1213">
        <v>8337.6625000000004</v>
      </c>
      <c r="G140" s="1213">
        <v>8337.6625000000004</v>
      </c>
      <c r="H140" s="65">
        <f t="shared" si="1"/>
        <v>667.01300000000003</v>
      </c>
    </row>
    <row r="141" spans="2:13" ht="11.25" customHeight="1">
      <c r="B141" s="214">
        <v>29</v>
      </c>
      <c r="C141" s="1211" t="s">
        <v>463</v>
      </c>
      <c r="D141" s="1211"/>
      <c r="E141" s="1211"/>
      <c r="F141" s="1212">
        <v>183793.455082</v>
      </c>
      <c r="G141" s="1212">
        <v>187720.12004400001</v>
      </c>
      <c r="H141" s="1212">
        <v>14703.476406559999</v>
      </c>
    </row>
    <row r="142" spans="2:13" ht="11.25" customHeight="1">
      <c r="B142" s="414"/>
      <c r="C142" s="415"/>
      <c r="D142" s="415"/>
      <c r="E142" s="415"/>
      <c r="F142" s="65"/>
      <c r="G142" s="65"/>
      <c r="H142" s="65"/>
    </row>
    <row r="143" spans="2:13" ht="11.25" customHeight="1">
      <c r="B143" s="414"/>
      <c r="C143" s="415"/>
      <c r="D143" s="415"/>
      <c r="E143" s="415"/>
      <c r="F143" s="65"/>
      <c r="G143" s="65"/>
      <c r="H143" s="65"/>
    </row>
    <row r="144" spans="2:13" s="12" customFormat="1" ht="15.75">
      <c r="B144" s="1815" t="s">
        <v>464</v>
      </c>
      <c r="C144" s="6"/>
      <c r="D144" s="6"/>
      <c r="E144" s="6"/>
      <c r="F144" s="6"/>
      <c r="G144" s="6"/>
      <c r="H144" s="6"/>
      <c r="I144" s="31"/>
      <c r="J144" s="31"/>
      <c r="K144" s="31"/>
      <c r="L144" s="31"/>
      <c r="M144" s="31"/>
    </row>
    <row r="145" spans="2:13" s="12" customFormat="1" ht="11.25" customHeight="1">
      <c r="B145" s="14"/>
      <c r="C145" s="6"/>
      <c r="D145" s="6"/>
      <c r="E145" s="6"/>
      <c r="F145" s="6"/>
      <c r="G145" s="6"/>
      <c r="H145" s="6"/>
      <c r="I145" s="31"/>
      <c r="J145" s="31"/>
      <c r="K145" s="31"/>
      <c r="L145" s="31"/>
      <c r="M145" s="31"/>
    </row>
    <row r="146" spans="2:13" s="12" customFormat="1" ht="11.25" customHeight="1">
      <c r="B146" s="14"/>
      <c r="C146" s="6"/>
      <c r="D146" s="6"/>
      <c r="E146" s="6"/>
      <c r="F146" s="6"/>
      <c r="G146" s="6"/>
      <c r="H146" s="6"/>
      <c r="I146" s="31"/>
      <c r="J146" s="31"/>
      <c r="K146" s="31"/>
      <c r="L146" s="31"/>
      <c r="M146" s="31"/>
    </row>
    <row r="147" spans="2:13" s="12" customFormat="1" ht="11.25" customHeight="1">
      <c r="B147" s="1890" t="s">
        <v>274</v>
      </c>
      <c r="C147" s="1890"/>
      <c r="D147" s="326"/>
      <c r="E147" s="326"/>
      <c r="F147" s="1460" t="s">
        <v>2104</v>
      </c>
      <c r="G147" s="1466" t="s">
        <v>2105</v>
      </c>
      <c r="H147" s="1460" t="s">
        <v>2074</v>
      </c>
      <c r="I147" s="1466" t="s">
        <v>2075</v>
      </c>
      <c r="J147" s="1460" t="s">
        <v>1934</v>
      </c>
      <c r="K147" s="31"/>
      <c r="L147" s="31"/>
      <c r="M147" s="31"/>
    </row>
    <row r="148" spans="2:13" s="12" customFormat="1" ht="11.25" customHeight="1">
      <c r="B148" s="473">
        <v>1</v>
      </c>
      <c r="C148" s="474" t="s">
        <v>465</v>
      </c>
      <c r="D148" s="474"/>
      <c r="E148" s="474"/>
      <c r="F148" s="465">
        <v>732538.74237999995</v>
      </c>
      <c r="G148" s="465">
        <v>750300.32545</v>
      </c>
      <c r="H148" s="465">
        <v>732991.95655999996</v>
      </c>
      <c r="I148" s="465">
        <v>718384.66299999994</v>
      </c>
      <c r="J148" s="465">
        <v>718061</v>
      </c>
      <c r="K148" s="31"/>
      <c r="L148" s="31"/>
      <c r="M148" s="31"/>
    </row>
    <row r="149" spans="2:13" s="12" customFormat="1" ht="11.25" customHeight="1">
      <c r="B149" s="414">
        <v>8</v>
      </c>
      <c r="C149" s="321" t="s">
        <v>466</v>
      </c>
      <c r="D149" s="321"/>
      <c r="E149" s="321"/>
      <c r="F149" s="112">
        <v>-4998.2453100000002</v>
      </c>
      <c r="G149" s="112">
        <v>4231.51721</v>
      </c>
      <c r="H149" s="112">
        <v>2618.7044500000002</v>
      </c>
      <c r="I149" s="112">
        <v>862.06799999999998</v>
      </c>
      <c r="J149" s="112">
        <v>7943.5169999999998</v>
      </c>
      <c r="K149" s="31"/>
      <c r="L149" s="31"/>
      <c r="M149" s="31"/>
    </row>
    <row r="150" spans="2:13" s="39" customFormat="1" ht="11.25" customHeight="1">
      <c r="B150" s="414">
        <v>9</v>
      </c>
      <c r="C150" s="321" t="s">
        <v>467</v>
      </c>
      <c r="D150" s="321"/>
      <c r="E150" s="321"/>
      <c r="F150" s="112">
        <v>11.7713499999996</v>
      </c>
      <c r="G150" s="112"/>
      <c r="H150" s="112">
        <v>0</v>
      </c>
      <c r="I150" s="112"/>
      <c r="J150" s="112">
        <v>115.485</v>
      </c>
      <c r="K150" s="31"/>
      <c r="L150" s="31"/>
      <c r="M150" s="31"/>
    </row>
    <row r="151" spans="2:13" s="12" customFormat="1" ht="11.25" customHeight="1">
      <c r="B151" s="190">
        <v>10</v>
      </c>
      <c r="C151" s="1931" t="s">
        <v>468</v>
      </c>
      <c r="D151" s="1889"/>
      <c r="E151" s="1889"/>
      <c r="F151" s="112">
        <v>52327.882469999997</v>
      </c>
      <c r="G151" s="112">
        <v>51398.994400000003</v>
      </c>
      <c r="H151" s="112">
        <v>50009.631844000003</v>
      </c>
      <c r="I151" s="112">
        <v>49220.080999999998</v>
      </c>
      <c r="J151" s="112">
        <v>48570.591999999997</v>
      </c>
      <c r="K151" s="31"/>
      <c r="L151" s="31"/>
      <c r="M151" s="31"/>
    </row>
    <row r="152" spans="2:13" s="12" customFormat="1" ht="11.25" customHeight="1">
      <c r="B152" s="190">
        <v>11</v>
      </c>
      <c r="C152" s="1888" t="s">
        <v>469</v>
      </c>
      <c r="D152" s="1889"/>
      <c r="E152" s="1889"/>
      <c r="F152" s="1106">
        <v>-370.149339</v>
      </c>
      <c r="G152" s="1024">
        <v>-377.16145999999998</v>
      </c>
      <c r="H152" s="1106">
        <v>-444.47208999999998</v>
      </c>
      <c r="I152" s="1024">
        <v>-371.64499999999998</v>
      </c>
      <c r="J152" s="1024">
        <v>-422.60399999999998</v>
      </c>
      <c r="K152" s="31"/>
      <c r="L152" s="31"/>
      <c r="M152" s="31"/>
    </row>
    <row r="153" spans="2:13" s="12" customFormat="1" ht="11.25" customHeight="1">
      <c r="B153" s="414">
        <v>12</v>
      </c>
      <c r="C153" s="321" t="s">
        <v>470</v>
      </c>
      <c r="D153" s="321"/>
      <c r="E153" s="321"/>
      <c r="F153" s="112">
        <v>-985.38795799994841</v>
      </c>
      <c r="G153" s="112">
        <v>-945.01938599999994</v>
      </c>
      <c r="H153" s="112">
        <v>-949.22670199991558</v>
      </c>
      <c r="I153" s="112">
        <v>-991.55399999992778</v>
      </c>
      <c r="J153" s="112">
        <v>-966.14050800004702</v>
      </c>
      <c r="K153" s="31"/>
      <c r="L153" s="31"/>
      <c r="M153" s="31"/>
    </row>
    <row r="154" spans="2:13" s="12" customFormat="1" ht="11.25" customHeight="1">
      <c r="B154" s="1014">
        <v>13</v>
      </c>
      <c r="C154" s="1015" t="s">
        <v>423</v>
      </c>
      <c r="D154" s="1015"/>
      <c r="E154" s="1015"/>
      <c r="F154" s="841">
        <v>778524.61359299999</v>
      </c>
      <c r="G154" s="841">
        <f>SUM(G148:G153)</f>
        <v>804608.65621399996</v>
      </c>
      <c r="H154" s="841">
        <v>784226.59406200005</v>
      </c>
      <c r="I154" s="841">
        <v>767103.61300000001</v>
      </c>
      <c r="J154" s="841">
        <v>773301.84949199995</v>
      </c>
      <c r="K154" s="31"/>
      <c r="L154" s="31"/>
      <c r="M154" s="31"/>
    </row>
    <row r="155" spans="2:13" s="12" customFormat="1" ht="11.25" customHeight="1">
      <c r="B155" s="1016"/>
      <c r="C155" s="415"/>
      <c r="D155" s="415"/>
      <c r="E155" s="415"/>
      <c r="F155" s="314"/>
      <c r="G155" s="314"/>
      <c r="H155" s="314"/>
      <c r="I155" s="31"/>
      <c r="J155" s="31"/>
      <c r="K155" s="31"/>
      <c r="L155" s="31"/>
      <c r="M155" s="31"/>
    </row>
    <row r="156" spans="2:13" s="12" customFormat="1" ht="11.25" customHeight="1">
      <c r="B156" s="1016"/>
      <c r="C156" s="415"/>
      <c r="D156" s="415"/>
      <c r="E156" s="415"/>
      <c r="F156" s="314"/>
      <c r="G156" s="314"/>
      <c r="H156" s="314"/>
      <c r="I156" s="748"/>
      <c r="J156" s="31"/>
      <c r="K156" s="31"/>
      <c r="L156" s="31"/>
      <c r="M156" s="31"/>
    </row>
    <row r="157" spans="2:13" s="12" customFormat="1" ht="15.75">
      <c r="B157" s="1815" t="s">
        <v>471</v>
      </c>
      <c r="C157" s="6"/>
      <c r="D157" s="6"/>
      <c r="E157" s="6"/>
      <c r="F157" s="6"/>
      <c r="G157" s="6"/>
      <c r="H157" s="6"/>
      <c r="I157" s="6"/>
      <c r="J157" s="6"/>
      <c r="K157" s="6"/>
      <c r="L157" s="6"/>
      <c r="M157" s="6"/>
    </row>
    <row r="158" spans="2:13" s="12" customFormat="1" ht="11.25" customHeight="1">
      <c r="B158" s="323"/>
      <c r="C158" s="323"/>
      <c r="D158" s="323"/>
      <c r="E158" s="323"/>
      <c r="F158" s="323"/>
      <c r="G158" s="323"/>
      <c r="H158" s="323"/>
      <c r="I158" s="47"/>
    </row>
    <row r="159" spans="2:13" s="12" customFormat="1" ht="11.25" customHeight="1">
      <c r="B159" s="2018" t="s">
        <v>472</v>
      </c>
      <c r="C159" s="2018"/>
      <c r="D159" s="2018"/>
      <c r="E159" s="2018"/>
      <c r="F159" s="2018"/>
      <c r="G159" s="2018"/>
    </row>
    <row r="160" spans="2:13" s="12" customFormat="1" ht="11.25" customHeight="1">
      <c r="B160" s="187"/>
      <c r="C160" s="187"/>
      <c r="D160" s="187"/>
      <c r="E160" s="187"/>
      <c r="F160" s="187"/>
      <c r="G160" s="187"/>
    </row>
    <row r="161" spans="2:13" s="39" customFormat="1" ht="11.25" customHeight="1">
      <c r="C161" s="340"/>
      <c r="D161" s="340"/>
      <c r="E161" s="340"/>
      <c r="F161" s="47"/>
      <c r="G161" s="47"/>
      <c r="H161" s="12"/>
      <c r="I161" s="12"/>
      <c r="J161" s="12"/>
      <c r="K161" s="12"/>
      <c r="L161" s="12"/>
      <c r="M161" s="12"/>
    </row>
    <row r="162" spans="2:13" s="12" customFormat="1" ht="11.25" customHeight="1">
      <c r="B162" s="2088" t="s">
        <v>274</v>
      </c>
      <c r="C162" s="2087"/>
      <c r="D162" s="1023"/>
      <c r="E162" s="1023"/>
      <c r="F162" s="1460" t="s">
        <v>2104</v>
      </c>
      <c r="G162" s="1466" t="s">
        <v>2105</v>
      </c>
      <c r="H162" s="1460" t="s">
        <v>2074</v>
      </c>
      <c r="I162" s="1466" t="s">
        <v>2075</v>
      </c>
      <c r="J162" s="1460" t="s">
        <v>1934</v>
      </c>
    </row>
    <row r="163" spans="2:13" s="12" customFormat="1" ht="11.25" customHeight="1">
      <c r="B163" s="2022" t="s">
        <v>473</v>
      </c>
      <c r="C163" s="2022"/>
      <c r="D163" s="2022"/>
      <c r="E163" s="2022"/>
      <c r="F163" s="2022"/>
      <c r="G163" s="2022"/>
      <c r="H163" s="2022"/>
      <c r="I163" s="1847"/>
      <c r="J163" s="1847"/>
      <c r="K163" s="31"/>
    </row>
    <row r="164" spans="2:13" s="12" customFormat="1" ht="11.25" customHeight="1">
      <c r="B164" s="193">
        <v>1</v>
      </c>
      <c r="C164" s="322" t="s">
        <v>474</v>
      </c>
      <c r="D164" s="322"/>
      <c r="E164" s="322"/>
      <c r="F164" s="112">
        <v>681517.25129000004</v>
      </c>
      <c r="G164" s="112">
        <v>686742.63535</v>
      </c>
      <c r="H164" s="112">
        <v>689869.20059999998</v>
      </c>
      <c r="I164" s="112">
        <v>690857.53040000005</v>
      </c>
      <c r="J164" s="112">
        <v>689243.902</v>
      </c>
    </row>
    <row r="165" spans="2:13" s="2" customFormat="1" ht="11.25" customHeight="1">
      <c r="B165" s="469">
        <v>5</v>
      </c>
      <c r="C165" s="485" t="s">
        <v>475</v>
      </c>
      <c r="D165" s="485"/>
      <c r="E165" s="485"/>
      <c r="F165" s="226">
        <v>-44.655790000000003</v>
      </c>
      <c r="G165" s="226">
        <v>-46.746609999999997</v>
      </c>
      <c r="H165" s="226">
        <v>-41.308100000000003</v>
      </c>
      <c r="I165" s="226">
        <v>-37.61797</v>
      </c>
      <c r="J165" s="226">
        <v>-22.155950000000001</v>
      </c>
      <c r="K165" s="12"/>
      <c r="L165" s="12"/>
      <c r="M165" s="12"/>
    </row>
    <row r="166" spans="2:13" s="2" customFormat="1" ht="11.25" customHeight="1">
      <c r="B166" s="469">
        <v>6</v>
      </c>
      <c r="C166" s="319" t="s">
        <v>476</v>
      </c>
      <c r="D166" s="319"/>
      <c r="E166" s="319"/>
      <c r="F166" s="112">
        <v>-1351.201057</v>
      </c>
      <c r="G166" s="112">
        <v>-1318.191386</v>
      </c>
      <c r="H166" s="112">
        <v>-1389.984702</v>
      </c>
      <c r="I166" s="112">
        <v>-1359.8710000000001</v>
      </c>
      <c r="J166" s="112">
        <v>-1386.8980000000001</v>
      </c>
      <c r="K166" s="12"/>
      <c r="L166" s="12"/>
      <c r="M166" s="12"/>
    </row>
    <row r="167" spans="2:13" s="2" customFormat="1" ht="11.25" customHeight="1">
      <c r="B167" s="488">
        <v>7</v>
      </c>
      <c r="C167" s="2086" t="s">
        <v>477</v>
      </c>
      <c r="D167" s="2087"/>
      <c r="E167" s="2087"/>
      <c r="F167" s="484">
        <v>680121.39444299997</v>
      </c>
      <c r="G167" s="484">
        <v>685377.69735399995</v>
      </c>
      <c r="H167" s="484">
        <v>688437.90779800003</v>
      </c>
      <c r="I167" s="484">
        <f>SUM(I164:I166)</f>
        <v>689460.04142999998</v>
      </c>
      <c r="J167" s="484">
        <f>SUM(J164:J166)</f>
        <v>687834.84804999991</v>
      </c>
      <c r="K167" s="39"/>
      <c r="L167" s="39"/>
      <c r="M167" s="39"/>
    </row>
    <row r="168" spans="2:13" s="2" customFormat="1" ht="11.25" customHeight="1">
      <c r="B168" s="2022" t="s">
        <v>478</v>
      </c>
      <c r="C168" s="2022"/>
      <c r="D168" s="2022"/>
      <c r="E168" s="2022"/>
      <c r="F168" s="2022"/>
      <c r="G168" s="2022"/>
      <c r="H168" s="2022"/>
      <c r="I168" s="1847"/>
      <c r="J168" s="1847"/>
      <c r="K168" s="12"/>
      <c r="L168" s="12"/>
      <c r="M168" s="12"/>
    </row>
    <row r="169" spans="2:13" s="2" customFormat="1" ht="11.25" customHeight="1">
      <c r="B169" s="469">
        <v>8</v>
      </c>
      <c r="C169" s="1848" t="s">
        <v>479</v>
      </c>
      <c r="D169" s="1889"/>
      <c r="E169" s="1889"/>
      <c r="F169" s="1579">
        <v>19229.587380000001</v>
      </c>
      <c r="G169" s="112">
        <v>22741.426439999999</v>
      </c>
      <c r="H169" s="112"/>
      <c r="I169" s="112"/>
      <c r="J169" s="1017"/>
      <c r="K169" s="12"/>
      <c r="L169" s="12"/>
      <c r="M169" s="12"/>
    </row>
    <row r="170" spans="2:13" s="2" customFormat="1" ht="11.25" customHeight="1">
      <c r="B170" s="469">
        <v>9</v>
      </c>
      <c r="C170" s="1848" t="s">
        <v>480</v>
      </c>
      <c r="D170" s="1889"/>
      <c r="E170" s="1889"/>
      <c r="F170" s="1579">
        <v>19755.942869999999</v>
      </c>
      <c r="G170" s="112">
        <v>20564.10081</v>
      </c>
      <c r="H170" s="112">
        <v>20203.754939999999</v>
      </c>
      <c r="I170" s="112">
        <v>21873.348249999999</v>
      </c>
      <c r="J170" s="112">
        <v>22316.974999999999</v>
      </c>
      <c r="K170" s="12"/>
      <c r="L170" s="12"/>
      <c r="M170" s="12"/>
    </row>
    <row r="171" spans="2:13" ht="11.25" customHeight="1">
      <c r="B171" s="469" t="s">
        <v>414</v>
      </c>
      <c r="C171" s="1848" t="s">
        <v>481</v>
      </c>
      <c r="D171" s="1848"/>
      <c r="E171" s="1848"/>
      <c r="F171" s="79"/>
      <c r="G171" s="112"/>
      <c r="H171" s="112"/>
      <c r="I171" s="112"/>
      <c r="J171" s="112"/>
      <c r="K171" s="12"/>
      <c r="L171" s="12"/>
      <c r="M171" s="12"/>
    </row>
    <row r="172" spans="2:13" ht="11.25" customHeight="1">
      <c r="B172" s="488">
        <v>13</v>
      </c>
      <c r="C172" s="487" t="s">
        <v>482</v>
      </c>
      <c r="D172" s="487"/>
      <c r="E172" s="487"/>
      <c r="F172" s="1667">
        <v>38985.530250000003</v>
      </c>
      <c r="G172" s="484">
        <v>43305.527249999999</v>
      </c>
      <c r="H172" s="484">
        <v>20203.754939999999</v>
      </c>
      <c r="I172" s="484">
        <f>SUM(I169:I171)</f>
        <v>21873.348249999999</v>
      </c>
      <c r="J172" s="484">
        <f>SUM(J169:J171)</f>
        <v>22316.974999999999</v>
      </c>
      <c r="K172" s="39"/>
      <c r="L172" s="39"/>
      <c r="M172" s="39"/>
    </row>
    <row r="173" spans="2:13" ht="11.25" customHeight="1">
      <c r="B173" s="2022" t="s">
        <v>483</v>
      </c>
      <c r="C173" s="2022"/>
      <c r="D173" s="2022"/>
      <c r="E173" s="2022"/>
      <c r="F173" s="2022"/>
      <c r="G173" s="2022"/>
      <c r="H173" s="2022"/>
      <c r="I173" s="1847"/>
      <c r="J173" s="1847"/>
      <c r="K173" s="12"/>
      <c r="L173" s="12"/>
      <c r="M173" s="12"/>
    </row>
    <row r="174" spans="2:13" ht="11.25" customHeight="1">
      <c r="B174" s="469">
        <v>14</v>
      </c>
      <c r="C174" s="319" t="s">
        <v>484</v>
      </c>
      <c r="D174" s="319"/>
      <c r="E174" s="319"/>
      <c r="F174" s="79">
        <v>7082.3713200000002</v>
      </c>
      <c r="G174" s="112">
        <v>24530.426670000001</v>
      </c>
      <c r="H174" s="112">
        <v>25579.013569999999</v>
      </c>
      <c r="I174" s="112">
        <v>6553.47138</v>
      </c>
      <c r="J174" s="112">
        <v>14466.15</v>
      </c>
      <c r="K174" s="12"/>
      <c r="L174" s="12"/>
      <c r="M174" s="12"/>
    </row>
    <row r="175" spans="2:13" ht="11.25" customHeight="1">
      <c r="B175" s="469">
        <v>15</v>
      </c>
      <c r="C175" s="319" t="s">
        <v>485</v>
      </c>
      <c r="D175" s="319"/>
      <c r="E175" s="319"/>
      <c r="F175" s="79">
        <v>0</v>
      </c>
      <c r="G175" s="112"/>
      <c r="H175" s="112"/>
      <c r="I175" s="112"/>
      <c r="J175" s="112"/>
      <c r="K175" s="12"/>
      <c r="L175" s="12"/>
      <c r="M175" s="12"/>
    </row>
    <row r="176" spans="2:13" ht="11.25" customHeight="1">
      <c r="B176" s="469">
        <v>16</v>
      </c>
      <c r="C176" s="319" t="s">
        <v>486</v>
      </c>
      <c r="D176" s="319"/>
      <c r="E176" s="319"/>
      <c r="F176" s="79">
        <v>11.77135</v>
      </c>
      <c r="G176" s="112"/>
      <c r="H176" s="112"/>
      <c r="I176" s="112"/>
      <c r="J176" s="112">
        <v>115.485</v>
      </c>
      <c r="K176" s="12"/>
      <c r="L176" s="12"/>
      <c r="M176" s="12"/>
    </row>
    <row r="177" spans="2:13" ht="11.25" customHeight="1">
      <c r="B177" s="488">
        <v>18</v>
      </c>
      <c r="C177" s="487" t="s">
        <v>487</v>
      </c>
      <c r="D177" s="487"/>
      <c r="E177" s="487"/>
      <c r="F177" s="1667">
        <v>7094.1426700000002</v>
      </c>
      <c r="G177" s="484">
        <v>24530.426670000001</v>
      </c>
      <c r="H177" s="484">
        <v>25579.013569999999</v>
      </c>
      <c r="I177" s="484">
        <f>SUM(I174:I176)</f>
        <v>6553.47138</v>
      </c>
      <c r="J177" s="484">
        <f>SUM(J174:J176)</f>
        <v>14581.635</v>
      </c>
      <c r="K177" s="39"/>
      <c r="L177" s="39"/>
      <c r="M177" s="39"/>
    </row>
    <row r="178" spans="2:13" ht="11.25" customHeight="1">
      <c r="B178" s="2022" t="s">
        <v>488</v>
      </c>
      <c r="C178" s="2022"/>
      <c r="D178" s="2022"/>
      <c r="E178" s="2022"/>
      <c r="F178" s="2022"/>
      <c r="G178" s="2022"/>
      <c r="H178" s="2022"/>
      <c r="I178" s="1847"/>
      <c r="J178" s="1847"/>
      <c r="K178" s="12"/>
      <c r="L178" s="12"/>
      <c r="M178" s="12"/>
    </row>
    <row r="179" spans="2:13" ht="11.25" customHeight="1">
      <c r="B179" s="469">
        <v>19</v>
      </c>
      <c r="C179" s="319" t="s">
        <v>489</v>
      </c>
      <c r="D179" s="319"/>
      <c r="E179" s="319"/>
      <c r="F179" s="112">
        <v>105.56227199999999</v>
      </c>
      <c r="G179" s="112">
        <v>103.687805</v>
      </c>
      <c r="H179" s="112">
        <v>100864.245631</v>
      </c>
      <c r="I179" s="112">
        <v>99258.972095000005</v>
      </c>
      <c r="J179" s="112">
        <v>97960.762000000002</v>
      </c>
      <c r="K179" s="12"/>
      <c r="L179" s="12"/>
      <c r="M179" s="12"/>
    </row>
    <row r="180" spans="2:13" ht="11.25" customHeight="1">
      <c r="B180" s="469">
        <v>20</v>
      </c>
      <c r="C180" s="319" t="s">
        <v>490</v>
      </c>
      <c r="D180" s="319"/>
      <c r="E180" s="319"/>
      <c r="F180" s="112">
        <v>52222.320198000001</v>
      </c>
      <c r="G180" s="112">
        <v>51295.306595000002</v>
      </c>
      <c r="H180" s="112">
        <v>-50854.613787000002</v>
      </c>
      <c r="I180" s="112">
        <v>-50038.890596999998</v>
      </c>
      <c r="J180" s="112">
        <v>-49390.169406918998</v>
      </c>
      <c r="K180" s="12"/>
      <c r="L180" s="12"/>
      <c r="M180" s="12"/>
    </row>
    <row r="181" spans="2:13" ht="22.5" customHeight="1">
      <c r="B181" s="193">
        <v>21</v>
      </c>
      <c r="C181" s="1848" t="s">
        <v>1880</v>
      </c>
      <c r="D181" s="1889"/>
      <c r="E181" s="1889"/>
      <c r="F181" s="112">
        <v>-4.3362400000000001</v>
      </c>
      <c r="G181" s="112">
        <v>-3.9894599999999998</v>
      </c>
      <c r="H181" s="112">
        <v>-3.7140900000000001</v>
      </c>
      <c r="I181" s="112">
        <v>-3.3297400000000001</v>
      </c>
      <c r="J181" s="112">
        <v>-2.2000000000000002</v>
      </c>
      <c r="K181" s="12"/>
      <c r="L181" s="12"/>
      <c r="M181" s="12"/>
    </row>
    <row r="182" spans="2:13" ht="11.25" customHeight="1">
      <c r="B182" s="488">
        <v>22</v>
      </c>
      <c r="C182" s="487" t="s">
        <v>492</v>
      </c>
      <c r="D182" s="487"/>
      <c r="E182" s="487"/>
      <c r="F182" s="484">
        <v>52323.54623</v>
      </c>
      <c r="G182" s="484">
        <v>51395.004939999999</v>
      </c>
      <c r="H182" s="484">
        <v>50005.917754000002</v>
      </c>
      <c r="I182" s="484">
        <f>SUM(I179:I181)</f>
        <v>49216.751758000006</v>
      </c>
      <c r="J182" s="484">
        <f t="shared" ref="J182" si="2">SUM(J179:J181)</f>
        <v>48568.392593081007</v>
      </c>
      <c r="K182" s="39"/>
      <c r="L182" s="39"/>
      <c r="M182" s="39"/>
    </row>
    <row r="183" spans="2:13" ht="11.25" customHeight="1">
      <c r="B183" s="2022" t="s">
        <v>493</v>
      </c>
      <c r="C183" s="2022"/>
      <c r="D183" s="2022"/>
      <c r="E183" s="2022"/>
      <c r="F183" s="2022"/>
      <c r="G183" s="2022"/>
      <c r="H183" s="2022"/>
      <c r="I183" s="1847"/>
      <c r="J183" s="1847"/>
      <c r="K183" s="18"/>
      <c r="L183" s="12"/>
      <c r="M183" s="12"/>
    </row>
    <row r="184" spans="2:13" ht="11.25" customHeight="1">
      <c r="B184" s="469">
        <v>23</v>
      </c>
      <c r="C184" s="319" t="s">
        <v>295</v>
      </c>
      <c r="D184" s="319"/>
      <c r="E184" s="319"/>
      <c r="F184" s="79">
        <v>34881.020694999999</v>
      </c>
      <c r="G184" s="112">
        <v>34904.998610000002</v>
      </c>
      <c r="H184" s="112">
        <v>34824.998584000001</v>
      </c>
      <c r="I184" s="112">
        <v>34724.965613</v>
      </c>
      <c r="J184" s="112">
        <v>34696.106</v>
      </c>
      <c r="K184" s="1018"/>
      <c r="L184" s="1018"/>
      <c r="M184" s="12"/>
    </row>
    <row r="185" spans="2:13" ht="11.25" customHeight="1">
      <c r="B185" s="489">
        <v>24</v>
      </c>
      <c r="C185" s="490" t="s">
        <v>494</v>
      </c>
      <c r="D185" s="490"/>
      <c r="E185" s="490"/>
      <c r="F185" s="1667">
        <v>778524.61359299999</v>
      </c>
      <c r="G185" s="491">
        <v>804608.65621399996</v>
      </c>
      <c r="H185" s="491">
        <v>784226.59406200005</v>
      </c>
      <c r="I185" s="491">
        <v>767103.61342499999</v>
      </c>
      <c r="J185" s="491">
        <v>773301.84900000005</v>
      </c>
      <c r="K185" s="1018"/>
      <c r="L185" s="1018"/>
      <c r="M185" s="12"/>
    </row>
    <row r="186" spans="2:13" ht="11.25" customHeight="1">
      <c r="B186" s="2022" t="s">
        <v>167</v>
      </c>
      <c r="C186" s="2022"/>
      <c r="D186" s="2022"/>
      <c r="E186" s="2022"/>
      <c r="F186" s="2022"/>
      <c r="G186" s="2022"/>
      <c r="H186" s="2022"/>
      <c r="I186" s="1847"/>
      <c r="J186" s="1847"/>
      <c r="K186" s="12"/>
      <c r="L186" s="12"/>
      <c r="M186" s="12"/>
    </row>
    <row r="187" spans="2:13" ht="11.25" customHeight="1">
      <c r="B187" s="470">
        <v>25</v>
      </c>
      <c r="C187" s="471" t="s">
        <v>167</v>
      </c>
      <c r="D187" s="471"/>
      <c r="E187" s="471"/>
      <c r="F187" s="409">
        <v>4.48040050192109</v>
      </c>
      <c r="G187" s="409">
        <v>4.3381336181792696</v>
      </c>
      <c r="H187" s="409">
        <v>4.4406806460897403</v>
      </c>
      <c r="I187" s="409">
        <v>4.52676340005209</v>
      </c>
      <c r="J187" s="409">
        <v>4.4867480980080057</v>
      </c>
      <c r="K187" s="2"/>
      <c r="L187" s="2"/>
      <c r="M187" s="2"/>
    </row>
    <row r="188" spans="2:13" ht="11.25" customHeight="1">
      <c r="B188" s="470">
        <v>26</v>
      </c>
      <c r="C188" s="228" t="s">
        <v>495</v>
      </c>
      <c r="D188" s="228"/>
      <c r="E188" s="228"/>
      <c r="F188" s="409">
        <v>3</v>
      </c>
      <c r="G188" s="409">
        <v>3</v>
      </c>
      <c r="H188" s="409">
        <v>3</v>
      </c>
      <c r="I188" s="409">
        <v>3</v>
      </c>
      <c r="J188" s="409">
        <v>3</v>
      </c>
      <c r="K188" s="2"/>
      <c r="L188" s="2"/>
      <c r="M188" s="2"/>
    </row>
    <row r="189" spans="2:13" ht="11.25" customHeight="1">
      <c r="B189" s="470" t="s">
        <v>496</v>
      </c>
      <c r="C189" s="471" t="s">
        <v>497</v>
      </c>
      <c r="D189" s="471"/>
      <c r="E189" s="471"/>
      <c r="F189" s="409"/>
      <c r="G189" s="409"/>
      <c r="H189" s="409"/>
      <c r="I189" s="409"/>
      <c r="J189" s="409"/>
      <c r="K189" s="2"/>
      <c r="L189" s="1669"/>
      <c r="M189" s="2"/>
    </row>
    <row r="190" spans="2:13" ht="11.25" customHeight="1">
      <c r="B190" s="470" t="s">
        <v>498</v>
      </c>
      <c r="C190" s="615" t="s">
        <v>499</v>
      </c>
      <c r="D190" s="615"/>
      <c r="E190" s="615"/>
      <c r="F190" s="754"/>
      <c r="G190" s="754"/>
      <c r="H190" s="754"/>
      <c r="I190" s="754"/>
      <c r="J190" s="754"/>
      <c r="K190" s="2"/>
      <c r="L190" s="2"/>
      <c r="M190" s="2"/>
    </row>
    <row r="191" spans="2:13" ht="11.25" customHeight="1">
      <c r="B191" s="470">
        <v>27</v>
      </c>
      <c r="C191" s="471" t="s">
        <v>500</v>
      </c>
      <c r="D191" s="471"/>
      <c r="E191" s="471"/>
      <c r="F191" s="409"/>
      <c r="G191" s="409"/>
      <c r="H191" s="409"/>
      <c r="I191" s="409"/>
      <c r="J191" s="409"/>
      <c r="K191" s="2"/>
      <c r="L191" s="2"/>
      <c r="M191" s="2"/>
    </row>
    <row r="192" spans="2:13" ht="11.25" customHeight="1">
      <c r="B192" s="720" t="s">
        <v>501</v>
      </c>
      <c r="C192" s="719" t="s">
        <v>502</v>
      </c>
      <c r="D192" s="719"/>
      <c r="E192" s="719"/>
      <c r="F192" s="647">
        <v>3</v>
      </c>
      <c r="G192" s="647">
        <v>3</v>
      </c>
      <c r="H192" s="647">
        <v>3</v>
      </c>
      <c r="I192" s="647">
        <v>3</v>
      </c>
      <c r="J192" s="647">
        <v>3</v>
      </c>
      <c r="K192" s="2"/>
      <c r="L192" s="2"/>
      <c r="M192" s="2"/>
    </row>
    <row r="193" spans="2:13" ht="11.25" customHeight="1">
      <c r="B193" s="470"/>
      <c r="C193" s="471"/>
      <c r="D193" s="471"/>
      <c r="E193" s="471"/>
      <c r="F193" s="409"/>
      <c r="G193" s="409"/>
      <c r="H193" s="409"/>
      <c r="I193" s="2"/>
      <c r="J193" s="472"/>
      <c r="K193" s="2"/>
      <c r="L193" s="2"/>
      <c r="M193" s="2"/>
    </row>
    <row r="194" spans="2:13">
      <c r="B194" s="1016"/>
      <c r="C194" s="415"/>
      <c r="D194" s="415"/>
      <c r="E194" s="415"/>
      <c r="F194" s="314"/>
      <c r="G194" s="314"/>
      <c r="H194" s="314"/>
    </row>
    <row r="195" spans="2:13" ht="15.75">
      <c r="B195" s="1815" t="s">
        <v>503</v>
      </c>
      <c r="H195" s="314"/>
    </row>
    <row r="196" spans="2:13" ht="11.25" customHeight="1">
      <c r="B196" s="264"/>
      <c r="C196" s="47"/>
      <c r="D196" s="47"/>
      <c r="E196" s="47"/>
      <c r="F196" s="47"/>
      <c r="G196" s="47"/>
      <c r="H196" s="314"/>
    </row>
    <row r="197" spans="2:13" ht="11.25" customHeight="1">
      <c r="B197" s="1848" t="s">
        <v>504</v>
      </c>
      <c r="C197" s="1986"/>
      <c r="D197" s="1986"/>
      <c r="E197" s="1986"/>
      <c r="F197" s="1986"/>
      <c r="G197" s="1986"/>
      <c r="H197" s="314"/>
    </row>
    <row r="198" spans="2:13" ht="11.25" customHeight="1">
      <c r="B198" s="319"/>
      <c r="C198" s="227"/>
      <c r="D198" s="227"/>
      <c r="E198" s="227"/>
      <c r="F198" s="227"/>
      <c r="G198" s="227"/>
      <c r="H198" s="314"/>
    </row>
    <row r="199" spans="2:13" ht="11.25" customHeight="1">
      <c r="B199" s="319"/>
      <c r="C199" s="227"/>
      <c r="D199" s="227"/>
      <c r="E199" s="227"/>
      <c r="F199" s="227"/>
      <c r="G199" s="227"/>
      <c r="H199" s="314"/>
    </row>
    <row r="200" spans="2:13" ht="11.25" customHeight="1">
      <c r="B200" s="2082" t="s">
        <v>274</v>
      </c>
      <c r="C200" s="2082"/>
      <c r="D200" s="1023"/>
      <c r="E200" s="1023"/>
      <c r="F200" s="315" t="s">
        <v>2111</v>
      </c>
      <c r="G200" s="1284" t="s">
        <v>2107</v>
      </c>
      <c r="H200" s="315" t="s">
        <v>2074</v>
      </c>
      <c r="I200" s="1284" t="s">
        <v>2075</v>
      </c>
      <c r="J200" s="315" t="s">
        <v>1934</v>
      </c>
    </row>
    <row r="201" spans="2:13" ht="11.25" customHeight="1">
      <c r="B201" s="48" t="s">
        <v>505</v>
      </c>
      <c r="C201" s="264"/>
      <c r="D201" s="264"/>
      <c r="E201" s="264"/>
      <c r="F201" s="706"/>
      <c r="G201" s="706"/>
      <c r="H201" s="706"/>
      <c r="I201" s="706"/>
      <c r="J201" s="706"/>
    </row>
    <row r="202" spans="2:13" ht="11.25" customHeight="1">
      <c r="B202" s="193" t="s">
        <v>506</v>
      </c>
      <c r="C202" s="2085" t="s">
        <v>507</v>
      </c>
      <c r="D202" s="1967"/>
      <c r="E202" s="1967"/>
      <c r="F202" s="314">
        <v>683890.74695299997</v>
      </c>
      <c r="G202" s="314">
        <v>686695.88873999997</v>
      </c>
      <c r="H202" s="314">
        <v>689827.89249999996</v>
      </c>
      <c r="I202" s="314">
        <v>690819.91243000003</v>
      </c>
      <c r="J202" s="314">
        <v>689221.74555999995</v>
      </c>
    </row>
    <row r="203" spans="2:13" ht="11.25" customHeight="1">
      <c r="B203" s="193" t="s">
        <v>508</v>
      </c>
      <c r="C203" s="1217" t="s">
        <v>509</v>
      </c>
      <c r="D203" s="124"/>
      <c r="E203" s="124"/>
      <c r="F203" s="226">
        <v>683890.74695299997</v>
      </c>
      <c r="G203" s="112">
        <v>686695.88873999997</v>
      </c>
      <c r="H203" s="226">
        <v>689827.89249999996</v>
      </c>
      <c r="I203" s="226">
        <v>690819.91243000003</v>
      </c>
      <c r="J203" s="226">
        <v>689221.74555999995</v>
      </c>
      <c r="L203" s="1668"/>
    </row>
    <row r="204" spans="2:13" ht="11.25" customHeight="1">
      <c r="B204" s="193" t="s">
        <v>510</v>
      </c>
      <c r="C204" s="1214" t="s">
        <v>334</v>
      </c>
      <c r="D204" s="1214"/>
      <c r="E204" s="1214"/>
      <c r="F204" s="226">
        <v>1728.1184960000001</v>
      </c>
      <c r="G204" s="226">
        <v>1116.7191600000001</v>
      </c>
      <c r="H204" s="226">
        <v>1401.9483</v>
      </c>
      <c r="I204" s="226">
        <v>1367.34177</v>
      </c>
      <c r="J204" s="226">
        <v>1496.27926</v>
      </c>
    </row>
    <row r="205" spans="2:13" ht="11.25" customHeight="1">
      <c r="B205" s="193" t="s">
        <v>511</v>
      </c>
      <c r="C205" s="1214" t="s">
        <v>512</v>
      </c>
      <c r="D205" s="1214"/>
      <c r="E205" s="1214"/>
      <c r="F205" s="226">
        <v>663514.31386600004</v>
      </c>
      <c r="G205" s="226">
        <v>666216.504266</v>
      </c>
      <c r="H205" s="226">
        <v>668250.67764300003</v>
      </c>
      <c r="I205" s="226">
        <v>667783.66881099995</v>
      </c>
      <c r="J205" s="226">
        <v>665750.165439</v>
      </c>
    </row>
    <row r="206" spans="2:13" ht="11.25" customHeight="1">
      <c r="B206" s="193" t="s">
        <v>513</v>
      </c>
      <c r="C206" s="1214" t="s">
        <v>325</v>
      </c>
      <c r="D206" s="1214"/>
      <c r="E206" s="1214"/>
      <c r="F206" s="226">
        <v>254.720888</v>
      </c>
      <c r="G206" s="226">
        <v>192.98062300000001</v>
      </c>
      <c r="H206" s="226">
        <v>290.554259</v>
      </c>
      <c r="I206" s="226">
        <v>345.05177099999997</v>
      </c>
      <c r="J206" s="226">
        <v>269.68721799999997</v>
      </c>
    </row>
    <row r="207" spans="2:13" ht="11.25" customHeight="1">
      <c r="B207" s="193" t="s">
        <v>514</v>
      </c>
      <c r="C207" s="1214" t="s">
        <v>335</v>
      </c>
      <c r="D207" s="1214"/>
      <c r="E207" s="1214"/>
      <c r="F207" s="226">
        <v>18179.512058</v>
      </c>
      <c r="G207" s="226">
        <v>18854.778312999999</v>
      </c>
      <c r="H207" s="226">
        <v>19525.394485000001</v>
      </c>
      <c r="I207" s="226">
        <v>20208.606233999999</v>
      </c>
      <c r="J207" s="226">
        <v>20367.899110999999</v>
      </c>
    </row>
    <row r="208" spans="2:13" ht="11.25" customHeight="1">
      <c r="B208" s="193" t="s">
        <v>515</v>
      </c>
      <c r="C208" s="1214" t="s">
        <v>338</v>
      </c>
      <c r="D208" s="1214"/>
      <c r="E208" s="1214"/>
      <c r="F208" s="226">
        <v>214.08164500000001</v>
      </c>
      <c r="G208" s="226">
        <v>201.21323100000001</v>
      </c>
      <c r="H208" s="226">
        <v>221.04415</v>
      </c>
      <c r="I208" s="226">
        <v>263.14559400000002</v>
      </c>
      <c r="J208" s="226">
        <v>250.60448</v>
      </c>
    </row>
    <row r="209" spans="2:10" ht="11.25" customHeight="1">
      <c r="B209" s="608" t="s">
        <v>516</v>
      </c>
      <c r="C209" s="1215" t="s">
        <v>517</v>
      </c>
      <c r="D209" s="1215"/>
      <c r="E209" s="1215"/>
      <c r="F209" s="1216"/>
      <c r="G209" s="1216">
        <v>113.693147</v>
      </c>
      <c r="H209" s="1216">
        <v>138.273663</v>
      </c>
      <c r="I209" s="1216">
        <v>852.09825000000001</v>
      </c>
      <c r="J209" s="1216">
        <v>1087.110052</v>
      </c>
    </row>
    <row r="210" spans="2:10" ht="11.25" customHeight="1">
      <c r="B210" s="193"/>
      <c r="C210" s="1214"/>
      <c r="D210" s="1214"/>
      <c r="E210" s="1214"/>
      <c r="F210" s="226"/>
      <c r="G210" s="226"/>
      <c r="H210" s="226"/>
    </row>
    <row r="211" spans="2:10">
      <c r="F211" s="3"/>
    </row>
    <row r="212" spans="2:10" ht="15.75">
      <c r="B212" s="1815" t="s">
        <v>518</v>
      </c>
      <c r="C212" s="101"/>
      <c r="D212" s="101"/>
      <c r="E212" s="101"/>
      <c r="F212" s="101"/>
      <c r="G212" s="101"/>
    </row>
    <row r="213" spans="2:10" ht="11.25" customHeight="1">
      <c r="B213" s="14"/>
      <c r="C213" s="101"/>
      <c r="D213" s="101"/>
      <c r="E213" s="101"/>
      <c r="F213" s="101"/>
      <c r="G213" s="101"/>
    </row>
    <row r="214" spans="2:10" ht="11.25" customHeight="1">
      <c r="B214" s="14"/>
      <c r="C214" s="101"/>
      <c r="D214" s="101"/>
      <c r="E214" s="101"/>
      <c r="F214" s="101"/>
      <c r="G214" s="101"/>
    </row>
    <row r="215" spans="2:10">
      <c r="B215" s="2015" t="s">
        <v>274</v>
      </c>
      <c r="C215" s="2015"/>
      <c r="D215" s="1012"/>
      <c r="E215" s="1012"/>
      <c r="F215" s="152" t="s">
        <v>2104</v>
      </c>
      <c r="G215" s="1445" t="s">
        <v>2105</v>
      </c>
      <c r="H215" s="152" t="s">
        <v>28</v>
      </c>
      <c r="I215" s="1445" t="s">
        <v>2070</v>
      </c>
      <c r="J215" s="152" t="s">
        <v>739</v>
      </c>
    </row>
    <row r="216" spans="2:10">
      <c r="B216" s="247">
        <v>1</v>
      </c>
      <c r="C216" s="228" t="s">
        <v>299</v>
      </c>
      <c r="D216" s="228"/>
      <c r="E216" s="228"/>
      <c r="F216" s="476">
        <v>183793.455082</v>
      </c>
      <c r="G216" s="476">
        <f>G141</f>
        <v>187720.12004400001</v>
      </c>
      <c r="H216" s="476">
        <v>186016.16664499999</v>
      </c>
      <c r="I216" s="476">
        <v>185514.240594</v>
      </c>
      <c r="J216" s="476">
        <v>185514.240594</v>
      </c>
    </row>
    <row r="217" spans="2:10">
      <c r="B217" s="247">
        <v>2</v>
      </c>
      <c r="C217" s="228" t="s">
        <v>519</v>
      </c>
      <c r="D217" s="228"/>
      <c r="E217" s="228"/>
      <c r="F217" s="475">
        <v>2.4999999999728</v>
      </c>
      <c r="G217" s="475">
        <v>2.5</v>
      </c>
      <c r="H217" s="475">
        <v>2</v>
      </c>
      <c r="I217" s="475">
        <v>1.5</v>
      </c>
      <c r="J217" s="475">
        <v>1.5</v>
      </c>
    </row>
    <row r="218" spans="2:10">
      <c r="B218" s="542">
        <v>3</v>
      </c>
      <c r="C218" s="695" t="s">
        <v>520</v>
      </c>
      <c r="D218" s="695"/>
      <c r="E218" s="695"/>
      <c r="F218" s="696">
        <v>4594.8363769999996</v>
      </c>
      <c r="G218" s="696">
        <f>G216*2.5%</f>
        <v>4693.0030011000008</v>
      </c>
      <c r="H218" s="696">
        <v>3720.3233329</v>
      </c>
      <c r="I218" s="696">
        <v>2782.7136089099999</v>
      </c>
      <c r="J218" s="696">
        <v>2782.7136089099999</v>
      </c>
    </row>
  </sheetData>
  <mergeCells count="38">
    <mergeCell ref="C181:E181"/>
    <mergeCell ref="C202:E202"/>
    <mergeCell ref="B88:D88"/>
    <mergeCell ref="C90:E90"/>
    <mergeCell ref="C152:E152"/>
    <mergeCell ref="C167:E167"/>
    <mergeCell ref="C169:E169"/>
    <mergeCell ref="B159:G159"/>
    <mergeCell ref="B162:C162"/>
    <mergeCell ref="B163:J163"/>
    <mergeCell ref="B168:J168"/>
    <mergeCell ref="B77:C77"/>
    <mergeCell ref="B3:H3"/>
    <mergeCell ref="B71:C72"/>
    <mergeCell ref="B73:C73"/>
    <mergeCell ref="B42:M42"/>
    <mergeCell ref="B39:C39"/>
    <mergeCell ref="B7:J7"/>
    <mergeCell ref="B9:J9"/>
    <mergeCell ref="B11:J11"/>
    <mergeCell ref="B68:J68"/>
    <mergeCell ref="B16:J16"/>
    <mergeCell ref="B215:C215"/>
    <mergeCell ref="B197:G197"/>
    <mergeCell ref="B200:C200"/>
    <mergeCell ref="C151:E151"/>
    <mergeCell ref="B98:C98"/>
    <mergeCell ref="B103:C103"/>
    <mergeCell ref="B109:C109"/>
    <mergeCell ref="B147:C147"/>
    <mergeCell ref="B173:J173"/>
    <mergeCell ref="H118:H119"/>
    <mergeCell ref="F119:G119"/>
    <mergeCell ref="C170:E170"/>
    <mergeCell ref="C171:E171"/>
    <mergeCell ref="B178:J178"/>
    <mergeCell ref="B183:J183"/>
    <mergeCell ref="B186:J186"/>
  </mergeCells>
  <phoneticPr fontId="22" type="noConversion"/>
  <hyperlinks>
    <hyperlink ref="B3" location="Contents!A1" display="Back to index page" xr:uid="{B6D6A578-D2AA-407C-BDBC-2B9446EE8371}"/>
    <hyperlink ref="B3:H3" location="CONTENTS!A1" display="Back to contents page" xr:uid="{FE13DCF1-23F4-4A7D-8275-77A7A4D99B3C}"/>
  </hyperlinks>
  <pageMargins left="0.23622047244094491" right="0.23622047244094491" top="0.74803149606299213" bottom="0.74803149606299213" header="0.31496062992125984" footer="0.31496062992125984"/>
  <pageSetup paperSize="9" scale="62" orientation="landscape" r:id="rId1"/>
  <rowBreaks count="2" manualBreakCount="2">
    <brk id="114" max="9" man="1"/>
    <brk id="156" max="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F618-83B5-4C4A-85C4-0A8E90BE2933}">
  <sheetPr codeName="Sheet39">
    <tabColor rgb="FF007272"/>
  </sheetPr>
  <dimension ref="A1:AA149"/>
  <sheetViews>
    <sheetView showGridLines="0" showRowColHeaders="0" workbookViewId="0"/>
  </sheetViews>
  <sheetFormatPr baseColWidth="10" defaultColWidth="9.140625" defaultRowHeight="15"/>
  <cols>
    <col min="1" max="1" width="2.7109375" customWidth="1"/>
    <col min="2" max="2" width="4.85546875" customWidth="1"/>
    <col min="3" max="3" width="24.85546875" customWidth="1"/>
    <col min="4" max="4" width="15.42578125" customWidth="1"/>
    <col min="5" max="6" width="13.7109375" customWidth="1"/>
    <col min="7" max="7" width="0.7109375" customWidth="1"/>
    <col min="8" max="8" width="13.7109375" customWidth="1"/>
    <col min="9" max="9" width="0.7109375" customWidth="1"/>
    <col min="10" max="11" width="13.7109375" customWidth="1"/>
    <col min="12" max="12" width="0.7109375" customWidth="1"/>
    <col min="13" max="13" width="13.7109375" customWidth="1"/>
    <col min="14" max="14" width="17.42578125" customWidth="1"/>
    <col min="15" max="15" width="16.7109375" customWidth="1"/>
    <col min="16" max="16" width="0.7109375" customWidth="1"/>
    <col min="17" max="21" width="13.7109375" customWidth="1"/>
    <col min="23" max="23" width="13.42578125" customWidth="1"/>
    <col min="24" max="24" width="11.28515625" customWidth="1"/>
    <col min="25" max="25" width="14.140625" customWidth="1"/>
  </cols>
  <sheetData>
    <row r="1" spans="1:19" s="10" customFormat="1" ht="11.25" customHeight="1">
      <c r="A1" s="7"/>
      <c r="B1" s="7"/>
      <c r="C1" s="7"/>
      <c r="D1" s="8"/>
      <c r="E1" s="8"/>
      <c r="F1" s="9"/>
      <c r="G1" s="9"/>
      <c r="H1" s="9"/>
      <c r="I1" s="9"/>
      <c r="J1" s="9"/>
      <c r="K1" s="9"/>
      <c r="L1" s="9"/>
      <c r="M1" s="9"/>
    </row>
    <row r="2" spans="1:19" s="10" customFormat="1" ht="5.25" customHeight="1">
      <c r="A2" s="7"/>
      <c r="B2" s="7"/>
      <c r="C2" s="7"/>
      <c r="D2" s="8"/>
      <c r="E2" s="8"/>
      <c r="F2" s="9"/>
      <c r="G2" s="9"/>
      <c r="H2" s="9"/>
      <c r="I2" s="9"/>
      <c r="J2" s="9"/>
      <c r="K2" s="9"/>
      <c r="L2" s="9"/>
      <c r="M2" s="9"/>
    </row>
    <row r="3" spans="1:19" s="12" customFormat="1" ht="12.75" customHeight="1">
      <c r="A3" s="11"/>
      <c r="B3" s="1840" t="s">
        <v>269</v>
      </c>
      <c r="C3" s="1840"/>
      <c r="D3" s="1840"/>
      <c r="E3" s="1840"/>
      <c r="F3" s="1840"/>
      <c r="G3" s="1840"/>
      <c r="H3" s="1840"/>
      <c r="I3" s="1840"/>
      <c r="J3" s="1840"/>
      <c r="K3" s="1840"/>
      <c r="L3" s="1840"/>
      <c r="M3" s="1840"/>
    </row>
    <row r="4" spans="1:19" s="10" customFormat="1" ht="5.25" customHeight="1">
      <c r="A4" s="7"/>
      <c r="B4" s="7"/>
      <c r="C4" s="7"/>
      <c r="D4" s="8"/>
      <c r="E4" s="8"/>
      <c r="F4" s="9"/>
      <c r="G4" s="9"/>
      <c r="H4" s="9"/>
      <c r="I4" s="9"/>
      <c r="J4" s="9"/>
      <c r="K4" s="9"/>
      <c r="L4" s="9"/>
      <c r="M4" s="9"/>
      <c r="O4" s="7"/>
      <c r="P4" s="7"/>
      <c r="Q4" s="7"/>
    </row>
    <row r="5" spans="1:19" s="10" customFormat="1" ht="15.75">
      <c r="A5" s="7"/>
      <c r="B5" s="1815" t="s">
        <v>521</v>
      </c>
      <c r="C5" s="14"/>
      <c r="D5" s="6"/>
      <c r="E5" s="6"/>
      <c r="F5" s="6"/>
      <c r="G5" s="6"/>
      <c r="H5" s="6"/>
      <c r="I5" s="6"/>
      <c r="J5" s="6"/>
      <c r="K5" s="6"/>
      <c r="L5" s="6"/>
      <c r="M5" s="6"/>
      <c r="N5" s="6"/>
      <c r="O5" s="6"/>
      <c r="P5" s="6"/>
      <c r="Q5" s="7"/>
    </row>
    <row r="6" spans="1:19" s="10" customFormat="1" ht="11.25" customHeight="1">
      <c r="A6" s="7"/>
      <c r="B6" s="14"/>
      <c r="C6" s="6"/>
      <c r="D6" s="6"/>
      <c r="E6" s="6"/>
      <c r="F6" s="6"/>
      <c r="G6" s="6"/>
      <c r="H6" s="6"/>
      <c r="I6" s="6"/>
      <c r="J6" s="6"/>
      <c r="K6" s="6"/>
      <c r="L6" s="6"/>
      <c r="M6" s="6"/>
      <c r="N6" s="6"/>
      <c r="O6" s="6"/>
      <c r="P6" s="6"/>
      <c r="Q6" s="7"/>
    </row>
    <row r="7" spans="1:19" s="10" customFormat="1" ht="56.25" customHeight="1">
      <c r="A7" s="7"/>
      <c r="B7" s="1886" t="s">
        <v>2172</v>
      </c>
      <c r="C7" s="1886"/>
      <c r="D7" s="1886"/>
      <c r="E7" s="1886"/>
      <c r="F7" s="1886"/>
      <c r="G7" s="1886"/>
      <c r="H7" s="1886"/>
      <c r="I7" s="1886"/>
      <c r="J7" s="1886"/>
      <c r="K7" s="1886"/>
      <c r="L7" s="1886"/>
      <c r="M7" s="1886"/>
      <c r="N7" s="1886"/>
      <c r="O7" s="328"/>
      <c r="P7" s="328"/>
      <c r="Q7" s="564"/>
      <c r="R7" s="564"/>
      <c r="S7" s="564"/>
    </row>
    <row r="8" spans="1:19" s="10" customFormat="1" ht="11.25" customHeight="1">
      <c r="A8" s="7"/>
      <c r="B8" s="328"/>
      <c r="C8" s="403"/>
      <c r="D8" s="403"/>
      <c r="E8" s="403"/>
      <c r="F8" s="403"/>
      <c r="G8" s="403"/>
      <c r="H8" s="403"/>
      <c r="I8" s="403"/>
      <c r="J8" s="403"/>
      <c r="K8" s="403"/>
      <c r="L8" s="403"/>
      <c r="M8" s="403"/>
      <c r="N8" s="403"/>
      <c r="O8" s="328"/>
      <c r="P8" s="328"/>
      <c r="Q8" s="564"/>
      <c r="R8" s="564"/>
      <c r="S8" s="564"/>
    </row>
    <row r="9" spans="1:19" s="10" customFormat="1" ht="11.25" customHeight="1">
      <c r="A9" s="7"/>
      <c r="B9" s="1491"/>
      <c r="C9" s="403"/>
      <c r="D9" s="403"/>
      <c r="E9" s="403"/>
      <c r="F9" s="403"/>
      <c r="G9" s="403"/>
      <c r="H9" s="403"/>
      <c r="I9" s="403"/>
      <c r="J9" s="403"/>
      <c r="K9" s="403"/>
      <c r="L9" s="403"/>
      <c r="M9" s="403"/>
      <c r="N9" s="403"/>
      <c r="O9" s="328"/>
      <c r="P9" s="328"/>
      <c r="Q9" s="564"/>
      <c r="R9" s="564"/>
      <c r="S9" s="564"/>
    </row>
    <row r="10" spans="1:19" s="10" customFormat="1" ht="11.25" customHeight="1">
      <c r="A10" s="7"/>
      <c r="B10" s="2099" t="s">
        <v>2104</v>
      </c>
      <c r="C10" s="2100"/>
      <c r="D10" s="1490" t="s">
        <v>522</v>
      </c>
      <c r="E10" s="1490" t="s">
        <v>392</v>
      </c>
      <c r="F10" s="1490" t="s">
        <v>393</v>
      </c>
      <c r="G10" s="1490"/>
      <c r="H10" s="1490" t="s">
        <v>523</v>
      </c>
      <c r="I10" s="1490"/>
      <c r="J10" s="1490" t="s">
        <v>524</v>
      </c>
      <c r="K10" s="1490" t="s">
        <v>525</v>
      </c>
      <c r="L10" s="1490"/>
      <c r="M10" s="1490" t="s">
        <v>526</v>
      </c>
      <c r="N10" s="1490" t="s">
        <v>527</v>
      </c>
      <c r="O10" s="328"/>
      <c r="P10" s="328"/>
      <c r="Q10" s="564"/>
      <c r="R10" s="564"/>
      <c r="S10" s="564"/>
    </row>
    <row r="11" spans="1:19" s="10" customFormat="1" ht="11.25" customHeight="1">
      <c r="A11" s="7"/>
      <c r="B11" s="328"/>
      <c r="C11" s="1491"/>
      <c r="D11" s="1492"/>
      <c r="E11" s="1492"/>
      <c r="F11" s="1492"/>
      <c r="G11" s="1492"/>
      <c r="H11" s="1492"/>
      <c r="I11" s="1492"/>
      <c r="J11" s="1492"/>
      <c r="K11" s="1492"/>
      <c r="L11" s="1492"/>
      <c r="M11" s="2090" t="s">
        <v>528</v>
      </c>
      <c r="N11" s="2091"/>
      <c r="O11" s="328"/>
      <c r="P11" s="328"/>
      <c r="Q11" s="564"/>
      <c r="R11" s="564"/>
      <c r="S11" s="564"/>
    </row>
    <row r="12" spans="1:19" s="10" customFormat="1" ht="11.25" customHeight="1">
      <c r="A12" s="7"/>
      <c r="B12" s="328"/>
      <c r="C12" s="1491"/>
      <c r="D12"/>
      <c r="E12"/>
      <c r="F12"/>
      <c r="G12"/>
      <c r="H12"/>
      <c r="I12"/>
      <c r="J12"/>
      <c r="K12"/>
      <c r="L12"/>
      <c r="M12" s="2108" t="s">
        <v>529</v>
      </c>
      <c r="N12" s="1920"/>
      <c r="O12" s="328"/>
      <c r="P12" s="328"/>
      <c r="Q12" s="564"/>
      <c r="R12" s="564"/>
      <c r="S12" s="564"/>
    </row>
    <row r="13" spans="1:19" s="10" customFormat="1" ht="11.25" customHeight="1">
      <c r="A13" s="7"/>
      <c r="B13" s="328"/>
      <c r="C13" s="1491"/>
      <c r="D13"/>
      <c r="E13" s="1493"/>
      <c r="F13" s="1493"/>
      <c r="G13" s="1493"/>
      <c r="H13" s="1493"/>
      <c r="I13" s="1493"/>
      <c r="J13" s="1493"/>
      <c r="K13"/>
      <c r="L13"/>
      <c r="M13"/>
      <c r="N13" s="1494" t="s">
        <v>530</v>
      </c>
      <c r="O13" s="328"/>
      <c r="P13" s="328"/>
      <c r="Q13" s="564"/>
      <c r="R13" s="564"/>
      <c r="S13" s="564"/>
    </row>
    <row r="14" spans="1:19" s="10" customFormat="1" ht="11.25" customHeight="1">
      <c r="A14" s="7"/>
      <c r="B14" s="328"/>
      <c r="C14" s="1491"/>
      <c r="D14"/>
      <c r="E14" s="1493"/>
      <c r="F14" s="1493"/>
      <c r="G14" s="1493"/>
      <c r="H14" s="1493"/>
      <c r="I14" s="1493"/>
      <c r="J14" s="2092" t="s">
        <v>531</v>
      </c>
      <c r="K14" s="2093"/>
      <c r="L14" s="572"/>
      <c r="M14" s="1495"/>
      <c r="N14" s="1494" t="s">
        <v>532</v>
      </c>
      <c r="O14" s="328"/>
      <c r="P14" s="328"/>
      <c r="Q14" s="564"/>
      <c r="R14" s="564"/>
      <c r="S14" s="564"/>
    </row>
    <row r="15" spans="1:19" s="10" customFormat="1" ht="11.25" customHeight="1">
      <c r="A15" s="7"/>
      <c r="B15" s="328"/>
      <c r="C15" s="1491"/>
      <c r="D15"/>
      <c r="E15" s="1493"/>
      <c r="F15" s="1493"/>
      <c r="G15" s="1493"/>
      <c r="H15" s="1493"/>
      <c r="I15" s="1493"/>
      <c r="J15" s="2092" t="s">
        <v>533</v>
      </c>
      <c r="K15" s="2093"/>
      <c r="L15" s="572"/>
      <c r="M15" s="1495"/>
      <c r="N15" s="1494" t="s">
        <v>534</v>
      </c>
      <c r="O15" s="328"/>
      <c r="P15" s="328"/>
      <c r="Q15" s="564"/>
      <c r="R15" s="564"/>
      <c r="S15" s="564"/>
    </row>
    <row r="16" spans="1:19" s="10" customFormat="1" ht="11.25" customHeight="1">
      <c r="A16" s="7"/>
      <c r="B16" s="328"/>
      <c r="C16" s="1491"/>
      <c r="D16" s="2104" t="s">
        <v>535</v>
      </c>
      <c r="E16" s="2104"/>
      <c r="F16" s="2104"/>
      <c r="G16" s="2104"/>
      <c r="H16" s="2104"/>
      <c r="I16" s="1493"/>
      <c r="J16" s="2104" t="s">
        <v>536</v>
      </c>
      <c r="K16" s="1866"/>
      <c r="L16" s="572"/>
      <c r="M16" s="1495"/>
      <c r="N16" s="1494" t="s">
        <v>537</v>
      </c>
      <c r="O16" s="328"/>
      <c r="P16" s="328"/>
      <c r="Q16" s="564"/>
      <c r="R16" s="564"/>
      <c r="S16" s="564"/>
    </row>
    <row r="17" spans="1:19" s="10" customFormat="1" ht="11.25" customHeight="1">
      <c r="A17" s="7"/>
      <c r="B17" s="328"/>
      <c r="C17" s="1491"/>
      <c r="D17"/>
      <c r="E17" s="2103" t="s">
        <v>538</v>
      </c>
      <c r="F17" s="2103"/>
      <c r="G17" s="2103"/>
      <c r="H17" s="2103"/>
      <c r="I17" s="1493"/>
      <c r="J17" s="1494" t="s">
        <v>539</v>
      </c>
      <c r="K17" s="1494" t="s">
        <v>540</v>
      </c>
      <c r="L17" s="1494"/>
      <c r="M17" s="1457"/>
      <c r="N17" s="1494" t="s">
        <v>541</v>
      </c>
      <c r="O17" s="328"/>
      <c r="P17" s="328"/>
      <c r="Q17" s="564"/>
      <c r="R17" s="564"/>
      <c r="S17" s="564"/>
    </row>
    <row r="18" spans="1:19" s="10" customFormat="1" ht="11.25" customHeight="1">
      <c r="A18" s="7"/>
      <c r="B18" s="1496"/>
      <c r="C18" s="1496"/>
      <c r="D18" s="540"/>
      <c r="E18" s="1497"/>
      <c r="F18" s="1497" t="s">
        <v>542</v>
      </c>
      <c r="G18" s="1497"/>
      <c r="H18" s="1497" t="s">
        <v>542</v>
      </c>
      <c r="I18" s="1496"/>
      <c r="J18" s="1494" t="s">
        <v>543</v>
      </c>
      <c r="K18" s="1494" t="s">
        <v>543</v>
      </c>
      <c r="L18" s="1494"/>
      <c r="M18" s="1457"/>
      <c r="N18" s="1494" t="s">
        <v>544</v>
      </c>
      <c r="O18" s="328"/>
      <c r="P18" s="328"/>
      <c r="Q18" s="564"/>
      <c r="R18" s="564"/>
      <c r="S18" s="564"/>
    </row>
    <row r="19" spans="1:19" s="10" customFormat="1" ht="11.25" customHeight="1">
      <c r="A19" s="7"/>
      <c r="B19" s="2109" t="s">
        <v>274</v>
      </c>
      <c r="C19" s="1913"/>
      <c r="D19" s="1498" t="s">
        <v>545</v>
      </c>
      <c r="E19" s="1499"/>
      <c r="F19" s="1500" t="s">
        <v>546</v>
      </c>
      <c r="G19" s="1500"/>
      <c r="H19" s="1500" t="s">
        <v>547</v>
      </c>
      <c r="I19" s="1500"/>
      <c r="J19" s="1500" t="s">
        <v>548</v>
      </c>
      <c r="K19" s="1500" t="s">
        <v>548</v>
      </c>
      <c r="L19" s="1501"/>
      <c r="M19" s="1457"/>
      <c r="N19" s="1498" t="s">
        <v>549</v>
      </c>
      <c r="O19" s="328"/>
      <c r="P19" s="328"/>
      <c r="Q19" s="564"/>
      <c r="R19" s="564"/>
      <c r="S19" s="564"/>
    </row>
    <row r="20" spans="1:19" s="10" customFormat="1" ht="11.25" customHeight="1">
      <c r="A20" s="7"/>
      <c r="B20" s="1510" t="s">
        <v>550</v>
      </c>
      <c r="C20" s="1491" t="s">
        <v>551</v>
      </c>
      <c r="D20" s="1502">
        <v>1687.6387</v>
      </c>
      <c r="E20" s="1502">
        <v>281.70731999999998</v>
      </c>
      <c r="F20" s="1502"/>
      <c r="G20" s="1502"/>
      <c r="H20" s="1502"/>
      <c r="I20" s="1502"/>
      <c r="J20" s="1502">
        <v>-1</v>
      </c>
      <c r="K20" s="1502">
        <v>-4</v>
      </c>
      <c r="L20" s="1502"/>
      <c r="M20" s="1503">
        <v>1963</v>
      </c>
      <c r="N20" s="1502">
        <v>271</v>
      </c>
      <c r="O20" s="328"/>
      <c r="P20" s="328"/>
      <c r="Q20" s="564"/>
      <c r="R20" s="564"/>
      <c r="S20" s="564"/>
    </row>
    <row r="21" spans="1:19" s="10" customFormat="1" ht="11.25" customHeight="1">
      <c r="A21" s="7"/>
      <c r="B21" s="1511" t="s">
        <v>552</v>
      </c>
      <c r="C21" s="1504" t="s">
        <v>553</v>
      </c>
      <c r="D21" s="1502"/>
      <c r="E21" s="1502"/>
      <c r="F21" s="1502"/>
      <c r="G21" s="1502"/>
      <c r="H21" s="1502"/>
      <c r="I21" s="1502"/>
      <c r="J21" s="1502"/>
      <c r="K21" s="1502"/>
      <c r="L21" s="1502"/>
      <c r="M21" s="1502"/>
      <c r="N21" s="1502"/>
      <c r="O21" s="328"/>
      <c r="P21" s="328"/>
      <c r="Q21" s="564"/>
      <c r="R21" s="564"/>
      <c r="S21" s="564"/>
    </row>
    <row r="22" spans="1:19" s="10" customFormat="1" ht="11.25" customHeight="1">
      <c r="A22" s="7"/>
      <c r="B22" s="1511" t="s">
        <v>554</v>
      </c>
      <c r="C22" s="1504" t="s">
        <v>555</v>
      </c>
      <c r="D22" s="1505"/>
      <c r="E22" s="1505"/>
      <c r="F22" s="1505"/>
      <c r="G22" s="1505"/>
      <c r="H22" s="1505"/>
      <c r="I22" s="1505"/>
      <c r="J22" s="1505"/>
      <c r="K22" s="1505"/>
      <c r="L22" s="1505"/>
      <c r="M22" s="1505"/>
      <c r="N22" s="1505"/>
      <c r="O22" s="328"/>
      <c r="P22" s="328"/>
      <c r="Q22" s="564"/>
      <c r="R22" s="564"/>
      <c r="S22" s="564"/>
    </row>
    <row r="23" spans="1:19" s="10" customFormat="1" ht="11.25" customHeight="1">
      <c r="A23" s="7"/>
      <c r="B23" s="1510" t="s">
        <v>556</v>
      </c>
      <c r="C23" s="1504" t="s">
        <v>557</v>
      </c>
      <c r="D23" s="1505">
        <f>+D20</f>
        <v>1687.6387</v>
      </c>
      <c r="E23" s="1505">
        <f>+E20</f>
        <v>281.70731999999998</v>
      </c>
      <c r="F23" s="1505"/>
      <c r="G23" s="1505"/>
      <c r="H23" s="1505"/>
      <c r="I23" s="1505"/>
      <c r="J23" s="1505">
        <f>+J20</f>
        <v>-1</v>
      </c>
      <c r="K23" s="1505">
        <f>+K20</f>
        <v>-4</v>
      </c>
      <c r="L23" s="1505"/>
      <c r="M23" s="1505">
        <f>+M20</f>
        <v>1963</v>
      </c>
      <c r="N23" s="1505">
        <f>+N20</f>
        <v>271</v>
      </c>
      <c r="O23" s="328"/>
      <c r="P23" s="328"/>
      <c r="Q23" s="564"/>
      <c r="R23" s="564"/>
      <c r="S23" s="564"/>
    </row>
    <row r="24" spans="1:19" s="10" customFormat="1" ht="11.25" customHeight="1">
      <c r="A24" s="7"/>
      <c r="B24" s="1512" t="s">
        <v>558</v>
      </c>
      <c r="C24" s="1506" t="s">
        <v>559</v>
      </c>
      <c r="D24" s="1502">
        <v>11.868930000000001</v>
      </c>
      <c r="E24" s="1502">
        <v>3.16065</v>
      </c>
      <c r="F24" s="1502"/>
      <c r="G24" s="1502"/>
      <c r="H24" s="1502"/>
      <c r="I24" s="1502"/>
      <c r="J24" s="1502"/>
      <c r="K24" s="1502"/>
      <c r="L24" s="1502"/>
      <c r="M24" s="1502">
        <v>13</v>
      </c>
      <c r="N24" s="1502">
        <v>2</v>
      </c>
      <c r="O24" s="328"/>
      <c r="P24" s="328"/>
      <c r="Q24" s="564"/>
      <c r="R24" s="564"/>
      <c r="S24" s="564"/>
    </row>
    <row r="25" spans="1:19" s="10" customFormat="1" ht="11.25" customHeight="1">
      <c r="A25" s="7"/>
      <c r="B25" s="1507">
        <v>100</v>
      </c>
      <c r="C25" s="1508" t="s">
        <v>463</v>
      </c>
      <c r="D25" s="1509">
        <f>+D20+D24</f>
        <v>1699.5076300000001</v>
      </c>
      <c r="E25" s="1509">
        <f>+E20+E24</f>
        <v>284.86796999999996</v>
      </c>
      <c r="F25" s="1509"/>
      <c r="G25" s="1509"/>
      <c r="H25" s="1509"/>
      <c r="I25" s="1509"/>
      <c r="J25" s="1509">
        <f>+J20+J24</f>
        <v>-1</v>
      </c>
      <c r="K25" s="1509">
        <f>+K20+K24</f>
        <v>-4</v>
      </c>
      <c r="L25" s="1509"/>
      <c r="M25" s="1509">
        <f>+M20+M24</f>
        <v>1976</v>
      </c>
      <c r="N25" s="1509">
        <f>+N20+N24</f>
        <v>273</v>
      </c>
      <c r="O25" s="328"/>
      <c r="P25" s="328"/>
      <c r="Q25" s="564"/>
      <c r="R25" s="564"/>
      <c r="S25" s="564"/>
    </row>
    <row r="26" spans="1:19" s="1457" customFormat="1" ht="11.25" customHeight="1">
      <c r="A26" s="1458"/>
      <c r="B26" s="1491"/>
      <c r="C26" s="403"/>
      <c r="D26" s="403"/>
      <c r="E26" s="403"/>
      <c r="F26" s="403"/>
      <c r="G26" s="403"/>
      <c r="H26" s="403"/>
      <c r="I26" s="403"/>
      <c r="J26" s="403"/>
      <c r="K26" s="403"/>
      <c r="L26" s="403"/>
      <c r="M26" s="403"/>
      <c r="N26" s="403"/>
      <c r="O26" s="1491"/>
      <c r="P26" s="1491"/>
      <c r="Q26" s="564"/>
      <c r="R26" s="564"/>
      <c r="S26" s="564"/>
    </row>
    <row r="27" spans="1:19" s="10" customFormat="1" ht="11.25" customHeight="1">
      <c r="A27" s="7"/>
      <c r="B27" s="195"/>
      <c r="C27" s="196"/>
      <c r="D27" s="196"/>
      <c r="E27" s="196"/>
      <c r="F27" s="196"/>
      <c r="G27" s="196"/>
      <c r="H27" s="196"/>
      <c r="I27" s="196"/>
      <c r="J27" s="196"/>
      <c r="K27" s="196"/>
      <c r="L27" s="196"/>
      <c r="M27" s="196"/>
      <c r="N27" s="196"/>
      <c r="O27" s="196"/>
      <c r="P27" s="196"/>
      <c r="Q27" s="7"/>
    </row>
    <row r="28" spans="1:19" s="10" customFormat="1" ht="11.25" customHeight="1">
      <c r="A28" s="7"/>
      <c r="B28" s="1906" t="s">
        <v>28</v>
      </c>
      <c r="C28" s="1907"/>
      <c r="D28" s="1025" t="s">
        <v>522</v>
      </c>
      <c r="E28" s="1025" t="s">
        <v>392</v>
      </c>
      <c r="F28" s="1025" t="s">
        <v>393</v>
      </c>
      <c r="G28" s="1218"/>
      <c r="H28" s="1025" t="s">
        <v>523</v>
      </c>
      <c r="I28" s="1218"/>
      <c r="J28" s="1025" t="s">
        <v>524</v>
      </c>
      <c r="K28" s="1025" t="s">
        <v>525</v>
      </c>
      <c r="L28" s="1218"/>
      <c r="M28" s="1025" t="s">
        <v>526</v>
      </c>
      <c r="N28" s="1025" t="s">
        <v>527</v>
      </c>
      <c r="Q28" s="7"/>
    </row>
    <row r="29" spans="1:19" s="10" customFormat="1" ht="11.25" customHeight="1">
      <c r="A29" s="7"/>
      <c r="B29" s="328"/>
      <c r="C29" s="328"/>
      <c r="D29" s="628"/>
      <c r="E29" s="628"/>
      <c r="F29" s="628"/>
      <c r="G29" s="628"/>
      <c r="H29" s="628"/>
      <c r="I29" s="628"/>
      <c r="J29" s="628"/>
      <c r="K29" s="628"/>
      <c r="L29" s="628"/>
      <c r="M29" s="1909" t="s">
        <v>528</v>
      </c>
      <c r="N29" s="1961"/>
      <c r="O29" s="1224"/>
      <c r="P29" s="1224"/>
      <c r="Q29" s="7"/>
    </row>
    <row r="30" spans="1:19" s="10" customFormat="1" ht="11.25" customHeight="1">
      <c r="A30" s="7"/>
      <c r="B30" s="328"/>
      <c r="C30" s="328"/>
      <c r="D30"/>
      <c r="E30"/>
      <c r="F30"/>
      <c r="G30"/>
      <c r="H30"/>
      <c r="I30"/>
      <c r="J30"/>
      <c r="K30"/>
      <c r="L30"/>
      <c r="M30" s="1910" t="s">
        <v>529</v>
      </c>
      <c r="N30" s="1920"/>
      <c r="O30" s="1224"/>
      <c r="P30" s="1224"/>
      <c r="Q30" s="7"/>
    </row>
    <row r="31" spans="1:19" s="10" customFormat="1" ht="11.25" customHeight="1">
      <c r="A31" s="7"/>
      <c r="B31" s="328"/>
      <c r="C31" s="328"/>
      <c r="D31"/>
      <c r="E31" s="288"/>
      <c r="F31" s="288"/>
      <c r="G31" s="288"/>
      <c r="H31" s="288"/>
      <c r="I31" s="288"/>
      <c r="J31" s="288"/>
      <c r="K31"/>
      <c r="L31"/>
      <c r="M31"/>
      <c r="N31" s="436" t="s">
        <v>530</v>
      </c>
      <c r="Q31" s="7"/>
    </row>
    <row r="32" spans="1:19" s="10" customFormat="1" ht="11.25" customHeight="1">
      <c r="A32" s="7"/>
      <c r="B32" s="328"/>
      <c r="C32" s="328"/>
      <c r="D32"/>
      <c r="E32" s="288"/>
      <c r="F32" s="288"/>
      <c r="G32" s="288"/>
      <c r="H32" s="288"/>
      <c r="I32" s="288"/>
      <c r="J32" s="1918" t="s">
        <v>531</v>
      </c>
      <c r="K32" s="2093"/>
      <c r="L32" s="572"/>
      <c r="M32" s="1203"/>
      <c r="N32" s="436" t="s">
        <v>532</v>
      </c>
      <c r="Q32" s="7"/>
    </row>
    <row r="33" spans="1:21" s="10" customFormat="1" ht="11.25" customHeight="1">
      <c r="A33" s="7"/>
      <c r="B33" s="328"/>
      <c r="C33" s="328"/>
      <c r="D33"/>
      <c r="E33" s="288"/>
      <c r="F33" s="288"/>
      <c r="G33" s="288"/>
      <c r="H33" s="288"/>
      <c r="I33" s="288"/>
      <c r="J33" s="1918" t="s">
        <v>533</v>
      </c>
      <c r="K33" s="2093"/>
      <c r="L33" s="572"/>
      <c r="M33" s="1203"/>
      <c r="N33" s="436" t="s">
        <v>534</v>
      </c>
      <c r="Q33" s="7"/>
    </row>
    <row r="34" spans="1:21" s="10" customFormat="1" ht="11.25" customHeight="1">
      <c r="A34" s="7"/>
      <c r="B34" s="328"/>
      <c r="C34" s="328"/>
      <c r="D34" s="1865" t="s">
        <v>535</v>
      </c>
      <c r="E34" s="1865"/>
      <c r="F34" s="1865"/>
      <c r="G34" s="1865"/>
      <c r="H34" s="1865"/>
      <c r="I34" s="288"/>
      <c r="J34" s="1865" t="s">
        <v>536</v>
      </c>
      <c r="K34" s="1866"/>
      <c r="L34" s="572"/>
      <c r="M34" s="1203"/>
      <c r="N34" s="436" t="s">
        <v>537</v>
      </c>
      <c r="Q34" s="7"/>
    </row>
    <row r="35" spans="1:21" s="10" customFormat="1" ht="11.25" customHeight="1">
      <c r="A35" s="7"/>
      <c r="B35" s="328"/>
      <c r="C35" s="328"/>
      <c r="D35"/>
      <c r="E35" s="1911" t="s">
        <v>538</v>
      </c>
      <c r="F35" s="1911"/>
      <c r="G35" s="2089"/>
      <c r="H35" s="1911"/>
      <c r="I35" s="288"/>
      <c r="J35" s="436" t="s">
        <v>539</v>
      </c>
      <c r="K35" s="436" t="s">
        <v>540</v>
      </c>
      <c r="L35" s="436"/>
      <c r="N35" s="436" t="s">
        <v>541</v>
      </c>
      <c r="Q35" s="7"/>
    </row>
    <row r="36" spans="1:21" s="10" customFormat="1" ht="11.25" customHeight="1">
      <c r="A36" s="7"/>
      <c r="B36" s="307"/>
      <c r="C36" s="307"/>
      <c r="D36" s="540"/>
      <c r="E36" s="541"/>
      <c r="F36" s="541" t="s">
        <v>542</v>
      </c>
      <c r="G36" s="541"/>
      <c r="H36" s="541" t="s">
        <v>542</v>
      </c>
      <c r="I36" s="307"/>
      <c r="J36" s="436" t="s">
        <v>543</v>
      </c>
      <c r="K36" s="436" t="s">
        <v>543</v>
      </c>
      <c r="L36" s="436"/>
      <c r="N36" s="436" t="s">
        <v>544</v>
      </c>
      <c r="Q36" s="7"/>
    </row>
    <row r="37" spans="1:21" s="10" customFormat="1" ht="11.25" customHeight="1">
      <c r="A37" s="7"/>
      <c r="B37" s="1912" t="s">
        <v>274</v>
      </c>
      <c r="C37" s="1913"/>
      <c r="D37" s="574" t="s">
        <v>545</v>
      </c>
      <c r="E37" s="575"/>
      <c r="F37" s="573" t="s">
        <v>546</v>
      </c>
      <c r="G37" s="573"/>
      <c r="H37" s="573" t="s">
        <v>547</v>
      </c>
      <c r="I37" s="573"/>
      <c r="J37" s="573" t="s">
        <v>548</v>
      </c>
      <c r="K37" s="573" t="s">
        <v>548</v>
      </c>
      <c r="L37" s="248"/>
      <c r="N37" s="574" t="s">
        <v>549</v>
      </c>
      <c r="Q37" s="7"/>
    </row>
    <row r="38" spans="1:21" s="10" customFormat="1" ht="11.25" customHeight="1">
      <c r="A38" s="7"/>
      <c r="B38" s="382" t="s">
        <v>550</v>
      </c>
      <c r="C38" s="328" t="s">
        <v>551</v>
      </c>
      <c r="D38" s="51">
        <v>1573.17704</v>
      </c>
      <c r="E38" s="51">
        <v>215.83998</v>
      </c>
      <c r="F38" s="51"/>
      <c r="G38" s="51"/>
      <c r="H38" s="51"/>
      <c r="I38" s="51"/>
      <c r="J38" s="51">
        <v>-0.50841999999999998</v>
      </c>
      <c r="K38" s="51">
        <v>-0.50841999999999998</v>
      </c>
      <c r="L38" s="51"/>
      <c r="M38" s="671">
        <v>1573.73783</v>
      </c>
      <c r="N38" s="51">
        <v>214.13676000000001</v>
      </c>
      <c r="Q38" s="7"/>
    </row>
    <row r="39" spans="1:21" s="10" customFormat="1" ht="11.25" customHeight="1">
      <c r="A39" s="7"/>
      <c r="B39" s="383" t="s">
        <v>552</v>
      </c>
      <c r="C39" s="494" t="s">
        <v>553</v>
      </c>
      <c r="D39" s="51"/>
      <c r="E39" s="51"/>
      <c r="F39" s="51"/>
      <c r="G39" s="51"/>
      <c r="H39" s="51"/>
      <c r="I39" s="51"/>
      <c r="J39" s="51"/>
      <c r="K39" s="51"/>
      <c r="L39" s="51"/>
      <c r="M39" s="51"/>
      <c r="N39" s="51"/>
      <c r="Q39" s="7"/>
    </row>
    <row r="40" spans="1:21" s="10" customFormat="1" ht="11.25" customHeight="1">
      <c r="A40" s="7"/>
      <c r="B40" s="383" t="s">
        <v>554</v>
      </c>
      <c r="C40" s="494" t="s">
        <v>555</v>
      </c>
      <c r="D40" s="446"/>
      <c r="E40" s="446"/>
      <c r="F40" s="446"/>
      <c r="G40" s="446"/>
      <c r="H40" s="446"/>
      <c r="I40" s="446"/>
      <c r="J40" s="446"/>
      <c r="K40" s="446"/>
      <c r="L40" s="446"/>
      <c r="M40" s="446"/>
      <c r="N40" s="446"/>
      <c r="Q40" s="7"/>
    </row>
    <row r="41" spans="1:21" s="10" customFormat="1" ht="11.25" customHeight="1">
      <c r="A41" s="7"/>
      <c r="B41" s="382" t="s">
        <v>556</v>
      </c>
      <c r="C41" s="494" t="s">
        <v>557</v>
      </c>
      <c r="D41" s="446">
        <v>1573</v>
      </c>
      <c r="E41" s="446">
        <v>216</v>
      </c>
      <c r="F41" s="446"/>
      <c r="G41" s="446"/>
      <c r="H41" s="446"/>
      <c r="I41" s="446"/>
      <c r="J41" s="446">
        <v>-1</v>
      </c>
      <c r="K41" s="446">
        <v>-1</v>
      </c>
      <c r="L41" s="446"/>
      <c r="M41" s="446">
        <v>1574</v>
      </c>
      <c r="N41" s="446">
        <v>214</v>
      </c>
      <c r="Q41" s="7"/>
    </row>
    <row r="42" spans="1:21" s="10" customFormat="1" ht="11.25" customHeight="1">
      <c r="A42" s="7"/>
      <c r="B42" s="384" t="s">
        <v>558</v>
      </c>
      <c r="C42" s="385" t="s">
        <v>559</v>
      </c>
      <c r="D42" s="51">
        <v>14</v>
      </c>
      <c r="E42" s="51">
        <v>3</v>
      </c>
      <c r="F42" s="51"/>
      <c r="G42" s="51"/>
      <c r="H42" s="51"/>
      <c r="I42" s="51"/>
      <c r="J42" s="51"/>
      <c r="K42" s="51"/>
      <c r="L42" s="51"/>
      <c r="M42" s="51">
        <v>15</v>
      </c>
      <c r="N42" s="51">
        <v>2</v>
      </c>
      <c r="Q42" s="7"/>
    </row>
    <row r="43" spans="1:21" s="10" customFormat="1" ht="11.25" customHeight="1">
      <c r="A43" s="7"/>
      <c r="B43" s="381">
        <v>100</v>
      </c>
      <c r="C43" s="882" t="s">
        <v>463</v>
      </c>
      <c r="D43" s="1026">
        <v>1587</v>
      </c>
      <c r="E43" s="1026">
        <v>219</v>
      </c>
      <c r="F43" s="1026"/>
      <c r="G43" s="1219"/>
      <c r="H43" s="1026"/>
      <c r="I43" s="1219"/>
      <c r="J43" s="1026">
        <v>-1</v>
      </c>
      <c r="K43" s="1026">
        <v>-1</v>
      </c>
      <c r="L43" s="1219"/>
      <c r="M43" s="1026">
        <v>1589</v>
      </c>
      <c r="N43" s="1026">
        <v>216</v>
      </c>
      <c r="Q43" s="7"/>
    </row>
    <row r="44" spans="1:21" s="10" customFormat="1" ht="11.25" customHeight="1">
      <c r="A44" s="7"/>
      <c r="B44" s="7"/>
      <c r="C44" s="7"/>
      <c r="D44" s="8"/>
      <c r="E44" s="8"/>
      <c r="F44" s="9"/>
      <c r="G44" s="9"/>
      <c r="H44" s="9"/>
      <c r="I44" s="9"/>
      <c r="J44" s="9"/>
      <c r="K44" s="9"/>
      <c r="L44" s="9"/>
      <c r="M44" s="9"/>
      <c r="O44" s="7"/>
      <c r="P44" s="7"/>
      <c r="Q44" s="7"/>
    </row>
    <row r="45" spans="1:21" s="10" customFormat="1" ht="11.25" customHeight="1">
      <c r="A45" s="7"/>
      <c r="B45" s="7"/>
      <c r="C45" s="7"/>
      <c r="D45" s="8"/>
      <c r="E45" s="8"/>
      <c r="F45" s="9"/>
      <c r="G45" s="9"/>
      <c r="H45" s="9"/>
      <c r="I45" s="9"/>
      <c r="J45" s="9"/>
      <c r="K45" s="9"/>
      <c r="L45" s="9"/>
      <c r="M45" s="9"/>
      <c r="O45" s="7"/>
      <c r="P45" s="7"/>
      <c r="Q45" s="7"/>
    </row>
    <row r="46" spans="1:21" s="6" customFormat="1" ht="15.75">
      <c r="A46" s="13"/>
      <c r="B46" s="1815" t="s">
        <v>2096</v>
      </c>
    </row>
    <row r="47" spans="1:21" s="6" customFormat="1" ht="11.25" customHeight="1">
      <c r="A47" s="13"/>
      <c r="B47" s="14"/>
    </row>
    <row r="48" spans="1:21" ht="33.75" customHeight="1">
      <c r="B48" s="1864" t="s">
        <v>2175</v>
      </c>
      <c r="C48" s="1867"/>
      <c r="D48" s="1867"/>
      <c r="E48" s="1867"/>
      <c r="F48" s="1867"/>
      <c r="G48" s="1867"/>
      <c r="H48" s="1867"/>
      <c r="I48" s="1867"/>
      <c r="J48" s="1867"/>
      <c r="K48" s="1867"/>
      <c r="L48" s="1867"/>
      <c r="M48" s="1867"/>
      <c r="N48" s="1867"/>
      <c r="O48" s="1867"/>
      <c r="P48" s="1867"/>
      <c r="Q48" s="1867"/>
      <c r="R48" s="1867"/>
      <c r="S48" s="1867"/>
      <c r="T48" s="1202"/>
      <c r="U48" s="313"/>
    </row>
    <row r="49" spans="2:21" ht="12.75" customHeight="1">
      <c r="B49" s="313"/>
      <c r="C49" s="1202"/>
      <c r="D49" s="1202"/>
      <c r="E49" s="1202"/>
      <c r="F49" s="1202"/>
      <c r="G49" s="1202"/>
      <c r="H49" s="1202"/>
      <c r="I49" s="1202"/>
      <c r="J49" s="1202"/>
      <c r="K49" s="1202"/>
      <c r="L49" s="1202"/>
      <c r="M49" s="1202"/>
      <c r="N49" s="1202"/>
      <c r="O49" s="1202"/>
      <c r="P49" s="1202"/>
      <c r="Q49" s="1202"/>
      <c r="R49" s="1202"/>
      <c r="S49" s="1202"/>
      <c r="T49" s="1202"/>
      <c r="U49" s="313"/>
    </row>
    <row r="50" spans="2:21" ht="12" customHeight="1">
      <c r="B50" s="1908"/>
      <c r="C50" s="1908"/>
      <c r="D50" s="1908"/>
      <c r="E50" s="1908"/>
      <c r="F50" s="1908"/>
      <c r="G50" s="1908"/>
      <c r="H50" s="1908"/>
      <c r="I50" s="1908"/>
      <c r="J50" s="1908"/>
      <c r="K50" s="1908"/>
      <c r="L50" s="1908"/>
      <c r="M50" s="1908"/>
      <c r="N50" s="1908"/>
      <c r="O50" s="1908"/>
      <c r="P50" s="1908"/>
      <c r="Q50" s="1908"/>
      <c r="R50" s="1908"/>
      <c r="S50" s="1908"/>
      <c r="T50" s="1908"/>
      <c r="U50" s="1908"/>
    </row>
    <row r="51" spans="2:21" s="3" customFormat="1" ht="11.25" customHeight="1">
      <c r="B51" s="1921" t="s">
        <v>28</v>
      </c>
      <c r="C51" s="1922"/>
      <c r="D51" s="867" t="s">
        <v>522</v>
      </c>
      <c r="E51" s="867" t="s">
        <v>392</v>
      </c>
      <c r="F51" s="867" t="s">
        <v>393</v>
      </c>
      <c r="G51" s="1220"/>
      <c r="H51" s="1220" t="s">
        <v>523</v>
      </c>
      <c r="I51" s="1225"/>
      <c r="J51" s="1220" t="s">
        <v>524</v>
      </c>
      <c r="K51" s="867" t="s">
        <v>525</v>
      </c>
      <c r="L51" s="1220"/>
      <c r="M51" s="867" t="s">
        <v>526</v>
      </c>
      <c r="N51" s="867" t="s">
        <v>527</v>
      </c>
      <c r="O51" s="867" t="s">
        <v>560</v>
      </c>
      <c r="P51" s="1220"/>
      <c r="Q51" s="867" t="s">
        <v>561</v>
      </c>
      <c r="R51" s="867" t="s">
        <v>562</v>
      </c>
      <c r="S51" s="867" t="s">
        <v>563</v>
      </c>
      <c r="U51" s="288"/>
    </row>
    <row r="52" spans="2:21" s="3" customFormat="1" ht="11.25" customHeight="1">
      <c r="B52" s="328"/>
      <c r="C52" s="328"/>
      <c r="D52" s="868"/>
      <c r="E52" s="868"/>
      <c r="F52" s="868"/>
      <c r="G52" s="868"/>
      <c r="H52" s="2094" t="s">
        <v>564</v>
      </c>
      <c r="I52" s="2095"/>
      <c r="J52" s="2095"/>
      <c r="K52" s="2095"/>
      <c r="L52" s="2095"/>
      <c r="M52" s="2095"/>
      <c r="N52" s="2095"/>
      <c r="O52" s="2095"/>
      <c r="P52" s="2095"/>
      <c r="Q52" s="2095"/>
      <c r="R52" s="2095"/>
      <c r="S52" s="2095"/>
      <c r="T52" s="205"/>
      <c r="U52" s="186"/>
    </row>
    <row r="53" spans="2:21" s="3" customFormat="1" ht="11.25" customHeight="1">
      <c r="B53" s="328"/>
      <c r="C53" s="328"/>
      <c r="D53" s="1865" t="s">
        <v>565</v>
      </c>
      <c r="E53" s="1865"/>
      <c r="F53" s="1865"/>
      <c r="G53" s="288"/>
      <c r="H53" s="288"/>
      <c r="I53" s="288"/>
      <c r="J53" s="1849" t="s">
        <v>566</v>
      </c>
      <c r="K53" s="1897"/>
      <c r="L53" s="1897"/>
      <c r="M53" s="1897"/>
      <c r="N53" s="1897"/>
      <c r="O53" s="1897"/>
      <c r="P53" s="1897"/>
      <c r="Q53" s="1897"/>
      <c r="R53" s="1897"/>
      <c r="S53" s="1897"/>
      <c r="T53" s="205"/>
      <c r="U53" s="328"/>
    </row>
    <row r="54" spans="2:21" s="3" customFormat="1" ht="11.25" customHeight="1">
      <c r="B54" s="1927"/>
      <c r="C54" s="1927"/>
      <c r="D54" s="1928"/>
      <c r="E54" s="869" t="s">
        <v>567</v>
      </c>
      <c r="F54" s="869" t="s">
        <v>568</v>
      </c>
      <c r="G54" s="197"/>
      <c r="H54" s="307"/>
      <c r="I54" s="307"/>
      <c r="J54" s="197" t="s">
        <v>569</v>
      </c>
      <c r="K54" s="197" t="s">
        <v>568</v>
      </c>
      <c r="L54" s="197"/>
      <c r="M54" s="307" t="s">
        <v>568</v>
      </c>
      <c r="N54" s="307" t="s">
        <v>568</v>
      </c>
      <c r="O54" s="307" t="s">
        <v>568</v>
      </c>
      <c r="P54" s="307"/>
      <c r="Q54" s="307" t="s">
        <v>568</v>
      </c>
      <c r="U54" s="1918"/>
    </row>
    <row r="55" spans="2:21" s="3" customFormat="1" ht="11.25" customHeight="1">
      <c r="B55" s="1927"/>
      <c r="C55" s="1927"/>
      <c r="D55" s="1929"/>
      <c r="E55" s="197" t="s">
        <v>570</v>
      </c>
      <c r="F55" s="197" t="s">
        <v>571</v>
      </c>
      <c r="G55" s="197"/>
      <c r="H55" s="307"/>
      <c r="I55" s="307"/>
      <c r="J55" s="197" t="s">
        <v>572</v>
      </c>
      <c r="K55" s="197" t="s">
        <v>573</v>
      </c>
      <c r="L55" s="197"/>
      <c r="M55" s="307" t="s">
        <v>574</v>
      </c>
      <c r="N55" s="307" t="s">
        <v>575</v>
      </c>
      <c r="O55" s="307" t="s">
        <v>576</v>
      </c>
      <c r="P55" s="307"/>
      <c r="Q55" s="307" t="s">
        <v>577</v>
      </c>
      <c r="R55" s="307" t="s">
        <v>568</v>
      </c>
      <c r="S55" s="197" t="s">
        <v>542</v>
      </c>
      <c r="U55" s="1918"/>
    </row>
    <row r="56" spans="2:21" s="3" customFormat="1" ht="11.25" customHeight="1">
      <c r="B56" s="1919" t="s">
        <v>274</v>
      </c>
      <c r="C56" s="1920"/>
      <c r="D56" s="575"/>
      <c r="E56" s="778" t="s">
        <v>578</v>
      </c>
      <c r="F56" s="778" t="s">
        <v>579</v>
      </c>
      <c r="G56" s="778"/>
      <c r="H56" s="575"/>
      <c r="I56" s="575"/>
      <c r="J56" s="778" t="s">
        <v>580</v>
      </c>
      <c r="K56" s="778" t="s">
        <v>581</v>
      </c>
      <c r="L56" s="778"/>
      <c r="M56" s="575" t="s">
        <v>582</v>
      </c>
      <c r="N56" s="575" t="s">
        <v>583</v>
      </c>
      <c r="O56" s="575" t="s">
        <v>584</v>
      </c>
      <c r="P56" s="575"/>
      <c r="Q56" s="575" t="s">
        <v>585</v>
      </c>
      <c r="R56" s="778" t="s">
        <v>586</v>
      </c>
      <c r="S56" s="778" t="s">
        <v>546</v>
      </c>
      <c r="U56" s="1918"/>
    </row>
    <row r="57" spans="2:21" s="31" customFormat="1" ht="11.25" customHeight="1">
      <c r="B57" s="337" t="s">
        <v>550</v>
      </c>
      <c r="C57" s="871" t="s">
        <v>551</v>
      </c>
      <c r="D57" s="872">
        <v>684963.14563000004</v>
      </c>
      <c r="E57" s="872">
        <v>684228.07883999997</v>
      </c>
      <c r="F57" s="872">
        <v>735.06678999999997</v>
      </c>
      <c r="G57" s="872"/>
      <c r="H57" s="872">
        <v>1706.9990499999999</v>
      </c>
      <c r="J57" s="872">
        <v>1233.3785700000001</v>
      </c>
      <c r="K57" s="872">
        <v>118.49872999999999</v>
      </c>
      <c r="L57" s="872"/>
      <c r="M57" s="872">
        <v>151.05565999999999</v>
      </c>
      <c r="N57" s="872">
        <v>97.940089999999998</v>
      </c>
      <c r="O57" s="872">
        <v>77.507339999999999</v>
      </c>
      <c r="P57" s="872"/>
      <c r="Q57" s="872">
        <v>4.7397099999999996</v>
      </c>
      <c r="R57" s="872">
        <v>23.87895</v>
      </c>
      <c r="S57" s="872">
        <v>1706.9990499999999</v>
      </c>
      <c r="U57" s="873"/>
    </row>
    <row r="58" spans="2:21" s="3" customFormat="1" ht="11.25" customHeight="1">
      <c r="B58" s="1325" t="s">
        <v>552</v>
      </c>
      <c r="C58" s="407" t="s">
        <v>553</v>
      </c>
      <c r="D58" s="874"/>
      <c r="E58" s="874"/>
      <c r="F58" s="874"/>
      <c r="G58" s="874"/>
      <c r="H58" s="874"/>
      <c r="J58" s="874"/>
      <c r="K58" s="874"/>
      <c r="L58" s="874"/>
      <c r="M58" s="874"/>
      <c r="N58" s="874"/>
      <c r="O58" s="874"/>
      <c r="P58" s="874"/>
      <c r="Q58" s="874"/>
      <c r="R58" s="874"/>
      <c r="S58" s="874"/>
      <c r="U58" s="875"/>
    </row>
    <row r="59" spans="2:21" s="3" customFormat="1" ht="11.25" customHeight="1">
      <c r="B59" s="1325" t="s">
        <v>554</v>
      </c>
      <c r="C59" s="407" t="s">
        <v>555</v>
      </c>
      <c r="D59" s="874"/>
      <c r="E59" s="874"/>
      <c r="F59" s="874"/>
      <c r="G59" s="874"/>
      <c r="H59" s="874"/>
      <c r="J59" s="874"/>
      <c r="K59" s="874"/>
      <c r="L59" s="874"/>
      <c r="M59" s="874"/>
      <c r="N59" s="874"/>
      <c r="O59" s="874"/>
      <c r="P59" s="874"/>
      <c r="Q59" s="874"/>
      <c r="R59" s="874"/>
      <c r="S59" s="874"/>
      <c r="U59" s="875"/>
    </row>
    <row r="60" spans="2:21" s="3" customFormat="1" ht="11.25" customHeight="1">
      <c r="B60" s="1326" t="s">
        <v>556</v>
      </c>
      <c r="C60" s="444" t="s">
        <v>587</v>
      </c>
      <c r="D60" s="876"/>
      <c r="E60" s="876"/>
      <c r="F60" s="876"/>
      <c r="G60" s="876"/>
      <c r="H60" s="876"/>
      <c r="J60" s="876"/>
      <c r="K60" s="876"/>
      <c r="L60" s="876"/>
      <c r="M60" s="876"/>
      <c r="N60" s="876"/>
      <c r="O60" s="876"/>
      <c r="P60" s="876"/>
      <c r="Q60" s="876"/>
      <c r="R60" s="876"/>
      <c r="S60" s="876"/>
      <c r="U60" s="875"/>
    </row>
    <row r="61" spans="2:21" s="3" customFormat="1" ht="11.25" customHeight="1">
      <c r="B61" s="1325" t="s">
        <v>588</v>
      </c>
      <c r="C61" s="407" t="s">
        <v>557</v>
      </c>
      <c r="D61" s="877">
        <v>684963.14561000001</v>
      </c>
      <c r="E61" s="877">
        <v>684228.07882000005</v>
      </c>
      <c r="F61" s="877">
        <v>735.06678999999997</v>
      </c>
      <c r="G61" s="877"/>
      <c r="H61" s="877">
        <v>1706.9990499999999</v>
      </c>
      <c r="J61" s="877">
        <v>1233.3785700000001</v>
      </c>
      <c r="K61" s="877">
        <v>118.49872999999999</v>
      </c>
      <c r="L61" s="877"/>
      <c r="M61" s="877">
        <v>151.05565999999999</v>
      </c>
      <c r="N61" s="877">
        <v>97.940089999999998</v>
      </c>
      <c r="O61" s="877">
        <v>77.507339999999999</v>
      </c>
      <c r="P61" s="877"/>
      <c r="Q61" s="877">
        <v>4.7397099999999996</v>
      </c>
      <c r="R61" s="877">
        <v>23.87895</v>
      </c>
      <c r="S61" s="877">
        <v>1706.9990499999999</v>
      </c>
      <c r="U61" s="875"/>
    </row>
    <row r="62" spans="2:21" s="3" customFormat="1" ht="11.25" customHeight="1">
      <c r="B62" s="85" t="s">
        <v>589</v>
      </c>
      <c r="C62" s="329" t="s">
        <v>590</v>
      </c>
      <c r="D62" s="879">
        <v>100849.54379</v>
      </c>
      <c r="E62" s="880"/>
      <c r="F62" s="880"/>
      <c r="G62" s="880"/>
      <c r="H62" s="879">
        <v>27.065799999999999</v>
      </c>
      <c r="J62" s="880"/>
      <c r="K62" s="880"/>
      <c r="L62" s="880"/>
      <c r="M62" s="880"/>
      <c r="N62" s="880"/>
      <c r="O62" s="880"/>
      <c r="P62" s="880"/>
      <c r="Q62" s="880"/>
      <c r="R62" s="880"/>
      <c r="S62" s="879">
        <v>27.065799999999999</v>
      </c>
      <c r="U62" s="875"/>
    </row>
    <row r="63" spans="2:21" s="3" customFormat="1" ht="11.25" customHeight="1">
      <c r="B63" s="1325" t="s">
        <v>591</v>
      </c>
      <c r="C63" s="407" t="s">
        <v>553</v>
      </c>
      <c r="D63" s="874"/>
      <c r="E63" s="881"/>
      <c r="F63" s="881"/>
      <c r="G63" s="881"/>
      <c r="H63" s="874"/>
      <c r="J63" s="881"/>
      <c r="K63" s="881"/>
      <c r="L63" s="881"/>
      <c r="M63" s="881"/>
      <c r="N63" s="881"/>
      <c r="O63" s="881"/>
      <c r="P63" s="881"/>
      <c r="Q63" s="881"/>
      <c r="R63" s="881"/>
      <c r="S63" s="874"/>
      <c r="U63" s="875"/>
    </row>
    <row r="64" spans="2:21" s="3" customFormat="1" ht="11.25" customHeight="1">
      <c r="B64" s="1325" t="s">
        <v>592</v>
      </c>
      <c r="C64" s="407" t="s">
        <v>555</v>
      </c>
      <c r="D64" s="874"/>
      <c r="E64" s="881"/>
      <c r="F64" s="881"/>
      <c r="G64" s="881"/>
      <c r="H64" s="874"/>
      <c r="J64" s="881"/>
      <c r="K64" s="881"/>
      <c r="L64" s="881"/>
      <c r="M64" s="881"/>
      <c r="N64" s="881"/>
      <c r="O64" s="881"/>
      <c r="P64" s="881"/>
      <c r="Q64" s="881"/>
      <c r="R64" s="881"/>
      <c r="S64" s="874"/>
      <c r="U64" s="875"/>
    </row>
    <row r="65" spans="1:25" s="3" customFormat="1" ht="11.25" customHeight="1">
      <c r="B65" s="1325" t="s">
        <v>593</v>
      </c>
      <c r="C65" s="407" t="s">
        <v>557</v>
      </c>
      <c r="D65" s="874">
        <v>100849.54379</v>
      </c>
      <c r="E65" s="881"/>
      <c r="F65" s="881"/>
      <c r="G65" s="881"/>
      <c r="H65" s="874">
        <v>27.065799999999999</v>
      </c>
      <c r="J65" s="881"/>
      <c r="K65" s="881"/>
      <c r="L65" s="881"/>
      <c r="M65" s="881"/>
      <c r="N65" s="881"/>
      <c r="O65" s="881"/>
      <c r="P65" s="881"/>
      <c r="Q65" s="881"/>
      <c r="R65" s="881"/>
      <c r="S65" s="874">
        <v>27</v>
      </c>
      <c r="U65" s="875"/>
    </row>
    <row r="66" spans="1:25" s="3" customFormat="1" ht="11.25" customHeight="1">
      <c r="B66" s="1327">
        <v>220</v>
      </c>
      <c r="C66" s="882" t="s">
        <v>463</v>
      </c>
      <c r="D66" s="883">
        <v>785812.68942000007</v>
      </c>
      <c r="E66" s="883"/>
      <c r="F66" s="883"/>
      <c r="G66" s="1221"/>
      <c r="H66" s="883">
        <v>1734.06485</v>
      </c>
      <c r="I66" s="1225"/>
      <c r="J66" s="883"/>
      <c r="K66" s="883"/>
      <c r="L66" s="1221"/>
      <c r="M66" s="883"/>
      <c r="N66" s="883"/>
      <c r="O66" s="883"/>
      <c r="P66" s="1221"/>
      <c r="Q66" s="883"/>
      <c r="R66" s="883"/>
      <c r="S66" s="883">
        <v>1734.06485</v>
      </c>
      <c r="U66" s="875"/>
    </row>
    <row r="67" spans="1:25" s="3" customFormat="1" ht="12" customHeight="1">
      <c r="B67" s="200"/>
      <c r="C67" s="329"/>
      <c r="D67" s="874"/>
      <c r="E67" s="874"/>
      <c r="F67" s="874"/>
      <c r="G67" s="874"/>
      <c r="H67" s="874"/>
      <c r="I67" s="874"/>
      <c r="J67" s="874"/>
      <c r="K67" s="874"/>
      <c r="L67" s="874"/>
      <c r="M67" s="874"/>
      <c r="N67" s="874"/>
      <c r="O67" s="874"/>
      <c r="P67" s="874"/>
      <c r="Q67" s="874"/>
      <c r="R67" s="874"/>
      <c r="S67" s="874"/>
      <c r="T67" s="874"/>
      <c r="U67" s="875"/>
    </row>
    <row r="68" spans="1:25" s="3" customFormat="1" ht="12" customHeight="1"/>
    <row r="69" spans="1:25" s="6" customFormat="1" ht="15.75" customHeight="1">
      <c r="A69" s="13"/>
      <c r="B69" s="1815" t="s">
        <v>594</v>
      </c>
    </row>
    <row r="70" spans="1:25" s="6" customFormat="1" ht="11.25" customHeight="1">
      <c r="A70" s="13"/>
      <c r="B70" s="14"/>
    </row>
    <row r="71" spans="1:25" ht="22.5" customHeight="1">
      <c r="B71" s="2111" t="s">
        <v>2174</v>
      </c>
      <c r="C71" s="2112"/>
      <c r="D71" s="2112"/>
      <c r="E71" s="2112"/>
      <c r="F71" s="2112"/>
      <c r="G71" s="2112"/>
      <c r="H71" s="2112"/>
      <c r="I71" s="2112"/>
      <c r="J71" s="2112"/>
      <c r="K71" s="2112"/>
      <c r="L71" s="2112"/>
      <c r="M71" s="2112"/>
      <c r="N71" s="2112"/>
      <c r="O71" s="2112"/>
      <c r="P71" s="2112"/>
      <c r="Q71" s="2112"/>
      <c r="R71" s="2112"/>
      <c r="S71" s="2112"/>
      <c r="T71" s="2112"/>
      <c r="U71" s="2112"/>
      <c r="V71" s="2112"/>
      <c r="W71" s="1201"/>
      <c r="X71" s="1201"/>
      <c r="Y71" s="1201"/>
    </row>
    <row r="72" spans="1:25" ht="11.25" customHeight="1">
      <c r="B72" s="1201"/>
      <c r="C72" s="1475"/>
      <c r="D72" s="1475"/>
      <c r="E72" s="1475"/>
      <c r="F72" s="1475"/>
      <c r="G72" s="1475"/>
      <c r="H72" s="1475"/>
      <c r="I72" s="1475"/>
      <c r="J72" s="1475"/>
      <c r="K72" s="1475"/>
      <c r="L72" s="1475"/>
      <c r="M72" s="1475"/>
      <c r="N72" s="1475"/>
      <c r="O72" s="1475"/>
      <c r="P72" s="1475"/>
      <c r="Q72" s="1475"/>
      <c r="R72" s="1475"/>
      <c r="S72" s="1475"/>
      <c r="T72" s="1475"/>
      <c r="U72" s="1475"/>
      <c r="V72" s="1475"/>
      <c r="W72" s="1201"/>
      <c r="X72" s="1201"/>
      <c r="Y72" s="1201"/>
    </row>
    <row r="73" spans="1:25" ht="11.25" customHeight="1">
      <c r="B73" s="1538"/>
      <c r="C73" s="1475"/>
      <c r="D73" s="1475"/>
      <c r="E73" s="1475"/>
      <c r="F73" s="1475"/>
      <c r="G73" s="1475"/>
      <c r="H73" s="1475"/>
      <c r="I73" s="1475"/>
      <c r="J73" s="1475"/>
      <c r="K73" s="1475"/>
      <c r="L73" s="1475"/>
      <c r="M73" s="1475"/>
      <c r="N73" s="1475"/>
      <c r="O73" s="1475"/>
      <c r="P73" s="1475"/>
      <c r="Q73" s="1475"/>
      <c r="R73" s="1475"/>
      <c r="S73" s="1475"/>
      <c r="T73" s="1475"/>
      <c r="U73" s="1475"/>
      <c r="V73" s="1475"/>
      <c r="W73" s="1201"/>
      <c r="X73" s="1201"/>
      <c r="Y73" s="1201"/>
    </row>
    <row r="74" spans="1:25" ht="11.25" customHeight="1">
      <c r="B74" s="2099" t="s">
        <v>2104</v>
      </c>
      <c r="C74" s="2100"/>
      <c r="D74" s="1490" t="s">
        <v>522</v>
      </c>
      <c r="E74" s="1490" t="s">
        <v>392</v>
      </c>
      <c r="F74" s="1490" t="s">
        <v>393</v>
      </c>
      <c r="G74" s="1490"/>
      <c r="H74" s="1490" t="s">
        <v>523</v>
      </c>
      <c r="I74" s="1490"/>
      <c r="J74" s="1490" t="s">
        <v>524</v>
      </c>
      <c r="K74" s="1490" t="s">
        <v>525</v>
      </c>
      <c r="L74" s="1490"/>
      <c r="M74" s="1490" t="s">
        <v>526</v>
      </c>
      <c r="N74" s="1490" t="s">
        <v>527</v>
      </c>
      <c r="O74" s="1490" t="s">
        <v>560</v>
      </c>
      <c r="P74" s="1490"/>
      <c r="Q74" s="1490" t="s">
        <v>561</v>
      </c>
      <c r="R74" s="1490" t="s">
        <v>562</v>
      </c>
      <c r="S74" s="1490" t="s">
        <v>563</v>
      </c>
      <c r="T74" s="1490" t="s">
        <v>595</v>
      </c>
      <c r="U74" s="1490" t="s">
        <v>596</v>
      </c>
      <c r="V74" s="1490" t="s">
        <v>597</v>
      </c>
      <c r="W74" s="1201"/>
      <c r="X74" s="1201"/>
      <c r="Y74" s="1201"/>
    </row>
    <row r="75" spans="1:25" ht="11.25" customHeight="1">
      <c r="B75" s="1491"/>
      <c r="C75" s="1491"/>
      <c r="D75" s="1513"/>
      <c r="E75" s="1513"/>
      <c r="F75" s="1513"/>
      <c r="G75" s="1513"/>
      <c r="H75" s="1513"/>
      <c r="I75" s="1513"/>
      <c r="J75" s="1513"/>
      <c r="K75" s="1513"/>
      <c r="L75" s="1513"/>
      <c r="M75" s="1513"/>
      <c r="N75" s="1514"/>
      <c r="O75" s="2090" t="s">
        <v>598</v>
      </c>
      <c r="P75" s="2090"/>
      <c r="Q75" s="2110"/>
      <c r="R75" s="2110"/>
      <c r="S75" s="2110"/>
      <c r="T75" s="2110"/>
      <c r="U75" s="2110"/>
      <c r="V75" s="2110"/>
      <c r="W75" s="1201"/>
      <c r="X75" s="1201"/>
      <c r="Y75" s="1201"/>
    </row>
    <row r="76" spans="1:25" ht="11.25" customHeight="1">
      <c r="B76" s="1491"/>
      <c r="C76" s="1491"/>
      <c r="D76" s="1513"/>
      <c r="E76" s="1513"/>
      <c r="F76" s="1513"/>
      <c r="G76" s="1513"/>
      <c r="H76" s="1513"/>
      <c r="I76" s="1513"/>
      <c r="J76" s="1513"/>
      <c r="K76" s="1513"/>
      <c r="L76" s="1513"/>
      <c r="M76" s="1513"/>
      <c r="N76" s="1493"/>
      <c r="O76" s="2101" t="s">
        <v>599</v>
      </c>
      <c r="P76" s="2101"/>
      <c r="Q76" s="2030"/>
      <c r="R76" s="2030"/>
      <c r="S76" s="2030"/>
      <c r="T76" s="2030"/>
      <c r="U76" s="2030"/>
      <c r="V76" s="2030"/>
      <c r="W76" s="1201"/>
      <c r="X76" s="1201"/>
      <c r="Y76" s="1201"/>
    </row>
    <row r="77" spans="1:25" ht="11.25" customHeight="1">
      <c r="B77" s="1491"/>
      <c r="C77" s="1491"/>
      <c r="D77" s="1515"/>
      <c r="E77" s="1515"/>
      <c r="F77" s="1515"/>
      <c r="G77" s="1515"/>
      <c r="H77" s="1515"/>
      <c r="I77" s="1515"/>
      <c r="J77" s="1515"/>
      <c r="K77" s="1515"/>
      <c r="L77" s="1515"/>
      <c r="M77" s="1515"/>
      <c r="N77" s="1493"/>
      <c r="O77" s="1513"/>
      <c r="P77" s="1513"/>
      <c r="Q77" s="2105" t="s">
        <v>1881</v>
      </c>
      <c r="R77" s="2091"/>
      <c r="S77" s="2091"/>
      <c r="T77" s="1513"/>
      <c r="U77" s="1493"/>
      <c r="V77" s="1493"/>
      <c r="W77" s="1201"/>
      <c r="X77" s="1201"/>
      <c r="Y77" s="1201"/>
    </row>
    <row r="78" spans="1:25" ht="11.25" customHeight="1">
      <c r="B78" s="1491"/>
      <c r="C78" s="1491"/>
      <c r="D78" s="2102" t="s">
        <v>564</v>
      </c>
      <c r="E78" s="2050"/>
      <c r="F78" s="2050"/>
      <c r="G78" s="2050"/>
      <c r="H78" s="2050"/>
      <c r="I78" s="2050"/>
      <c r="J78" s="2050"/>
      <c r="K78" s="2050"/>
      <c r="L78" s="1226"/>
      <c r="M78" s="2113" t="s">
        <v>601</v>
      </c>
      <c r="N78" s="2055"/>
      <c r="O78" s="2055"/>
      <c r="P78" s="1226"/>
      <c r="Q78" s="2092" t="s">
        <v>1882</v>
      </c>
      <c r="R78" s="2093"/>
      <c r="S78" s="2093"/>
      <c r="T78" s="1513"/>
      <c r="U78" s="2092" t="s">
        <v>603</v>
      </c>
      <c r="V78" s="2093"/>
      <c r="W78" s="1201"/>
      <c r="X78" s="1201"/>
      <c r="Y78" s="1201"/>
    </row>
    <row r="79" spans="1:25" ht="11.25" customHeight="1">
      <c r="B79" s="1491"/>
      <c r="C79" s="1491"/>
      <c r="D79" s="2103" t="s">
        <v>565</v>
      </c>
      <c r="E79" s="2103"/>
      <c r="F79" s="2103"/>
      <c r="G79" s="1514"/>
      <c r="H79" s="2103" t="s">
        <v>566</v>
      </c>
      <c r="I79" s="1953"/>
      <c r="J79" s="1953"/>
      <c r="K79" s="1953"/>
      <c r="L79" s="572"/>
      <c r="M79" s="2104" t="s">
        <v>604</v>
      </c>
      <c r="N79" s="1866"/>
      <c r="O79" s="1866"/>
      <c r="P79" s="572"/>
      <c r="Q79" s="2104" t="s">
        <v>605</v>
      </c>
      <c r="R79" s="1866"/>
      <c r="S79" s="1866"/>
      <c r="T79" s="1513"/>
      <c r="U79" s="2104" t="s">
        <v>606</v>
      </c>
      <c r="V79" s="1866"/>
      <c r="W79" s="1201"/>
      <c r="X79" s="1201"/>
      <c r="Y79" s="1201"/>
    </row>
    <row r="80" spans="1:25" ht="11.25" customHeight="1">
      <c r="B80" s="1491"/>
      <c r="C80" s="1491"/>
      <c r="D80" s="1516"/>
      <c r="E80" s="1497" t="s">
        <v>607</v>
      </c>
      <c r="F80" s="1517" t="s">
        <v>607</v>
      </c>
      <c r="G80" s="1517"/>
      <c r="H80" s="1517"/>
      <c r="I80" s="1517"/>
      <c r="J80" s="1517" t="s">
        <v>607</v>
      </c>
      <c r="K80" s="1517" t="s">
        <v>607</v>
      </c>
      <c r="L80" s="1517"/>
      <c r="M80" s="1513"/>
      <c r="N80" s="1517" t="s">
        <v>607</v>
      </c>
      <c r="O80" s="1517" t="s">
        <v>607</v>
      </c>
      <c r="P80" s="1517"/>
      <c r="Q80" s="1513"/>
      <c r="R80" s="1517" t="s">
        <v>607</v>
      </c>
      <c r="S80" s="1517" t="s">
        <v>607</v>
      </c>
      <c r="T80" s="1517" t="s">
        <v>608</v>
      </c>
      <c r="U80" s="1517" t="s">
        <v>609</v>
      </c>
      <c r="V80" s="1517" t="s">
        <v>610</v>
      </c>
      <c r="W80" s="1201"/>
      <c r="X80" s="1201"/>
      <c r="Y80" s="1201"/>
    </row>
    <row r="81" spans="2:25" ht="11.25" customHeight="1">
      <c r="B81" s="2114" t="s">
        <v>274</v>
      </c>
      <c r="C81" s="1934"/>
      <c r="D81" s="1518"/>
      <c r="E81" s="1519" t="s">
        <v>611</v>
      </c>
      <c r="F81" s="1519" t="s">
        <v>612</v>
      </c>
      <c r="G81" s="1519"/>
      <c r="H81" s="1519"/>
      <c r="I81" s="1519"/>
      <c r="J81" s="1519" t="s">
        <v>612</v>
      </c>
      <c r="K81" s="1517" t="s">
        <v>613</v>
      </c>
      <c r="L81" s="1517"/>
      <c r="M81" s="1513"/>
      <c r="N81" s="1519" t="s">
        <v>611</v>
      </c>
      <c r="O81" s="1519" t="s">
        <v>612</v>
      </c>
      <c r="P81" s="1519"/>
      <c r="Q81" s="1520"/>
      <c r="R81" s="1519" t="s">
        <v>612</v>
      </c>
      <c r="S81" s="1519" t="s">
        <v>613</v>
      </c>
      <c r="T81" s="1519" t="s">
        <v>614</v>
      </c>
      <c r="U81" s="1519" t="s">
        <v>615</v>
      </c>
      <c r="V81" s="1519" t="s">
        <v>615</v>
      </c>
      <c r="W81" s="1201"/>
      <c r="X81" s="1201"/>
      <c r="Y81" s="1201"/>
    </row>
    <row r="82" spans="2:25" ht="11.25" customHeight="1">
      <c r="B82" s="1536" t="s">
        <v>550</v>
      </c>
      <c r="C82" s="1521" t="s">
        <v>551</v>
      </c>
      <c r="D82" s="1522">
        <v>677896.94059999997</v>
      </c>
      <c r="E82" s="1523">
        <v>618857.77809000004</v>
      </c>
      <c r="F82" s="1523">
        <v>25932.533719999999</v>
      </c>
      <c r="G82" s="1523"/>
      <c r="H82" s="1523">
        <v>1923.27189</v>
      </c>
      <c r="I82" s="1523"/>
      <c r="J82" s="1523"/>
      <c r="K82" s="1524">
        <v>1886.855</v>
      </c>
      <c r="L82" s="1524"/>
      <c r="M82" s="1524">
        <v>-44.655790000000003</v>
      </c>
      <c r="N82" s="1523">
        <v>-17.02881</v>
      </c>
      <c r="O82" s="1523">
        <v>-27.62698</v>
      </c>
      <c r="P82" s="1523"/>
      <c r="Q82" s="1523">
        <v>-36.978879999999997</v>
      </c>
      <c r="R82" s="1523"/>
      <c r="S82" s="1523">
        <v>-36.978879999999997</v>
      </c>
      <c r="T82" s="1523"/>
      <c r="U82" s="1523">
        <v>675807.74956000003</v>
      </c>
      <c r="V82" s="1523">
        <v>1886.2930100000001</v>
      </c>
      <c r="W82" s="1201"/>
      <c r="X82" s="1201"/>
      <c r="Y82" s="1201"/>
    </row>
    <row r="83" spans="2:25" ht="11.25" customHeight="1">
      <c r="B83" s="1537" t="s">
        <v>552</v>
      </c>
      <c r="C83" s="1525" t="s">
        <v>553</v>
      </c>
      <c r="D83" s="1526"/>
      <c r="E83" s="1502"/>
      <c r="F83" s="1502"/>
      <c r="G83" s="1502"/>
      <c r="H83" s="1502"/>
      <c r="I83" s="1502"/>
      <c r="J83" s="1502"/>
      <c r="K83" s="1502"/>
      <c r="L83" s="1502"/>
      <c r="M83" s="1502"/>
      <c r="N83" s="1502"/>
      <c r="O83" s="1502"/>
      <c r="P83" s="1502"/>
      <c r="Q83" s="1502"/>
      <c r="R83" s="1502"/>
      <c r="S83" s="1502"/>
      <c r="T83" s="1527"/>
      <c r="U83" s="1502"/>
      <c r="V83" s="1502"/>
      <c r="W83" s="1201"/>
      <c r="X83" s="1201"/>
      <c r="Y83" s="1201"/>
    </row>
    <row r="84" spans="2:25" ht="11.25" customHeight="1">
      <c r="B84" s="1537" t="s">
        <v>616</v>
      </c>
      <c r="C84" s="1525" t="s">
        <v>617</v>
      </c>
      <c r="D84" s="1526"/>
      <c r="E84" s="1502"/>
      <c r="F84" s="1502"/>
      <c r="G84" s="1502"/>
      <c r="H84" s="1502"/>
      <c r="I84" s="1502"/>
      <c r="J84" s="1502"/>
      <c r="K84" s="1502"/>
      <c r="L84" s="1502"/>
      <c r="M84" s="1502"/>
      <c r="N84" s="1502"/>
      <c r="O84" s="1502"/>
      <c r="P84" s="1502"/>
      <c r="Q84" s="1502"/>
      <c r="R84" s="1502"/>
      <c r="S84" s="1502"/>
      <c r="T84" s="1527"/>
      <c r="U84" s="1502"/>
      <c r="V84" s="1502"/>
      <c r="W84" s="1201"/>
      <c r="X84" s="1201"/>
      <c r="Y84" s="1201"/>
    </row>
    <row r="85" spans="2:25" ht="11.25" customHeight="1">
      <c r="B85" s="1537" t="s">
        <v>556</v>
      </c>
      <c r="C85" s="1528" t="s">
        <v>587</v>
      </c>
      <c r="D85" s="1529"/>
      <c r="E85" s="1505"/>
      <c r="F85" s="1505"/>
      <c r="G85" s="1505"/>
      <c r="H85" s="1505"/>
      <c r="I85" s="1505"/>
      <c r="J85" s="1505"/>
      <c r="K85" s="1505"/>
      <c r="L85" s="1505"/>
      <c r="M85" s="1505"/>
      <c r="N85" s="1505"/>
      <c r="O85" s="1505"/>
      <c r="P85" s="1505"/>
      <c r="Q85" s="1505"/>
      <c r="R85" s="1505"/>
      <c r="S85" s="1505"/>
      <c r="T85" s="1530"/>
      <c r="U85" s="1505"/>
      <c r="V85" s="1505"/>
      <c r="W85" s="1201"/>
      <c r="X85" s="1201"/>
      <c r="Y85" s="1201"/>
    </row>
    <row r="86" spans="2:25" ht="11.25" customHeight="1">
      <c r="B86" s="1537" t="s">
        <v>588</v>
      </c>
      <c r="C86" s="1525" t="s">
        <v>557</v>
      </c>
      <c r="D86" s="1526">
        <v>677896.94056999998</v>
      </c>
      <c r="E86" s="1502">
        <v>618857.77806000004</v>
      </c>
      <c r="F86" s="1502">
        <v>25932.533719999999</v>
      </c>
      <c r="G86" s="1502"/>
      <c r="H86" s="1502">
        <v>1923.27189</v>
      </c>
      <c r="I86" s="1502"/>
      <c r="J86" s="1502"/>
      <c r="K86" s="1502">
        <v>1886.855</v>
      </c>
      <c r="L86" s="1502"/>
      <c r="M86" s="1502">
        <v>-44.655790000000003</v>
      </c>
      <c r="N86" s="1502">
        <v>-17.02881</v>
      </c>
      <c r="O86" s="1502">
        <v>-27.62698</v>
      </c>
      <c r="P86" s="1502"/>
      <c r="Q86" s="1502">
        <v>-36.978879999999997</v>
      </c>
      <c r="R86" s="1502"/>
      <c r="S86" s="1502">
        <v>-36.978879999999997</v>
      </c>
      <c r="T86" s="1527"/>
      <c r="U86" s="1502">
        <v>675807.74956000003</v>
      </c>
      <c r="V86" s="1502">
        <v>1886.2930100000001</v>
      </c>
      <c r="W86" s="1201"/>
      <c r="X86" s="1201"/>
      <c r="Y86" s="1201"/>
    </row>
    <row r="87" spans="2:25" ht="11.25" customHeight="1">
      <c r="B87" s="1536" t="s">
        <v>589</v>
      </c>
      <c r="C87" s="1521" t="s">
        <v>590</v>
      </c>
      <c r="D87" s="1522">
        <v>105539.81185</v>
      </c>
      <c r="E87" s="1523">
        <v>101898.37856</v>
      </c>
      <c r="F87" s="1523">
        <v>3641.4332899999999</v>
      </c>
      <c r="G87" s="1523"/>
      <c r="H87" s="1523">
        <v>34.83182</v>
      </c>
      <c r="I87" s="1523"/>
      <c r="J87" s="1523"/>
      <c r="K87" s="1523">
        <v>34.83182</v>
      </c>
      <c r="L87" s="1523"/>
      <c r="M87" s="1523">
        <v>4.33629</v>
      </c>
      <c r="N87" s="1523">
        <v>1.3675900000000001</v>
      </c>
      <c r="O87" s="1523">
        <v>2.9687000000000001</v>
      </c>
      <c r="P87" s="1523"/>
      <c r="Q87" s="1523"/>
      <c r="R87" s="1523"/>
      <c r="S87" s="1523"/>
      <c r="T87" s="1531"/>
      <c r="U87" s="1523">
        <v>104906.93115999999</v>
      </c>
      <c r="V87" s="1523">
        <v>30.50339</v>
      </c>
      <c r="W87" s="1201"/>
      <c r="X87" s="1201"/>
      <c r="Y87" s="1201"/>
    </row>
    <row r="88" spans="2:25" ht="11.25" customHeight="1">
      <c r="B88" s="1537" t="s">
        <v>591</v>
      </c>
      <c r="C88" s="1525" t="s">
        <v>553</v>
      </c>
      <c r="D88" s="1526"/>
      <c r="E88" s="1502"/>
      <c r="F88" s="1502"/>
      <c r="G88" s="1502"/>
      <c r="H88" s="1502"/>
      <c r="I88" s="1502"/>
      <c r="J88" s="1502"/>
      <c r="K88" s="1502"/>
      <c r="L88" s="1502"/>
      <c r="M88" s="1502"/>
      <c r="N88" s="1502"/>
      <c r="O88" s="1502"/>
      <c r="P88" s="1502"/>
      <c r="Q88" s="1502"/>
      <c r="R88" s="1502"/>
      <c r="S88" s="1502"/>
      <c r="T88" s="1532"/>
      <c r="U88" s="1502"/>
      <c r="V88" s="1502"/>
      <c r="W88" s="1201"/>
      <c r="X88" s="1201"/>
      <c r="Y88" s="1201"/>
    </row>
    <row r="89" spans="2:25" ht="11.25" customHeight="1">
      <c r="B89" s="1537" t="s">
        <v>592</v>
      </c>
      <c r="C89" s="1525" t="s">
        <v>555</v>
      </c>
      <c r="D89" s="1526"/>
      <c r="E89" s="1502"/>
      <c r="F89" s="1502"/>
      <c r="G89" s="1502"/>
      <c r="H89" s="1502"/>
      <c r="I89" s="1502"/>
      <c r="J89" s="1502"/>
      <c r="K89" s="1502"/>
      <c r="L89" s="1502"/>
      <c r="M89" s="1502"/>
      <c r="N89" s="1502"/>
      <c r="O89" s="1502"/>
      <c r="P89" s="1502"/>
      <c r="Q89" s="1502"/>
      <c r="R89" s="1502"/>
      <c r="S89" s="1502"/>
      <c r="T89" s="1532"/>
      <c r="U89" s="1502"/>
      <c r="V89" s="1502"/>
      <c r="W89" s="1201"/>
      <c r="X89" s="1201"/>
      <c r="Y89" s="1201"/>
    </row>
    <row r="90" spans="2:25" ht="11.25" customHeight="1">
      <c r="B90" s="1537" t="s">
        <v>593</v>
      </c>
      <c r="C90" s="1525" t="s">
        <v>557</v>
      </c>
      <c r="D90" s="1502">
        <v>105539.81185</v>
      </c>
      <c r="E90" s="1502">
        <v>101898.37856</v>
      </c>
      <c r="F90" s="1502">
        <v>3641.4332899999999</v>
      </c>
      <c r="G90" s="1502"/>
      <c r="H90" s="1502">
        <v>34.83182</v>
      </c>
      <c r="I90" s="1502"/>
      <c r="J90" s="1502"/>
      <c r="K90" s="1502">
        <v>34.83182</v>
      </c>
      <c r="L90" s="1502"/>
      <c r="M90" s="1502">
        <v>4.33629</v>
      </c>
      <c r="N90" s="1502">
        <v>1.3675900000000001</v>
      </c>
      <c r="O90" s="1502">
        <v>2.9687000000000001</v>
      </c>
      <c r="P90" s="1502"/>
      <c r="Q90" s="1502"/>
      <c r="R90" s="1502"/>
      <c r="S90" s="1502"/>
      <c r="T90" s="1532"/>
      <c r="U90" s="1502">
        <v>104906.93115999999</v>
      </c>
      <c r="V90" s="1502">
        <v>30.50339</v>
      </c>
      <c r="W90" s="1201"/>
      <c r="X90" s="1201"/>
      <c r="Y90" s="1201"/>
    </row>
    <row r="91" spans="2:25" ht="11.25" customHeight="1">
      <c r="B91" s="1533">
        <v>220</v>
      </c>
      <c r="C91" s="1508" t="s">
        <v>463</v>
      </c>
      <c r="D91" s="1534">
        <f>+D87+D82</f>
        <v>783436.75245000003</v>
      </c>
      <c r="E91" s="1534">
        <f>+E87+E82</f>
        <v>720756.15665000002</v>
      </c>
      <c r="F91" s="1534">
        <f>+F87+F82</f>
        <v>29573.96701</v>
      </c>
      <c r="G91" s="1534"/>
      <c r="H91" s="1534">
        <f>+H87+H82</f>
        <v>1958.1037100000001</v>
      </c>
      <c r="I91" s="1534"/>
      <c r="J91" s="1534"/>
      <c r="K91" s="1534">
        <f>+K87+K82</f>
        <v>1921.6868200000001</v>
      </c>
      <c r="L91" s="1534"/>
      <c r="M91" s="1534">
        <f>+M87+M82</f>
        <v>-40.319500000000005</v>
      </c>
      <c r="N91" s="1534">
        <f>+N87+N82</f>
        <v>-15.66122</v>
      </c>
      <c r="O91" s="1534">
        <f>+O87+O82</f>
        <v>-24.658279999999998</v>
      </c>
      <c r="P91" s="1534"/>
      <c r="Q91" s="1534">
        <f>+Q87+Q82</f>
        <v>-36.978879999999997</v>
      </c>
      <c r="R91" s="1534"/>
      <c r="S91" s="1534">
        <f>+S87+S82</f>
        <v>-36.978879999999997</v>
      </c>
      <c r="T91" s="1535"/>
      <c r="U91" s="1534">
        <f>+U87+U82</f>
        <v>780714.68072000006</v>
      </c>
      <c r="V91" s="1534">
        <f>+V87+V82</f>
        <v>1916.7964000000002</v>
      </c>
      <c r="W91" s="1201"/>
      <c r="X91" s="1201"/>
      <c r="Y91" s="1201"/>
    </row>
    <row r="92" spans="2:25" ht="11.25" customHeight="1">
      <c r="B92" s="1201"/>
      <c r="C92" s="1475"/>
      <c r="D92" s="1475"/>
      <c r="E92" s="1475"/>
      <c r="F92" s="1475"/>
      <c r="G92" s="1475"/>
      <c r="H92" s="1475"/>
      <c r="I92" s="1475"/>
      <c r="J92" s="1475"/>
      <c r="K92" s="1475"/>
      <c r="L92" s="1475"/>
      <c r="M92" s="1475"/>
      <c r="N92" s="1475"/>
      <c r="O92" s="1475"/>
      <c r="P92" s="1475"/>
      <c r="Q92" s="1475"/>
      <c r="R92" s="1475"/>
      <c r="S92" s="1475"/>
      <c r="T92" s="1475"/>
      <c r="U92" s="1475"/>
      <c r="V92" s="1475"/>
      <c r="W92" s="1201"/>
      <c r="X92" s="1201"/>
      <c r="Y92" s="1201"/>
    </row>
    <row r="93" spans="2:25" ht="11.25" customHeight="1"/>
    <row r="94" spans="2:25" s="203" customFormat="1" ht="11.25" customHeight="1">
      <c r="B94" s="1906" t="s">
        <v>28</v>
      </c>
      <c r="C94" s="1907"/>
      <c r="D94" s="1025" t="s">
        <v>522</v>
      </c>
      <c r="E94" s="1025" t="s">
        <v>392</v>
      </c>
      <c r="F94" s="1025" t="s">
        <v>393</v>
      </c>
      <c r="G94" s="1218"/>
      <c r="H94" s="1025" t="s">
        <v>523</v>
      </c>
      <c r="I94" s="1218"/>
      <c r="J94" s="1025" t="s">
        <v>524</v>
      </c>
      <c r="K94" s="1025" t="s">
        <v>525</v>
      </c>
      <c r="L94" s="1218"/>
      <c r="M94" s="1025" t="s">
        <v>526</v>
      </c>
      <c r="N94" s="1025" t="s">
        <v>527</v>
      </c>
      <c r="O94" s="1025" t="s">
        <v>560</v>
      </c>
      <c r="P94" s="1218"/>
      <c r="Q94" s="1025" t="s">
        <v>561</v>
      </c>
      <c r="R94" s="1025" t="s">
        <v>562</v>
      </c>
      <c r="S94" s="1025" t="s">
        <v>563</v>
      </c>
      <c r="T94" s="1025" t="s">
        <v>595</v>
      </c>
      <c r="U94" s="1025" t="s">
        <v>596</v>
      </c>
      <c r="V94" s="1025" t="s">
        <v>597</v>
      </c>
    </row>
    <row r="95" spans="2:25" s="3" customFormat="1" ht="11.25" customHeight="1">
      <c r="B95" s="328"/>
      <c r="C95" s="328"/>
      <c r="N95" s="673"/>
      <c r="O95" s="1909" t="s">
        <v>598</v>
      </c>
      <c r="P95" s="1909"/>
      <c r="Q95" s="2098"/>
      <c r="R95" s="2098"/>
      <c r="S95" s="2098"/>
      <c r="T95" s="2098"/>
      <c r="U95" s="2098"/>
      <c r="V95" s="2098"/>
      <c r="W95" s="1918"/>
    </row>
    <row r="96" spans="2:25" s="3" customFormat="1" ht="11.25" customHeight="1">
      <c r="B96" s="328"/>
      <c r="C96" s="328"/>
      <c r="N96" s="288"/>
      <c r="O96" s="2096" t="s">
        <v>599</v>
      </c>
      <c r="P96" s="2096"/>
      <c r="Q96" s="2030"/>
      <c r="R96" s="2030"/>
      <c r="S96" s="2030"/>
      <c r="T96" s="2030"/>
      <c r="U96" s="2030"/>
      <c r="V96" s="2030"/>
      <c r="W96" s="1918"/>
    </row>
    <row r="97" spans="2:27" s="3" customFormat="1" ht="11.25" customHeight="1">
      <c r="B97" s="328"/>
      <c r="C97" s="328"/>
      <c r="D97" s="204"/>
      <c r="E97" s="204"/>
      <c r="F97" s="204"/>
      <c r="G97" s="204"/>
      <c r="H97" s="204"/>
      <c r="I97" s="204"/>
      <c r="J97" s="204"/>
      <c r="K97" s="204"/>
      <c r="L97" s="204"/>
      <c r="M97" s="204"/>
      <c r="N97" s="288"/>
      <c r="Q97" s="2097" t="s">
        <v>1881</v>
      </c>
      <c r="R97" s="1961"/>
      <c r="S97" s="1961"/>
      <c r="U97" s="288"/>
      <c r="V97" s="288"/>
      <c r="W97" s="1918"/>
      <c r="X97" s="288"/>
      <c r="Y97" s="288"/>
    </row>
    <row r="98" spans="2:27" s="3" customFormat="1" ht="11.25" customHeight="1">
      <c r="B98" s="328"/>
      <c r="C98" s="328"/>
      <c r="D98" s="1951" t="s">
        <v>564</v>
      </c>
      <c r="E98" s="2050"/>
      <c r="F98" s="2050"/>
      <c r="G98" s="2050"/>
      <c r="H98" s="2050"/>
      <c r="I98" s="2050"/>
      <c r="J98" s="2050"/>
      <c r="K98" s="2050"/>
      <c r="L98" s="1226"/>
      <c r="M98" s="2107" t="s">
        <v>601</v>
      </c>
      <c r="N98" s="2055"/>
      <c r="O98" s="2055"/>
      <c r="P98" s="1226"/>
      <c r="Q98" s="1918" t="s">
        <v>1882</v>
      </c>
      <c r="R98" s="2093"/>
      <c r="S98" s="2093"/>
      <c r="U98" s="1918" t="s">
        <v>603</v>
      </c>
      <c r="V98" s="2093"/>
      <c r="W98" s="1918"/>
      <c r="Y98" s="288"/>
    </row>
    <row r="99" spans="2:27" s="3" customFormat="1" ht="11.25" customHeight="1">
      <c r="B99" s="328"/>
      <c r="C99" s="328"/>
      <c r="D99" s="1911" t="s">
        <v>565</v>
      </c>
      <c r="E99" s="1911"/>
      <c r="F99" s="1911"/>
      <c r="G99" s="673"/>
      <c r="H99" s="2089" t="s">
        <v>566</v>
      </c>
      <c r="I99" s="2106"/>
      <c r="J99" s="2106"/>
      <c r="K99" s="2106"/>
      <c r="L99" s="572"/>
      <c r="M99" s="1865" t="s">
        <v>604</v>
      </c>
      <c r="N99" s="1866"/>
      <c r="O99" s="1866"/>
      <c r="P99" s="572"/>
      <c r="Q99" s="1865" t="s">
        <v>605</v>
      </c>
      <c r="R99" s="1866"/>
      <c r="S99" s="1866"/>
      <c r="U99" s="1865" t="s">
        <v>606</v>
      </c>
      <c r="V99" s="1866"/>
      <c r="W99" s="1918"/>
      <c r="Y99" s="288"/>
    </row>
    <row r="100" spans="2:27" s="3" customFormat="1" ht="11.25" customHeight="1">
      <c r="B100" s="328"/>
      <c r="C100" s="328"/>
      <c r="D100" s="92"/>
      <c r="E100" s="541" t="s">
        <v>607</v>
      </c>
      <c r="F100" s="77" t="s">
        <v>607</v>
      </c>
      <c r="G100" s="77"/>
      <c r="H100" s="77"/>
      <c r="I100" s="77"/>
      <c r="J100" s="77" t="s">
        <v>607</v>
      </c>
      <c r="K100" s="77" t="s">
        <v>607</v>
      </c>
      <c r="L100" s="77"/>
      <c r="N100" s="77" t="s">
        <v>607</v>
      </c>
      <c r="O100" s="77" t="s">
        <v>607</v>
      </c>
      <c r="P100" s="77"/>
      <c r="R100" s="77" t="s">
        <v>607</v>
      </c>
      <c r="S100" s="77" t="s">
        <v>607</v>
      </c>
      <c r="T100" s="77" t="s">
        <v>608</v>
      </c>
      <c r="U100" s="77" t="s">
        <v>609</v>
      </c>
      <c r="V100" s="77" t="s">
        <v>610</v>
      </c>
    </row>
    <row r="101" spans="2:27" s="3" customFormat="1" ht="11.25" customHeight="1">
      <c r="B101" s="1949" t="s">
        <v>274</v>
      </c>
      <c r="C101" s="1934"/>
      <c r="D101" s="627"/>
      <c r="E101" s="140" t="s">
        <v>611</v>
      </c>
      <c r="F101" s="140" t="s">
        <v>612</v>
      </c>
      <c r="G101" s="140"/>
      <c r="H101" s="140"/>
      <c r="I101" s="140"/>
      <c r="J101" s="140" t="s">
        <v>612</v>
      </c>
      <c r="K101" s="77" t="s">
        <v>613</v>
      </c>
      <c r="L101" s="77"/>
      <c r="N101" s="140" t="s">
        <v>611</v>
      </c>
      <c r="O101" s="140" t="s">
        <v>612</v>
      </c>
      <c r="P101" s="140"/>
      <c r="Q101" s="815"/>
      <c r="R101" s="140" t="s">
        <v>612</v>
      </c>
      <c r="S101" s="140" t="s">
        <v>613</v>
      </c>
      <c r="T101" s="140" t="s">
        <v>614</v>
      </c>
      <c r="U101" s="140" t="s">
        <v>615</v>
      </c>
      <c r="V101" s="140" t="s">
        <v>615</v>
      </c>
    </row>
    <row r="102" spans="2:27" s="117" customFormat="1" ht="11.25" customHeight="1">
      <c r="B102" s="1328" t="s">
        <v>550</v>
      </c>
      <c r="C102" s="329" t="s">
        <v>551</v>
      </c>
      <c r="D102" s="441">
        <v>684963.14563000004</v>
      </c>
      <c r="E102" s="442">
        <v>625951.59152999998</v>
      </c>
      <c r="F102" s="442">
        <v>24552.182250000002</v>
      </c>
      <c r="G102" s="442"/>
      <c r="H102" s="442">
        <v>1706.9990499999999</v>
      </c>
      <c r="I102" s="442"/>
      <c r="K102" s="1241">
        <v>1667.7469100000001</v>
      </c>
      <c r="L102" s="1241"/>
      <c r="M102" s="1241">
        <v>-41.308120000000002</v>
      </c>
      <c r="N102" s="442">
        <v>-18.81437</v>
      </c>
      <c r="O102" s="442">
        <v>-22.493729999999999</v>
      </c>
      <c r="P102" s="442"/>
      <c r="Q102" s="442">
        <v>-25.20806</v>
      </c>
      <c r="R102" s="442"/>
      <c r="S102" s="442">
        <v>-25.20806</v>
      </c>
      <c r="T102" s="442"/>
      <c r="U102" s="442">
        <v>682783.15402000002</v>
      </c>
      <c r="V102" s="442">
        <v>1679.3906099999999</v>
      </c>
    </row>
    <row r="103" spans="2:27" s="3" customFormat="1" ht="11.25" customHeight="1">
      <c r="B103" s="1329" t="s">
        <v>552</v>
      </c>
      <c r="C103" s="407" t="s">
        <v>553</v>
      </c>
      <c r="D103" s="267"/>
      <c r="E103" s="51"/>
      <c r="F103" s="51"/>
      <c r="G103" s="51"/>
      <c r="H103" s="51"/>
      <c r="I103" s="51"/>
      <c r="K103" s="51"/>
      <c r="L103" s="51"/>
      <c r="M103" s="51"/>
      <c r="N103" s="51"/>
      <c r="O103" s="51"/>
      <c r="P103" s="51"/>
      <c r="Q103" s="51"/>
      <c r="R103" s="51"/>
      <c r="S103" s="51"/>
      <c r="T103" s="206"/>
      <c r="U103" s="51"/>
      <c r="V103" s="51"/>
    </row>
    <row r="104" spans="2:27" s="3" customFormat="1" ht="11.25" customHeight="1">
      <c r="B104" s="1329" t="s">
        <v>616</v>
      </c>
      <c r="C104" s="407" t="s">
        <v>617</v>
      </c>
      <c r="D104" s="267"/>
      <c r="E104" s="51"/>
      <c r="F104" s="51"/>
      <c r="G104" s="51"/>
      <c r="H104" s="51"/>
      <c r="I104" s="51"/>
      <c r="K104" s="51"/>
      <c r="L104" s="51"/>
      <c r="M104" s="51"/>
      <c r="N104" s="51"/>
      <c r="O104" s="51"/>
      <c r="P104" s="51"/>
      <c r="Q104" s="51"/>
      <c r="R104" s="51"/>
      <c r="S104" s="51"/>
      <c r="T104" s="206"/>
      <c r="U104" s="51"/>
      <c r="V104" s="51"/>
    </row>
    <row r="105" spans="2:27" s="443" customFormat="1" ht="11.25" customHeight="1">
      <c r="B105" s="1329" t="s">
        <v>556</v>
      </c>
      <c r="C105" s="444" t="s">
        <v>587</v>
      </c>
      <c r="D105" s="445"/>
      <c r="E105" s="446"/>
      <c r="F105" s="446"/>
      <c r="G105" s="446"/>
      <c r="H105" s="446"/>
      <c r="I105" s="446"/>
      <c r="K105" s="446"/>
      <c r="L105" s="446"/>
      <c r="M105" s="446"/>
      <c r="N105" s="446"/>
      <c r="O105" s="446"/>
      <c r="P105" s="446"/>
      <c r="Q105" s="446"/>
      <c r="R105" s="446"/>
      <c r="S105" s="446"/>
      <c r="T105" s="447"/>
      <c r="U105" s="446"/>
      <c r="V105" s="446"/>
    </row>
    <row r="106" spans="2:27" s="3" customFormat="1" ht="11.25" customHeight="1">
      <c r="B106" s="1329" t="s">
        <v>588</v>
      </c>
      <c r="C106" s="407" t="s">
        <v>557</v>
      </c>
      <c r="D106" s="267">
        <v>684963.14561000001</v>
      </c>
      <c r="E106" s="51">
        <v>625951.59151000006</v>
      </c>
      <c r="F106" s="51">
        <v>24552.182250000002</v>
      </c>
      <c r="G106" s="51"/>
      <c r="H106" s="51">
        <v>1706.9990499999999</v>
      </c>
      <c r="I106" s="51"/>
      <c r="K106" s="51">
        <v>1667.7469100000001</v>
      </c>
      <c r="L106" s="51"/>
      <c r="M106" s="51">
        <v>-41.308120000000002</v>
      </c>
      <c r="N106" s="51">
        <v>-18.81437</v>
      </c>
      <c r="O106" s="51">
        <v>-22.493729999999999</v>
      </c>
      <c r="P106" s="51"/>
      <c r="Q106" s="51">
        <v>-25.20806</v>
      </c>
      <c r="R106" s="51"/>
      <c r="S106" s="51">
        <v>-25.20806</v>
      </c>
      <c r="T106" s="206"/>
      <c r="U106" s="51">
        <v>682783.15402000002</v>
      </c>
      <c r="V106" s="51">
        <v>1679.3906099999999</v>
      </c>
      <c r="Z106" s="792"/>
      <c r="AA106" s="792"/>
    </row>
    <row r="107" spans="2:27" s="117" customFormat="1" ht="11.25" customHeight="1">
      <c r="B107" s="1328" t="s">
        <v>589</v>
      </c>
      <c r="C107" s="329" t="s">
        <v>590</v>
      </c>
      <c r="D107" s="441">
        <v>100849.54379</v>
      </c>
      <c r="E107" s="442">
        <v>97468.482050000006</v>
      </c>
      <c r="F107" s="442">
        <v>3381.0617400000001</v>
      </c>
      <c r="G107" s="442"/>
      <c r="H107" s="442">
        <v>27.065799999999999</v>
      </c>
      <c r="I107" s="442"/>
      <c r="K107" s="442">
        <v>27.065799999999999</v>
      </c>
      <c r="L107" s="442"/>
      <c r="M107" s="442">
        <v>3.7141000000000002</v>
      </c>
      <c r="N107" s="442">
        <v>1.38398</v>
      </c>
      <c r="O107" s="442">
        <v>2.3301099999999999</v>
      </c>
      <c r="P107" s="442"/>
      <c r="Q107" s="442"/>
      <c r="R107" s="442"/>
      <c r="S107" s="442"/>
      <c r="T107" s="449"/>
      <c r="U107" s="442">
        <v>100250.49681</v>
      </c>
      <c r="V107" s="442">
        <v>21.999490000000002</v>
      </c>
    </row>
    <row r="108" spans="2:27" s="3" customFormat="1" ht="11.25" customHeight="1">
      <c r="B108" s="1329" t="s">
        <v>591</v>
      </c>
      <c r="C108" s="407" t="s">
        <v>553</v>
      </c>
      <c r="D108" s="267"/>
      <c r="E108" s="51"/>
      <c r="F108" s="51"/>
      <c r="G108" s="51"/>
      <c r="H108" s="51"/>
      <c r="I108" s="51"/>
      <c r="K108" s="51"/>
      <c r="L108" s="51"/>
      <c r="M108" s="51"/>
      <c r="N108" s="51"/>
      <c r="O108" s="51"/>
      <c r="P108" s="51"/>
      <c r="Q108" s="51"/>
      <c r="R108" s="51"/>
      <c r="S108" s="51"/>
      <c r="T108" s="450"/>
      <c r="U108" s="51"/>
      <c r="V108" s="51"/>
    </row>
    <row r="109" spans="2:27" s="3" customFormat="1" ht="11.25" customHeight="1">
      <c r="B109" s="1329" t="s">
        <v>592</v>
      </c>
      <c r="C109" s="407" t="s">
        <v>555</v>
      </c>
      <c r="D109" s="267"/>
      <c r="E109" s="51"/>
      <c r="F109" s="51"/>
      <c r="G109" s="51"/>
      <c r="H109" s="51"/>
      <c r="I109" s="51"/>
      <c r="K109" s="51"/>
      <c r="L109" s="51"/>
      <c r="M109" s="51"/>
      <c r="N109" s="51"/>
      <c r="O109" s="51"/>
      <c r="P109" s="51"/>
      <c r="Q109" s="51"/>
      <c r="R109" s="51"/>
      <c r="S109" s="51"/>
      <c r="T109" s="450"/>
      <c r="U109" s="51"/>
      <c r="V109" s="51"/>
    </row>
    <row r="110" spans="2:27" s="3" customFormat="1" ht="11.25" customHeight="1">
      <c r="B110" s="1329" t="s">
        <v>593</v>
      </c>
      <c r="C110" s="407" t="s">
        <v>557</v>
      </c>
      <c r="D110" s="51">
        <v>100849.54379</v>
      </c>
      <c r="E110" s="51">
        <v>97468.482050000006</v>
      </c>
      <c r="F110" s="51">
        <v>3381.0617400000001</v>
      </c>
      <c r="G110" s="51"/>
      <c r="H110" s="51">
        <v>27.065799999999999</v>
      </c>
      <c r="I110" s="51"/>
      <c r="K110" s="51">
        <v>27.065799999999999</v>
      </c>
      <c r="L110" s="51"/>
      <c r="M110" s="51">
        <v>3.7141000000000002</v>
      </c>
      <c r="N110" s="51">
        <v>1.38398</v>
      </c>
      <c r="O110" s="51">
        <v>2.3301099999999999</v>
      </c>
      <c r="P110" s="51"/>
      <c r="Q110" s="51"/>
      <c r="R110" s="51"/>
      <c r="S110" s="51"/>
      <c r="T110" s="450"/>
      <c r="U110" s="51">
        <v>100250.49681</v>
      </c>
      <c r="V110" s="51">
        <v>21.999490000000002</v>
      </c>
    </row>
    <row r="111" spans="2:27" s="3" customFormat="1" ht="11.25" customHeight="1">
      <c r="B111" s="1327">
        <v>220</v>
      </c>
      <c r="C111" s="882" t="s">
        <v>463</v>
      </c>
      <c r="D111" s="1028">
        <v>785812.68942000007</v>
      </c>
      <c r="E111" s="1028">
        <v>723420.07357999997</v>
      </c>
      <c r="F111" s="1028">
        <v>27933.243990000003</v>
      </c>
      <c r="G111" s="1222"/>
      <c r="H111" s="1028">
        <v>1734.06485</v>
      </c>
      <c r="I111" s="1222"/>
      <c r="J111" s="1225"/>
      <c r="K111" s="1028">
        <v>1694.8127100000002</v>
      </c>
      <c r="L111" s="1222"/>
      <c r="M111" s="1028">
        <v>-37.59402</v>
      </c>
      <c r="N111" s="1028">
        <v>-17.430389999999999</v>
      </c>
      <c r="O111" s="1222">
        <v>-20.163619999999998</v>
      </c>
      <c r="P111" s="1222"/>
      <c r="Q111" s="1222">
        <v>-25.20806</v>
      </c>
      <c r="R111" s="1028"/>
      <c r="S111" s="1028">
        <v>-25.20806</v>
      </c>
      <c r="T111" s="1029"/>
      <c r="U111" s="1028">
        <v>783033.65083000006</v>
      </c>
      <c r="V111" s="1028">
        <v>1701.3900999999998</v>
      </c>
    </row>
    <row r="112" spans="2:27" s="3" customFormat="1" ht="11.25">
      <c r="B112" s="1227"/>
      <c r="C112" s="329"/>
      <c r="D112" s="442"/>
      <c r="E112" s="442"/>
      <c r="F112" s="442"/>
      <c r="G112" s="442"/>
      <c r="H112" s="442"/>
      <c r="I112" s="442"/>
      <c r="K112" s="442"/>
      <c r="L112" s="442"/>
      <c r="M112" s="442"/>
      <c r="N112" s="442"/>
      <c r="O112" s="442"/>
      <c r="P112" s="442"/>
      <c r="Q112" s="442"/>
      <c r="R112" s="442"/>
      <c r="S112" s="442"/>
      <c r="T112" s="448"/>
      <c r="U112" s="442"/>
      <c r="V112" s="442"/>
    </row>
    <row r="113" spans="2:13" ht="11.25" customHeight="1"/>
    <row r="114" spans="2:13" ht="15.75">
      <c r="B114" s="1815" t="s">
        <v>618</v>
      </c>
      <c r="F114" s="14"/>
      <c r="G114" s="14"/>
      <c r="K114" s="6"/>
      <c r="L114" s="6"/>
      <c r="M114" s="6"/>
    </row>
    <row r="115" spans="2:13" ht="11.25" customHeight="1">
      <c r="B115" s="13"/>
      <c r="C115" s="14"/>
      <c r="D115" s="14"/>
      <c r="E115" s="6"/>
      <c r="F115" s="6"/>
      <c r="G115" s="6"/>
      <c r="H115" s="6"/>
      <c r="I115" s="6"/>
      <c r="J115" s="6"/>
      <c r="K115" s="6"/>
      <c r="L115" s="6"/>
      <c r="M115" s="6"/>
    </row>
    <row r="116" spans="2:13" ht="20.45" customHeight="1">
      <c r="B116" s="1955" t="s">
        <v>619</v>
      </c>
      <c r="C116" s="1889"/>
      <c r="D116" s="1889"/>
      <c r="E116" s="1889"/>
      <c r="F116" s="1889"/>
      <c r="G116" s="1889"/>
      <c r="H116" s="1889"/>
      <c r="I116" s="1889"/>
      <c r="J116" s="1889"/>
      <c r="K116" s="1889"/>
      <c r="L116" s="1889"/>
      <c r="M116" s="1889"/>
    </row>
    <row r="117" spans="2:13" ht="11.25" customHeight="1">
      <c r="B117" s="1471"/>
      <c r="C117" s="1467"/>
      <c r="D117" s="1467"/>
      <c r="E117" s="1467"/>
      <c r="F117" s="1467"/>
      <c r="G117" s="1467"/>
      <c r="H117" s="1467"/>
      <c r="I117" s="1467"/>
      <c r="J117" s="1467"/>
      <c r="K117" s="1467"/>
      <c r="L117" s="1467"/>
      <c r="M117" s="1467"/>
    </row>
    <row r="118" spans="2:13" ht="11.25" customHeight="1">
      <c r="B118" s="19"/>
      <c r="K118" s="246"/>
      <c r="L118" s="246"/>
      <c r="M118" s="246"/>
    </row>
    <row r="119" spans="2:13" s="285" customFormat="1" ht="11.25" customHeight="1">
      <c r="B119" s="1988" t="s">
        <v>2104</v>
      </c>
      <c r="C119" s="2116"/>
      <c r="D119" s="2116"/>
      <c r="E119" s="805" t="s">
        <v>522</v>
      </c>
      <c r="F119" s="805" t="s">
        <v>392</v>
      </c>
      <c r="G119" s="1223"/>
      <c r="H119" s="805" t="s">
        <v>393</v>
      </c>
      <c r="I119" s="1223"/>
      <c r="J119" s="805" t="s">
        <v>523</v>
      </c>
      <c r="K119" s="805" t="s">
        <v>524</v>
      </c>
      <c r="L119" s="1223"/>
      <c r="M119" s="805" t="s">
        <v>525</v>
      </c>
    </row>
    <row r="120" spans="2:13" ht="11.25" customHeight="1">
      <c r="B120" s="545"/>
      <c r="C120" s="545"/>
      <c r="D120" s="544"/>
      <c r="E120" s="1954" t="s">
        <v>2112</v>
      </c>
      <c r="F120" s="1954"/>
      <c r="G120" s="2117"/>
      <c r="H120" s="1954"/>
      <c r="I120" s="2117"/>
      <c r="J120" s="1954"/>
      <c r="K120" s="1954"/>
      <c r="L120" s="2117"/>
      <c r="M120" s="1954"/>
    </row>
    <row r="121" spans="2:13" ht="11.25" customHeight="1">
      <c r="B121" s="93"/>
      <c r="C121" s="10"/>
      <c r="D121" s="93"/>
      <c r="E121" s="546"/>
      <c r="F121" s="546"/>
      <c r="G121" s="546"/>
      <c r="H121" s="465" t="s">
        <v>575</v>
      </c>
      <c r="I121" s="465"/>
      <c r="J121" s="546"/>
      <c r="K121" s="112" t="s">
        <v>620</v>
      </c>
      <c r="L121" s="112"/>
      <c r="M121" s="546"/>
    </row>
    <row r="122" spans="2:13" ht="11.25" customHeight="1">
      <c r="B122" s="194" t="s">
        <v>274</v>
      </c>
      <c r="C122" s="674"/>
      <c r="D122" s="194"/>
      <c r="E122" s="491" t="s">
        <v>621</v>
      </c>
      <c r="F122" s="491" t="s">
        <v>622</v>
      </c>
      <c r="G122" s="491"/>
      <c r="H122" s="491" t="s">
        <v>623</v>
      </c>
      <c r="I122" s="491"/>
      <c r="J122" s="491" t="s">
        <v>577</v>
      </c>
      <c r="K122" s="491" t="s">
        <v>624</v>
      </c>
      <c r="L122" s="491"/>
      <c r="M122" s="491" t="s">
        <v>463</v>
      </c>
    </row>
    <row r="123" spans="2:13" ht="11.25" customHeight="1">
      <c r="B123" s="1330">
        <v>1</v>
      </c>
      <c r="C123" s="1228" t="s">
        <v>551</v>
      </c>
      <c r="D123" s="1228"/>
      <c r="E123" s="1301"/>
      <c r="F123" s="1301">
        <v>619.69330517000003</v>
      </c>
      <c r="G123" s="1301">
        <v>866.44175338000014</v>
      </c>
      <c r="H123" s="1301">
        <v>866.44175338000014</v>
      </c>
      <c r="I123" s="1301"/>
      <c r="J123" s="1301">
        <v>673687.8570076999</v>
      </c>
      <c r="K123" s="1301">
        <v>4646.4395499299981</v>
      </c>
      <c r="L123" s="1301"/>
      <c r="M123" s="1301">
        <f>+K123+J123+H123+F123</f>
        <v>679820.43161617999</v>
      </c>
    </row>
    <row r="124" spans="2:13" ht="11.25" customHeight="1">
      <c r="B124" s="590"/>
      <c r="C124" s="19"/>
      <c r="D124" s="19"/>
      <c r="E124" s="1539"/>
      <c r="F124" s="1539"/>
      <c r="G124" s="1539"/>
      <c r="H124" s="1539"/>
      <c r="I124" s="1539"/>
      <c r="J124" s="1539"/>
      <c r="K124" s="1539"/>
      <c r="L124" s="1539"/>
      <c r="M124" s="1539"/>
    </row>
    <row r="125" spans="2:13" ht="11.25" customHeight="1">
      <c r="B125" s="19"/>
      <c r="C125" s="19"/>
      <c r="D125" s="19"/>
      <c r="E125" s="1030"/>
      <c r="F125" s="1030"/>
      <c r="G125" s="1030"/>
      <c r="H125" s="1030"/>
      <c r="I125" s="1030"/>
      <c r="J125" s="1030"/>
      <c r="K125" s="1030"/>
      <c r="L125" s="1030"/>
      <c r="M125" s="1030"/>
    </row>
    <row r="126" spans="2:13" s="285" customFormat="1" ht="11.25" customHeight="1">
      <c r="B126" s="2115" t="s">
        <v>28</v>
      </c>
      <c r="C126" s="2116"/>
      <c r="D126" s="2116"/>
      <c r="E126" s="1540" t="s">
        <v>522</v>
      </c>
      <c r="F126" s="1540" t="s">
        <v>392</v>
      </c>
      <c r="G126" s="1540"/>
      <c r="H126" s="1540" t="s">
        <v>393</v>
      </c>
      <c r="I126" s="1540"/>
      <c r="J126" s="1540" t="s">
        <v>523</v>
      </c>
      <c r="K126" s="1540" t="s">
        <v>524</v>
      </c>
      <c r="L126" s="1540"/>
      <c r="M126" s="1540" t="s">
        <v>525</v>
      </c>
    </row>
    <row r="127" spans="2:13" ht="11.25" customHeight="1">
      <c r="B127" s="1541"/>
      <c r="C127" s="1541"/>
      <c r="D127" s="1542"/>
      <c r="E127" s="1958" t="s">
        <v>2112</v>
      </c>
      <c r="F127" s="1958"/>
      <c r="G127" s="1958"/>
      <c r="H127" s="1958"/>
      <c r="I127" s="1958"/>
      <c r="J127" s="1958"/>
      <c r="K127" s="1958"/>
      <c r="L127" s="1958"/>
      <c r="M127" s="1958"/>
    </row>
    <row r="128" spans="2:13" ht="11.25" customHeight="1">
      <c r="B128" s="1543"/>
      <c r="C128" s="1457"/>
      <c r="D128" s="1543"/>
      <c r="E128" s="1544"/>
      <c r="F128" s="1544"/>
      <c r="G128" s="1544"/>
      <c r="H128" s="1545" t="s">
        <v>575</v>
      </c>
      <c r="I128" s="1545"/>
      <c r="J128" s="1544"/>
      <c r="K128" s="1546" t="s">
        <v>620</v>
      </c>
      <c r="L128" s="1546"/>
      <c r="M128" s="1544"/>
    </row>
    <row r="129" spans="2:13" ht="11.25" customHeight="1">
      <c r="B129" s="1547" t="s">
        <v>274</v>
      </c>
      <c r="C129" s="1548"/>
      <c r="D129" s="1547"/>
      <c r="E129" s="1549" t="s">
        <v>621</v>
      </c>
      <c r="F129" s="1549" t="s">
        <v>622</v>
      </c>
      <c r="G129" s="1549"/>
      <c r="H129" s="1549" t="s">
        <v>623</v>
      </c>
      <c r="I129" s="1549"/>
      <c r="J129" s="1549" t="s">
        <v>577</v>
      </c>
      <c r="K129" s="1549" t="s">
        <v>624</v>
      </c>
      <c r="L129" s="1549"/>
      <c r="M129" s="1549" t="s">
        <v>463</v>
      </c>
    </row>
    <row r="130" spans="2:13" ht="11.25" customHeight="1">
      <c r="B130" s="1550">
        <v>1</v>
      </c>
      <c r="C130" s="1551" t="s">
        <v>551</v>
      </c>
      <c r="D130" s="1551"/>
      <c r="E130" s="1552"/>
      <c r="F130" s="1552">
        <v>607</v>
      </c>
      <c r="G130" s="1552"/>
      <c r="H130" s="1552">
        <v>5361</v>
      </c>
      <c r="I130" s="1552"/>
      <c r="J130" s="1552">
        <v>678948</v>
      </c>
      <c r="K130" s="1552">
        <v>1754</v>
      </c>
      <c r="L130" s="1552"/>
      <c r="M130" s="1552">
        <v>686670</v>
      </c>
    </row>
    <row r="131" spans="2:13" ht="11.25" customHeight="1">
      <c r="B131" s="1553"/>
      <c r="C131" s="1554"/>
      <c r="D131" s="1554"/>
      <c r="E131" s="1555"/>
      <c r="F131" s="1555"/>
      <c r="G131" s="1555"/>
      <c r="H131" s="1555"/>
      <c r="I131" s="1555"/>
      <c r="J131" s="1555"/>
      <c r="K131" s="1555"/>
      <c r="L131" s="1555"/>
      <c r="M131" s="1555"/>
    </row>
    <row r="132" spans="2:13" ht="11.25" customHeight="1">
      <c r="B132" s="19"/>
      <c r="C132" s="19"/>
      <c r="D132" s="19"/>
      <c r="E132" s="1030"/>
      <c r="F132" s="1030"/>
      <c r="G132" s="1030"/>
      <c r="H132" s="1030"/>
      <c r="I132" s="1030"/>
      <c r="J132" s="1030"/>
      <c r="K132" s="1030"/>
      <c r="L132" s="1030"/>
      <c r="M132" s="1030"/>
    </row>
    <row r="133" spans="2:13" ht="15.75">
      <c r="B133" s="1815" t="s">
        <v>625</v>
      </c>
      <c r="C133" s="19"/>
      <c r="D133" s="19"/>
      <c r="E133" s="1030"/>
      <c r="F133" s="1030"/>
      <c r="G133" s="1030"/>
      <c r="H133" s="1030"/>
      <c r="I133" s="1030"/>
      <c r="J133" s="1030"/>
      <c r="K133" s="1030"/>
      <c r="L133" s="1030"/>
      <c r="M133" s="1030"/>
    </row>
    <row r="134" spans="2:13" ht="11.25" customHeight="1">
      <c r="B134" s="14"/>
      <c r="C134" s="19"/>
      <c r="D134" s="19"/>
      <c r="E134" s="1030"/>
      <c r="F134" s="1030"/>
      <c r="G134" s="1030"/>
      <c r="H134" s="1030"/>
      <c r="I134" s="1030"/>
      <c r="J134" s="1030"/>
      <c r="K134" s="1030"/>
      <c r="L134" s="1030"/>
      <c r="M134" s="1030"/>
    </row>
    <row r="135" spans="2:13" ht="11.25" customHeight="1"/>
    <row r="136" spans="2:13" s="285" customFormat="1" ht="11.25" customHeight="1">
      <c r="B136" s="1906" t="s">
        <v>2104</v>
      </c>
      <c r="C136" s="1907"/>
      <c r="D136" s="1011"/>
      <c r="E136" s="805" t="s">
        <v>522</v>
      </c>
      <c r="F136" s="805" t="s">
        <v>392</v>
      </c>
      <c r="G136" s="1223"/>
      <c r="H136" s="805" t="s">
        <v>393</v>
      </c>
      <c r="I136" s="1223"/>
      <c r="J136" s="805" t="s">
        <v>523</v>
      </c>
      <c r="K136" s="805" t="s">
        <v>524</v>
      </c>
      <c r="L136" s="336"/>
    </row>
    <row r="137" spans="2:13" ht="11.25" customHeight="1">
      <c r="B137" s="548"/>
      <c r="C137" s="676"/>
      <c r="D137" s="676"/>
      <c r="E137" s="677"/>
      <c r="F137" s="677"/>
      <c r="G137" s="677"/>
      <c r="H137" s="677"/>
      <c r="I137" s="677"/>
      <c r="J137" s="677" t="s">
        <v>542</v>
      </c>
      <c r="K137" s="336" t="s">
        <v>542</v>
      </c>
      <c r="L137" s="336"/>
    </row>
    <row r="138" spans="2:13" ht="11.25" customHeight="1">
      <c r="B138" s="548"/>
      <c r="C138" s="549"/>
      <c r="D138" s="549"/>
      <c r="E138" s="336"/>
      <c r="F138" s="336"/>
      <c r="G138" s="336"/>
      <c r="H138" s="336" t="s">
        <v>542</v>
      </c>
      <c r="I138" s="336"/>
      <c r="J138" s="336" t="s">
        <v>626</v>
      </c>
      <c r="K138" s="336" t="s">
        <v>626</v>
      </c>
      <c r="L138" s="336"/>
    </row>
    <row r="139" spans="2:13" ht="11.25" customHeight="1">
      <c r="B139" s="548"/>
      <c r="C139" s="549"/>
      <c r="D139" s="549"/>
      <c r="E139" s="536" t="s">
        <v>627</v>
      </c>
      <c r="F139" s="536" t="s">
        <v>628</v>
      </c>
      <c r="G139" s="536"/>
      <c r="H139" s="336" t="s">
        <v>626</v>
      </c>
      <c r="I139" s="336"/>
      <c r="J139" s="336" t="s">
        <v>629</v>
      </c>
      <c r="K139" s="336" t="s">
        <v>630</v>
      </c>
      <c r="L139" s="336"/>
    </row>
    <row r="140" spans="2:13" ht="11.25" customHeight="1">
      <c r="B140" s="1941" t="s">
        <v>274</v>
      </c>
      <c r="C140" s="1920"/>
      <c r="D140" s="1009"/>
      <c r="E140" s="213" t="s">
        <v>631</v>
      </c>
      <c r="F140" s="213" t="s">
        <v>631</v>
      </c>
      <c r="G140" s="213"/>
      <c r="H140" s="335" t="s">
        <v>632</v>
      </c>
      <c r="I140" s="335"/>
      <c r="J140" s="335" t="s">
        <v>633</v>
      </c>
      <c r="K140" s="335" t="s">
        <v>634</v>
      </c>
      <c r="L140" s="336"/>
    </row>
    <row r="141" spans="2:13" ht="11.25" customHeight="1">
      <c r="B141" s="1229">
        <v>1</v>
      </c>
      <c r="C141" s="1230" t="s">
        <v>551</v>
      </c>
      <c r="D141" s="1230"/>
      <c r="E141" s="1231">
        <v>35258.125970000001</v>
      </c>
      <c r="F141" s="1231">
        <v>644566.94010999997</v>
      </c>
      <c r="G141" s="1231"/>
      <c r="H141" s="1231">
        <v>644566.94010999997</v>
      </c>
      <c r="I141" s="1231"/>
      <c r="J141" s="1231"/>
      <c r="K141" s="1231"/>
      <c r="L141" s="67"/>
    </row>
    <row r="144" spans="2:13" ht="11.25" customHeight="1">
      <c r="B144" s="1906" t="s">
        <v>28</v>
      </c>
      <c r="C144" s="1907"/>
      <c r="D144" s="1011"/>
      <c r="E144" s="805" t="s">
        <v>522</v>
      </c>
      <c r="F144" s="805" t="s">
        <v>392</v>
      </c>
      <c r="G144" s="1223"/>
      <c r="H144" s="805" t="s">
        <v>393</v>
      </c>
      <c r="I144" s="1223"/>
      <c r="J144" s="805" t="s">
        <v>523</v>
      </c>
      <c r="K144" s="805" t="s">
        <v>524</v>
      </c>
      <c r="L144" s="336"/>
    </row>
    <row r="145" spans="2:12" ht="11.25" customHeight="1">
      <c r="B145" s="548"/>
      <c r="C145" s="676"/>
      <c r="D145" s="676"/>
      <c r="E145" s="677"/>
      <c r="F145" s="677"/>
      <c r="G145" s="677"/>
      <c r="H145" s="677"/>
      <c r="I145" s="677"/>
      <c r="J145" s="677" t="s">
        <v>542</v>
      </c>
      <c r="K145" s="336" t="s">
        <v>542</v>
      </c>
      <c r="L145" s="336"/>
    </row>
    <row r="146" spans="2:12" ht="11.25" customHeight="1">
      <c r="B146" s="548"/>
      <c r="C146" s="549"/>
      <c r="D146" s="549"/>
      <c r="E146" s="336"/>
      <c r="F146" s="336"/>
      <c r="G146" s="336"/>
      <c r="H146" s="336" t="s">
        <v>542</v>
      </c>
      <c r="I146" s="336"/>
      <c r="J146" s="336" t="s">
        <v>626</v>
      </c>
      <c r="K146" s="336" t="s">
        <v>626</v>
      </c>
      <c r="L146" s="336"/>
    </row>
    <row r="147" spans="2:12" ht="11.25" customHeight="1">
      <c r="B147" s="548"/>
      <c r="C147" s="549"/>
      <c r="D147" s="549"/>
      <c r="E147" s="536" t="s">
        <v>627</v>
      </c>
      <c r="F147" s="536" t="s">
        <v>628</v>
      </c>
      <c r="G147" s="536"/>
      <c r="H147" s="336" t="s">
        <v>626</v>
      </c>
      <c r="I147" s="336"/>
      <c r="J147" s="336" t="s">
        <v>629</v>
      </c>
      <c r="K147" s="336" t="s">
        <v>630</v>
      </c>
      <c r="L147" s="336"/>
    </row>
    <row r="148" spans="2:12" ht="11.25" customHeight="1">
      <c r="B148" s="1941" t="s">
        <v>274</v>
      </c>
      <c r="C148" s="1920"/>
      <c r="D148" s="1009"/>
      <c r="E148" s="213" t="s">
        <v>631</v>
      </c>
      <c r="F148" s="213" t="s">
        <v>631</v>
      </c>
      <c r="G148" s="213"/>
      <c r="H148" s="335" t="s">
        <v>632</v>
      </c>
      <c r="I148" s="335"/>
      <c r="J148" s="335" t="s">
        <v>633</v>
      </c>
      <c r="K148" s="335" t="s">
        <v>634</v>
      </c>
      <c r="L148" s="336"/>
    </row>
    <row r="149" spans="2:12" ht="11.25" customHeight="1">
      <c r="B149" s="1229">
        <v>1</v>
      </c>
      <c r="C149" s="1230" t="s">
        <v>551</v>
      </c>
      <c r="D149" s="1230"/>
      <c r="E149" s="1231">
        <v>36707.834699999898</v>
      </c>
      <c r="F149" s="1231">
        <v>649963.92064000003</v>
      </c>
      <c r="G149" s="1231"/>
      <c r="H149" s="1231">
        <v>649963.92064000003</v>
      </c>
      <c r="I149" s="1231"/>
      <c r="J149" s="1231"/>
      <c r="K149" s="1231"/>
      <c r="L149" s="67"/>
    </row>
  </sheetData>
  <mergeCells count="70">
    <mergeCell ref="E127:M127"/>
    <mergeCell ref="B144:C144"/>
    <mergeCell ref="B148:C148"/>
    <mergeCell ref="B116:M116"/>
    <mergeCell ref="B119:D119"/>
    <mergeCell ref="E120:M120"/>
    <mergeCell ref="B136:C136"/>
    <mergeCell ref="B140:C140"/>
    <mergeCell ref="M78:O78"/>
    <mergeCell ref="Q78:S78"/>
    <mergeCell ref="U78:V78"/>
    <mergeCell ref="B81:C81"/>
    <mergeCell ref="B126:D126"/>
    <mergeCell ref="B101:C101"/>
    <mergeCell ref="B7:N7"/>
    <mergeCell ref="D98:K98"/>
    <mergeCell ref="H99:K99"/>
    <mergeCell ref="M98:O98"/>
    <mergeCell ref="M99:O99"/>
    <mergeCell ref="B28:C28"/>
    <mergeCell ref="J32:K32"/>
    <mergeCell ref="J33:K33"/>
    <mergeCell ref="B10:C10"/>
    <mergeCell ref="M12:N12"/>
    <mergeCell ref="D16:H16"/>
    <mergeCell ref="J16:K16"/>
    <mergeCell ref="E17:H17"/>
    <mergeCell ref="B19:C19"/>
    <mergeCell ref="O75:V75"/>
    <mergeCell ref="B71:V71"/>
    <mergeCell ref="C54:C55"/>
    <mergeCell ref="D54:D55"/>
    <mergeCell ref="B56:C56"/>
    <mergeCell ref="B94:C94"/>
    <mergeCell ref="O95:V95"/>
    <mergeCell ref="B54:B55"/>
    <mergeCell ref="U54:U56"/>
    <mergeCell ref="B74:C74"/>
    <mergeCell ref="O76:V76"/>
    <mergeCell ref="D78:K78"/>
    <mergeCell ref="D79:F79"/>
    <mergeCell ref="H79:K79"/>
    <mergeCell ref="M79:O79"/>
    <mergeCell ref="Q79:S79"/>
    <mergeCell ref="U79:V79"/>
    <mergeCell ref="Q77:S77"/>
    <mergeCell ref="W95:W99"/>
    <mergeCell ref="O96:V96"/>
    <mergeCell ref="D99:F99"/>
    <mergeCell ref="U98:V98"/>
    <mergeCell ref="U99:V99"/>
    <mergeCell ref="Q97:S97"/>
    <mergeCell ref="Q98:S98"/>
    <mergeCell ref="Q99:S99"/>
    <mergeCell ref="B3:M3"/>
    <mergeCell ref="B50:U50"/>
    <mergeCell ref="B51:C51"/>
    <mergeCell ref="D53:F53"/>
    <mergeCell ref="E35:H35"/>
    <mergeCell ref="B37:C37"/>
    <mergeCell ref="D34:H34"/>
    <mergeCell ref="M11:N11"/>
    <mergeCell ref="J14:K14"/>
    <mergeCell ref="J15:K15"/>
    <mergeCell ref="J34:K34"/>
    <mergeCell ref="M29:N29"/>
    <mergeCell ref="M30:N30"/>
    <mergeCell ref="H52:S52"/>
    <mergeCell ref="J53:S53"/>
    <mergeCell ref="B48:S48"/>
  </mergeCells>
  <hyperlinks>
    <hyperlink ref="B3" location="Contents!A1" display="Back to index page" xr:uid="{A20D8508-F90D-4F62-8455-8C1578EB5213}"/>
    <hyperlink ref="B3:M3" location="CONTENTS!A1" display="Back to contents page" xr:uid="{CDE7BDB6-BE54-4D6A-B0F1-349A6880EC2C}"/>
  </hyperlinks>
  <pageMargins left="0.7" right="0.7" top="0.75" bottom="0.75" header="0.3" footer="0.3"/>
  <pageSetup paperSize="9" orientation="portrait" verticalDpi="0" r:id="rId1"/>
  <rowBreaks count="2" manualBreakCount="2">
    <brk id="68" max="21" man="1"/>
    <brk id="112" max="2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B40:B49"/>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row r="40" spans="2:2" ht="15">
      <c r="B40" s="1814" t="s">
        <v>2281</v>
      </c>
    </row>
    <row r="41" spans="2:2" ht="15">
      <c r="B41" s="387" t="s">
        <v>2282</v>
      </c>
    </row>
    <row r="42" spans="2:2" ht="15">
      <c r="B42" s="387" t="s">
        <v>2307</v>
      </c>
    </row>
    <row r="43" spans="2:2" ht="15">
      <c r="B43" s="387" t="s">
        <v>2283</v>
      </c>
    </row>
    <row r="44" spans="2:2" ht="15">
      <c r="B44" s="387"/>
    </row>
    <row r="45" spans="2:2" ht="15">
      <c r="B45" s="387" t="s">
        <v>2284</v>
      </c>
    </row>
    <row r="46" spans="2:2" ht="15">
      <c r="B46" s="387" t="s">
        <v>2285</v>
      </c>
    </row>
    <row r="47" spans="2:2" ht="15">
      <c r="B47" s="387" t="s">
        <v>2286</v>
      </c>
    </row>
    <row r="48" spans="2:2" ht="15">
      <c r="B48" s="387"/>
    </row>
    <row r="49" spans="2:2" ht="15">
      <c r="B49" s="387" t="s">
        <v>2287</v>
      </c>
    </row>
  </sheetData>
  <sheetProtection formatCells="0" formatColumns="0" formatRows="0" insertColumns="0" insertRows="0" insertHyperlinks="0" deleteColumns="0" deleteRows="0" sort="0" autoFilter="0" pivotTables="0"/>
  <printOptions horizontalCentered="1" verticalCentered="1"/>
  <pageMargins left="0.25" right="0.25"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61FBBF04BBCA44ABC4B4C04368AAF8" ma:contentTypeVersion="17" ma:contentTypeDescription="Opprett et nytt dokument." ma:contentTypeScope="" ma:versionID="49f8cf1b625bbf30d110e4356f936bc2">
  <xsd:schema xmlns:xsd="http://www.w3.org/2001/XMLSchema" xmlns:xs="http://www.w3.org/2001/XMLSchema" xmlns:p="http://schemas.microsoft.com/office/2006/metadata/properties" xmlns:ns2="31646d07-fb8c-42b5-b229-38dd15be0085" xmlns:ns3="86a513d9-9f3b-4981-8f60-2f916567fe08" targetNamespace="http://schemas.microsoft.com/office/2006/metadata/properties" ma:root="true" ma:fieldsID="d0ec90f67ea4c5ef3baf698833b0174a" ns2:_="" ns3:_="">
    <xsd:import namespace="31646d07-fb8c-42b5-b229-38dd15be0085"/>
    <xsd:import namespace="86a513d9-9f3b-4981-8f60-2f916567fe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46d07-fb8c-42b5-b229-38dd15be00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be6bf02d-eca4-4334-b633-93ea7661ceb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a513d9-9f3b-4981-8f60-2f916567fe08"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2ad4ea91-b3c7-4a27-b96a-3d0020faa270}" ma:internalName="TaxCatchAll" ma:showField="CatchAllData" ma:web="86a513d9-9f3b-4981-8f60-2f916567fe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6a513d9-9f3b-4981-8f60-2f916567fe08" xsi:nil="true"/>
    <lcf76f155ced4ddcb4097134ff3c332f xmlns="31646d07-fb8c-42b5-b229-38dd15be008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1F3278-2142-46A7-942A-36ABF8222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46d07-fb8c-42b5-b229-38dd15be0085"/>
    <ds:schemaRef ds:uri="86a513d9-9f3b-4981-8f60-2f916567f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AEA37-C6CB-4DD3-A8A9-80B70904983B}">
  <ds:schemaRefs>
    <ds:schemaRef ds:uri="http://purl.org/dc/terms/"/>
    <ds:schemaRef ds:uri="http://schemas.microsoft.com/office/2006/documentManagement/types"/>
    <ds:schemaRef ds:uri="http://schemas.microsoft.com/office/infopath/2007/PartnerControls"/>
    <ds:schemaRef ds:uri="31646d07-fb8c-42b5-b229-38dd15be0085"/>
    <ds:schemaRef ds:uri="http://purl.org/dc/dcmitype/"/>
    <ds:schemaRef ds:uri="http://purl.org/dc/elements/1.1/"/>
    <ds:schemaRef ds:uri="http://schemas.microsoft.com/office/2006/metadata/properties"/>
    <ds:schemaRef ds:uri="http://schemas.openxmlformats.org/package/2006/metadata/core-properties"/>
    <ds:schemaRef ds:uri="86a513d9-9f3b-4981-8f60-2f916567fe08"/>
    <ds:schemaRef ds:uri="http://www.w3.org/XML/1998/namespace"/>
  </ds:schemaRefs>
</ds:datastoreItem>
</file>

<file path=customXml/itemProps3.xml><?xml version="1.0" encoding="utf-8"?>
<ds:datastoreItem xmlns:ds="http://schemas.openxmlformats.org/officeDocument/2006/customXml" ds:itemID="{C1D27BB1-5CFA-481B-B746-EC817B001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68</vt:i4>
      </vt:variant>
      <vt:variant>
        <vt:lpstr>Navngitte områder</vt:lpstr>
      </vt:variant>
      <vt:variant>
        <vt:i4>55</vt:i4>
      </vt:variant>
    </vt:vector>
  </HeadingPairs>
  <TitlesOfParts>
    <vt:vector size="123" baseType="lpstr">
      <vt:lpstr>COVER</vt:lpstr>
      <vt:lpstr>CONTACT INFORMATION</vt:lpstr>
      <vt:lpstr>CONTENTS</vt:lpstr>
      <vt:lpstr>ATTESTATION</vt:lpstr>
      <vt:lpstr>CC1</vt:lpstr>
      <vt:lpstr>CC2</vt:lpstr>
      <vt:lpstr>A01</vt:lpstr>
      <vt:lpstr>A03</vt:lpstr>
      <vt:lpstr>OV1</vt:lpstr>
      <vt:lpstr>KM1</vt:lpstr>
      <vt:lpstr>INS1</vt:lpstr>
      <vt:lpstr>INS2</vt:lpstr>
      <vt:lpstr>A02</vt:lpstr>
      <vt:lpstr>A04</vt:lpstr>
      <vt:lpstr>LI1</vt:lpstr>
      <vt:lpstr>LI2</vt:lpstr>
      <vt:lpstr>LI3</vt:lpstr>
      <vt:lpstr>PV1</vt:lpstr>
      <vt:lpstr>CQ1</vt:lpstr>
      <vt:lpstr>CQ3</vt:lpstr>
      <vt:lpstr>CQ4</vt:lpstr>
      <vt:lpstr>CQ5</vt:lpstr>
      <vt:lpstr>CQ7</vt:lpstr>
      <vt:lpstr>CR1</vt:lpstr>
      <vt:lpstr>CR1-A</vt:lpstr>
      <vt:lpstr>CR3</vt:lpstr>
      <vt:lpstr>CR4</vt:lpstr>
      <vt:lpstr>CR5</vt:lpstr>
      <vt:lpstr>CR6</vt:lpstr>
      <vt:lpstr>CR6-A</vt:lpstr>
      <vt:lpstr>CR7-A</vt:lpstr>
      <vt:lpstr>CR8</vt:lpstr>
      <vt:lpstr>CR9</vt:lpstr>
      <vt:lpstr>CR10</vt:lpstr>
      <vt:lpstr>CCR1</vt:lpstr>
      <vt:lpstr>CCR2</vt:lpstr>
      <vt:lpstr>CCR3</vt:lpstr>
      <vt:lpstr>CCR4</vt:lpstr>
      <vt:lpstr>CCR5</vt:lpstr>
      <vt:lpstr>CCR7</vt:lpstr>
      <vt:lpstr>CCR8</vt:lpstr>
      <vt:lpstr>MR1</vt:lpstr>
      <vt:lpstr>CCyB1 </vt:lpstr>
      <vt:lpstr>CCyB2</vt:lpstr>
      <vt:lpstr>OR1</vt:lpstr>
      <vt:lpstr>LR1</vt:lpstr>
      <vt:lpstr>LR2</vt:lpstr>
      <vt:lpstr>LR3</vt:lpstr>
      <vt:lpstr>LIQ1</vt:lpstr>
      <vt:lpstr>LIQ2</vt:lpstr>
      <vt:lpstr>KM2</vt:lpstr>
      <vt:lpstr>TLAC1</vt:lpstr>
      <vt:lpstr>TLAC3b</vt:lpstr>
      <vt:lpstr>AE1</vt:lpstr>
      <vt:lpstr>AE2</vt:lpstr>
      <vt:lpstr>AE3</vt:lpstr>
      <vt:lpstr>REMA</vt:lpstr>
      <vt:lpstr>REM1</vt:lpstr>
      <vt:lpstr>REM2</vt:lpstr>
      <vt:lpstr>REM3</vt:lpstr>
      <vt:lpstr>REM4</vt:lpstr>
      <vt:lpstr>REM5</vt:lpstr>
      <vt:lpstr>IRRBB1</vt:lpstr>
      <vt:lpstr>CCA</vt:lpstr>
      <vt:lpstr>CCA Footnotes</vt:lpstr>
      <vt:lpstr>Boligkreditt Key metrics </vt:lpstr>
      <vt:lpstr>Boligkreditt Credit Risk</vt:lpstr>
      <vt:lpstr>BACK</vt:lpstr>
      <vt:lpstr>'A01'!Utskriftsområde</vt:lpstr>
      <vt:lpstr>'A02'!Utskriftsområde</vt:lpstr>
      <vt:lpstr>'A03'!Utskriftsområde</vt:lpstr>
      <vt:lpstr>'A04'!Utskriftsområde</vt:lpstr>
      <vt:lpstr>'AE1'!Utskriftsområde</vt:lpstr>
      <vt:lpstr>'AE2'!Utskriftsområde</vt:lpstr>
      <vt:lpstr>'AE3'!Utskriftsområde</vt:lpstr>
      <vt:lpstr>ATTESTATION!Utskriftsområde</vt:lpstr>
      <vt:lpstr>BACK!Utskriftsområde</vt:lpstr>
      <vt:lpstr>'Boligkreditt Credit Risk'!Utskriftsområde</vt:lpstr>
      <vt:lpstr>'Boligkreditt Key metrics '!Utskriftsområde</vt:lpstr>
      <vt:lpstr>'CC1'!Utskriftsområde</vt:lpstr>
      <vt:lpstr>'CC2'!Utskriftsområde</vt:lpstr>
      <vt:lpstr>CCA!Utskriftsområde</vt:lpstr>
      <vt:lpstr>'CCA Footnotes'!Utskriftsområde</vt:lpstr>
      <vt:lpstr>'CCR1'!Utskriftsområde</vt:lpstr>
      <vt:lpstr>'CCR2'!Utskriftsområde</vt:lpstr>
      <vt:lpstr>'CCR3'!Utskriftsområde</vt:lpstr>
      <vt:lpstr>'CCR4'!Utskriftsområde</vt:lpstr>
      <vt:lpstr>'CCR5'!Utskriftsområde</vt:lpstr>
      <vt:lpstr>'CCR7'!Utskriftsområde</vt:lpstr>
      <vt:lpstr>'CCR8'!Utskriftsområde</vt:lpstr>
      <vt:lpstr>'CCyB1 '!Utskriftsområde</vt:lpstr>
      <vt:lpstr>CCyB2!Utskriftsområde</vt:lpstr>
      <vt:lpstr>CONTENTS!Utskriftsområde</vt:lpstr>
      <vt:lpstr>COVER!Utskriftsområde</vt:lpstr>
      <vt:lpstr>'CQ1'!Utskriftsområde</vt:lpstr>
      <vt:lpstr>'CQ4'!Utskriftsområde</vt:lpstr>
      <vt:lpstr>'CQ5'!Utskriftsområde</vt:lpstr>
      <vt:lpstr>'CQ7'!Utskriftsområde</vt:lpstr>
      <vt:lpstr>'CR1'!Utskriftsområde</vt:lpstr>
      <vt:lpstr>'CR10'!Utskriftsområde</vt:lpstr>
      <vt:lpstr>'CR1-A'!Utskriftsområde</vt:lpstr>
      <vt:lpstr>'CR3'!Utskriftsområde</vt:lpstr>
      <vt:lpstr>'CR4'!Utskriftsområde</vt:lpstr>
      <vt:lpstr>'CR5'!Utskriftsområde</vt:lpstr>
      <vt:lpstr>'CR6'!Utskriftsområde</vt:lpstr>
      <vt:lpstr>'CR7-A'!Utskriftsområde</vt:lpstr>
      <vt:lpstr>'CR8'!Utskriftsområde</vt:lpstr>
      <vt:lpstr>IRRBB1!Utskriftsområde</vt:lpstr>
      <vt:lpstr>'KM1'!Utskriftsområde</vt:lpstr>
      <vt:lpstr>'KM2'!Utskriftsområde</vt:lpstr>
      <vt:lpstr>'LI1'!Utskriftsområde</vt:lpstr>
      <vt:lpstr>'LI2'!Utskriftsområde</vt:lpstr>
      <vt:lpstr>'LI3'!Utskriftsområde</vt:lpstr>
      <vt:lpstr>'LIQ1'!Utskriftsområde</vt:lpstr>
      <vt:lpstr>'LIQ2'!Utskriftsområde</vt:lpstr>
      <vt:lpstr>'LR1'!Utskriftsområde</vt:lpstr>
      <vt:lpstr>'LR2'!Utskriftsområde</vt:lpstr>
      <vt:lpstr>'LR3'!Utskriftsområde</vt:lpstr>
      <vt:lpstr>'MR1'!Utskriftsområde</vt:lpstr>
      <vt:lpstr>'OR1'!Utskriftsområde</vt:lpstr>
      <vt:lpstr>'OV1'!Utskriftsområde</vt:lpstr>
      <vt:lpstr>TLAC1!Utskriftsområde</vt:lpstr>
      <vt:lpstr>TLAC3b!Utskriftsområde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2023-08-17T15:36:23Z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0x0101002161FBBF04BBCA44ABC4B4C04368AAF8</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y fmtid="{D5CDD505-2E9C-101B-9397-08002B2CF9AE}" pid="19" name="MediaServiceImageTags">
    <vt:lpwstr/>
  </property>
</Properties>
</file>